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7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10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1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ropbox\Genesys\Population management\Coronavirus\"/>
    </mc:Choice>
  </mc:AlternateContent>
  <xr:revisionPtr revIDLastSave="0" documentId="13_ncr:1_{14A7BE4B-DFA9-4064-BB44-72F0F5E9FA44}" xr6:coauthVersionLast="45" xr6:coauthVersionMax="45" xr10:uidLastSave="{00000000-0000-0000-0000-000000000000}"/>
  <workbookProtection workbookAlgorithmName="SHA-512" workbookHashValue="Iv/A7DrDx+82R6oO4jiv02g3JSEWGFw1RnpCRpA+WYgzYxEDcdcjJS38bZzS/i2EBTm7u309ptqvUoD+fKb3cg==" workbookSaltValue="AqDc3AGD5qavaJtVuJnXtg==" workbookSpinCount="100000" lockStructure="1"/>
  <bookViews>
    <workbookView xWindow="-120" yWindow="-120" windowWidth="20730" windowHeight="11160" firstSheet="7" activeTab="7" xr2:uid="{6E370030-9B77-49B0-BD1B-DF99DEC43FE2}"/>
  </bookViews>
  <sheets>
    <sheet name="Cina" sheetId="13" state="hidden" r:id="rId1"/>
    <sheet name="Sel Italia" sheetId="12" state="hidden" r:id="rId2"/>
    <sheet name="Italia" sheetId="1" state="hidden" r:id="rId3"/>
    <sheet name="Sel province" sheetId="10" state="hidden" r:id="rId4"/>
    <sheet name="Province" sheetId="11" state="hidden" r:id="rId5"/>
    <sheet name="Sel Europa" sheetId="18" state="hidden" r:id="rId6"/>
    <sheet name="Europa" sheetId="8" state="hidden" r:id="rId7"/>
    <sheet name="Cruscotto Italia" sheetId="7" r:id="rId8"/>
    <sheet name="Mappa" sheetId="33" state="hidden" r:id="rId9"/>
    <sheet name="Domic vs osp" sheetId="23" r:id="rId10"/>
    <sheet name="Pos vs Dec" sheetId="32" state="hidden" r:id="rId11"/>
    <sheet name="Cruscotto regioni" sheetId="21" r:id="rId12"/>
    <sheet name="Confronto regioni" sheetId="22" state="hidden" r:id="rId13"/>
    <sheet name="Confronto regioni (2)" sheetId="26" state="hidden" r:id="rId14"/>
    <sheet name="Cruscotto regioni (2)" sheetId="29" r:id="rId15"/>
    <sheet name="Cruscotto province" sheetId="20" r:id="rId16"/>
    <sheet name="Cruscotto province (2)" sheetId="28" r:id="rId17"/>
    <sheet name="Cruscotto EU" sheetId="9" r:id="rId18"/>
    <sheet name="Foglio1" sheetId="31" state="hidden" r:id="rId19"/>
    <sheet name="Cruscotto EU (2)" sheetId="30" r:id="rId20"/>
    <sheet name="Confronto Europa" sheetId="24" state="hidden" r:id="rId21"/>
    <sheet name="Confronto Europa n.c." sheetId="25" state="hidden" r:id="rId22"/>
  </sheets>
  <definedNames>
    <definedName name="_xlnm.Print_Area" localSheetId="20">'Confronto Europa'!$B$2:$T$25</definedName>
    <definedName name="_xlnm.Print_Area" localSheetId="21">'Confronto Europa n.c.'!$B$2:$T$25</definedName>
    <definedName name="_xlnm.Print_Area" localSheetId="12">'Confronto regioni'!$B$2:$T$25</definedName>
    <definedName name="_xlnm.Print_Area" localSheetId="13">'Confronto regioni (2)'!$B$2:$T$25</definedName>
    <definedName name="_xlnm.Print_Area" localSheetId="17">'Cruscotto EU'!$B$2:$T$37</definedName>
    <definedName name="_xlnm.Print_Area" localSheetId="19">'Cruscotto EU (2)'!$B$2:$Q$23</definedName>
    <definedName name="_xlnm.Print_Area" localSheetId="7">'Cruscotto Italia'!$B$2:$T$32</definedName>
    <definedName name="_xlnm.Print_Area" localSheetId="15">'Cruscotto province'!$B$2:$T$25</definedName>
    <definedName name="_xlnm.Print_Area" localSheetId="16">'Cruscotto province (2)'!$B$2:$Q$23</definedName>
    <definedName name="_xlnm.Print_Area" localSheetId="11">'Cruscotto regioni'!$B$2:$T$25</definedName>
    <definedName name="_xlnm.Print_Area" localSheetId="14">'Cruscotto regioni (2)'!$B$2:$O$33</definedName>
    <definedName name="_xlnm.Print_Area" localSheetId="9">'Domic vs osp'!$B$2:$T$23</definedName>
    <definedName name="_xlnm.Print_Area" localSheetId="10">'Pos vs Dec'!$B$2:$T$23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F101" i="8" l="1"/>
  <c r="BF102" i="8"/>
  <c r="BF103" i="8"/>
  <c r="BF104" i="8"/>
  <c r="BF105" i="8"/>
  <c r="BF106" i="8"/>
  <c r="BF107" i="8"/>
  <c r="BF108" i="8"/>
  <c r="BF109" i="8"/>
  <c r="BF110" i="8"/>
  <c r="BF111" i="8"/>
  <c r="BF112" i="8"/>
  <c r="BF113" i="8"/>
  <c r="BF114" i="8"/>
  <c r="BF115" i="8"/>
  <c r="BF116" i="8"/>
  <c r="BF117" i="8"/>
  <c r="BF118" i="8"/>
  <c r="BF119" i="8"/>
  <c r="BF120" i="8"/>
  <c r="BF121" i="8"/>
  <c r="BF122" i="8"/>
  <c r="BF123" i="8"/>
  <c r="BF124" i="8"/>
  <c r="BF125" i="8"/>
  <c r="BF126" i="8"/>
  <c r="BF127" i="8"/>
  <c r="BF128" i="8"/>
  <c r="BF129" i="8"/>
  <c r="BF130" i="8"/>
  <c r="BF131" i="8"/>
  <c r="BF132" i="8"/>
  <c r="BF133" i="8"/>
  <c r="BF134" i="8"/>
  <c r="BF135" i="8"/>
  <c r="BF136" i="8"/>
  <c r="BF137" i="8"/>
  <c r="BF138" i="8"/>
  <c r="BF139" i="8"/>
  <c r="BF140" i="8"/>
  <c r="BF141" i="8"/>
  <c r="BF142" i="8"/>
  <c r="BF143" i="8"/>
  <c r="BF144" i="8"/>
  <c r="BF145" i="8"/>
  <c r="BF129" i="11"/>
  <c r="BF130" i="11"/>
  <c r="BF131" i="11"/>
  <c r="BF132" i="11"/>
  <c r="BF133" i="11"/>
  <c r="BF134" i="11"/>
  <c r="BF135" i="11"/>
  <c r="BF136" i="11"/>
  <c r="BF137" i="11"/>
  <c r="BF138" i="11"/>
  <c r="BF139" i="11"/>
  <c r="BF140" i="11"/>
  <c r="BF141" i="11"/>
  <c r="BF142" i="11"/>
  <c r="BF143" i="11"/>
  <c r="BF144" i="11"/>
  <c r="BF145" i="11"/>
  <c r="BF146" i="11"/>
  <c r="BF147" i="11"/>
  <c r="BF148" i="11"/>
  <c r="BF149" i="11"/>
  <c r="BF150" i="11"/>
  <c r="BF151" i="11"/>
  <c r="BF152" i="11"/>
  <c r="BF153" i="11"/>
  <c r="BF154" i="11"/>
  <c r="BF155" i="11"/>
  <c r="BF156" i="11"/>
  <c r="BF157" i="11"/>
  <c r="BF158" i="11"/>
  <c r="BF159" i="11"/>
  <c r="BF160" i="11"/>
  <c r="BF161" i="11"/>
  <c r="BF162" i="11"/>
  <c r="BF163" i="11"/>
  <c r="BF164" i="11"/>
  <c r="BF165" i="11"/>
  <c r="BF166" i="11"/>
  <c r="BF167" i="11"/>
  <c r="BF168" i="11"/>
  <c r="BF169" i="11"/>
  <c r="BF170" i="11"/>
  <c r="BF171" i="11"/>
  <c r="BF172" i="11"/>
  <c r="BF173" i="11"/>
  <c r="BF174" i="11"/>
  <c r="BF175" i="11"/>
  <c r="BF176" i="11"/>
  <c r="BF177" i="11"/>
  <c r="BF178" i="11"/>
  <c r="BF179" i="11"/>
  <c r="BF180" i="11"/>
  <c r="BF181" i="11"/>
  <c r="BF182" i="11"/>
  <c r="BF183" i="11"/>
  <c r="BF184" i="11"/>
  <c r="BF185" i="11"/>
  <c r="BF186" i="11"/>
  <c r="BF187" i="11"/>
  <c r="BF188" i="11"/>
  <c r="BF189" i="11"/>
  <c r="BF190" i="11"/>
  <c r="BF191" i="11"/>
  <c r="BF192" i="11"/>
  <c r="BF193" i="11"/>
  <c r="BF194" i="11"/>
  <c r="BF195" i="11"/>
  <c r="BF196" i="11"/>
  <c r="BF197" i="11"/>
  <c r="BF198" i="11"/>
  <c r="BF199" i="11"/>
  <c r="BF200" i="11"/>
  <c r="BF201" i="11"/>
  <c r="BF202" i="11"/>
  <c r="BF203" i="11"/>
  <c r="BF204" i="11"/>
  <c r="BF205" i="11"/>
  <c r="BF206" i="11"/>
  <c r="BF207" i="11"/>
  <c r="BF208" i="11"/>
  <c r="BF209" i="11"/>
  <c r="BF210" i="11"/>
  <c r="BF211" i="11"/>
  <c r="BF212" i="11"/>
  <c r="BF213" i="11"/>
  <c r="BF214" i="11"/>
  <c r="BF215" i="11"/>
  <c r="BF216" i="11"/>
  <c r="BF217" i="11"/>
  <c r="BF218" i="11"/>
  <c r="BF219" i="11"/>
  <c r="BF220" i="11"/>
  <c r="BF221" i="11"/>
  <c r="BF222" i="11"/>
  <c r="BF223" i="11"/>
  <c r="BF224" i="11"/>
  <c r="BF225" i="11"/>
  <c r="BF226" i="11"/>
  <c r="BF227" i="11"/>
  <c r="BF228" i="11"/>
  <c r="BF229" i="11"/>
  <c r="BF230" i="11"/>
  <c r="BF231" i="11"/>
  <c r="BF232" i="11"/>
  <c r="BF233" i="11"/>
  <c r="BF234" i="11"/>
  <c r="BF235" i="11"/>
  <c r="BM321" i="1"/>
  <c r="BM322" i="1"/>
  <c r="BM323" i="1"/>
  <c r="BM324" i="1"/>
  <c r="BM325" i="1"/>
  <c r="BM328" i="1"/>
  <c r="BN292" i="1"/>
  <c r="BO292" i="1"/>
  <c r="BP292" i="1"/>
  <c r="BQ292" i="1"/>
  <c r="BR292" i="1"/>
  <c r="BS292" i="1"/>
  <c r="BT292" i="1"/>
  <c r="BU292" i="1"/>
  <c r="BV292" i="1"/>
  <c r="BW292" i="1"/>
  <c r="BX292" i="1"/>
  <c r="BY292" i="1"/>
  <c r="BZ292" i="1"/>
  <c r="BM292" i="1"/>
  <c r="BM245" i="1"/>
  <c r="BM246" i="1"/>
  <c r="BM247" i="1"/>
  <c r="BM248" i="1"/>
  <c r="BM249" i="1"/>
  <c r="BM250" i="1"/>
  <c r="BM251" i="1"/>
  <c r="BM252" i="1"/>
  <c r="BM253" i="1"/>
  <c r="BM254" i="1"/>
  <c r="BM255" i="1"/>
  <c r="BM256" i="1"/>
  <c r="BM257" i="1"/>
  <c r="BM258" i="1"/>
  <c r="BM259" i="1"/>
  <c r="BM260" i="1"/>
  <c r="BM261" i="1"/>
  <c r="BM262" i="1"/>
  <c r="BM263" i="1"/>
  <c r="BM264" i="1"/>
  <c r="BM265" i="1"/>
  <c r="BI241" i="1"/>
  <c r="BJ241" i="1"/>
  <c r="BK241" i="1"/>
  <c r="BL241" i="1"/>
  <c r="BM241" i="1"/>
  <c r="BN241" i="1"/>
  <c r="BO241" i="1"/>
  <c r="BP241" i="1"/>
  <c r="BQ241" i="1"/>
  <c r="BR241" i="1"/>
  <c r="BS241" i="1"/>
  <c r="BT241" i="1"/>
  <c r="BU241" i="1"/>
  <c r="BV241" i="1"/>
  <c r="BW241" i="1"/>
  <c r="BX241" i="1"/>
  <c r="BY241" i="1"/>
  <c r="BZ241" i="1"/>
  <c r="BH241" i="1"/>
  <c r="BM236" i="1"/>
  <c r="BM213" i="1"/>
  <c r="BM214" i="1"/>
  <c r="BM215" i="1"/>
  <c r="BM216" i="1"/>
  <c r="BM217" i="1"/>
  <c r="BM218" i="1"/>
  <c r="BM219" i="1"/>
  <c r="BM220" i="1"/>
  <c r="BM221" i="1"/>
  <c r="BM222" i="1"/>
  <c r="BM223" i="1"/>
  <c r="BM224" i="1"/>
  <c r="BM225" i="1"/>
  <c r="BM226" i="1"/>
  <c r="BM227" i="1"/>
  <c r="BM228" i="1"/>
  <c r="BM229" i="1"/>
  <c r="BM230" i="1"/>
  <c r="BM231" i="1"/>
  <c r="BM232" i="1"/>
  <c r="BM233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BH164" i="8" l="1"/>
  <c r="BI164" i="8"/>
  <c r="BL164" i="8"/>
  <c r="BM164" i="8"/>
  <c r="BP164" i="8"/>
  <c r="BQ164" i="8"/>
  <c r="BH165" i="8"/>
  <c r="BI165" i="8"/>
  <c r="BJ165" i="8"/>
  <c r="BJ164" i="8" s="1"/>
  <c r="BK165" i="8"/>
  <c r="BK164" i="8" s="1"/>
  <c r="BL165" i="8"/>
  <c r="BM165" i="8"/>
  <c r="BN165" i="8"/>
  <c r="BN164" i="8" s="1"/>
  <c r="BO165" i="8"/>
  <c r="BO164" i="8" s="1"/>
  <c r="BP165" i="8"/>
  <c r="BQ165" i="8"/>
  <c r="BH167" i="8"/>
  <c r="BI167" i="8"/>
  <c r="BJ167" i="8"/>
  <c r="BK167" i="8"/>
  <c r="BL167" i="8"/>
  <c r="BM167" i="8"/>
  <c r="BN167" i="8"/>
  <c r="BO167" i="8"/>
  <c r="BP167" i="8"/>
  <c r="BQ167" i="8"/>
  <c r="BH168" i="8"/>
  <c r="BI168" i="8"/>
  <c r="BJ168" i="8"/>
  <c r="BK168" i="8"/>
  <c r="BL168" i="8"/>
  <c r="BM168" i="8"/>
  <c r="BN168" i="8"/>
  <c r="BO168" i="8"/>
  <c r="BP168" i="8"/>
  <c r="BQ168" i="8"/>
  <c r="BH169" i="8"/>
  <c r="BI169" i="8"/>
  <c r="BJ169" i="8"/>
  <c r="BK169" i="8"/>
  <c r="BL169" i="8"/>
  <c r="BM169" i="8"/>
  <c r="BN169" i="8"/>
  <c r="BO169" i="8"/>
  <c r="BP169" i="8"/>
  <c r="BQ169" i="8"/>
  <c r="BH170" i="8"/>
  <c r="BI170" i="8"/>
  <c r="BJ170" i="8"/>
  <c r="BK170" i="8"/>
  <c r="BL170" i="8"/>
  <c r="BM170" i="8"/>
  <c r="BN170" i="8"/>
  <c r="BO170" i="8"/>
  <c r="BP170" i="8"/>
  <c r="BQ170" i="8"/>
  <c r="BH171" i="8"/>
  <c r="BI171" i="8"/>
  <c r="BJ171" i="8"/>
  <c r="BK171" i="8"/>
  <c r="BL171" i="8"/>
  <c r="BM171" i="8"/>
  <c r="BN171" i="8"/>
  <c r="BO171" i="8"/>
  <c r="BP171" i="8"/>
  <c r="BQ171" i="8"/>
  <c r="BH172" i="8"/>
  <c r="BI172" i="8"/>
  <c r="BJ172" i="8"/>
  <c r="BK172" i="8"/>
  <c r="BL172" i="8"/>
  <c r="BM172" i="8"/>
  <c r="BN172" i="8"/>
  <c r="BO172" i="8"/>
  <c r="BP172" i="8"/>
  <c r="BQ172" i="8"/>
  <c r="BH173" i="8"/>
  <c r="BI173" i="8"/>
  <c r="BJ173" i="8"/>
  <c r="BK173" i="8"/>
  <c r="BL173" i="8"/>
  <c r="BM173" i="8"/>
  <c r="BN173" i="8"/>
  <c r="BO173" i="8"/>
  <c r="BP173" i="8"/>
  <c r="BQ173" i="8"/>
  <c r="BH174" i="8"/>
  <c r="BI174" i="8"/>
  <c r="BJ174" i="8"/>
  <c r="BK174" i="8"/>
  <c r="BL174" i="8"/>
  <c r="BM174" i="8"/>
  <c r="BN174" i="8"/>
  <c r="BO174" i="8"/>
  <c r="BP174" i="8"/>
  <c r="BQ174" i="8"/>
  <c r="BH175" i="8"/>
  <c r="BI175" i="8"/>
  <c r="BJ175" i="8"/>
  <c r="BK175" i="8"/>
  <c r="BL175" i="8"/>
  <c r="BM175" i="8"/>
  <c r="BN175" i="8"/>
  <c r="BO175" i="8"/>
  <c r="BP175" i="8"/>
  <c r="BQ175" i="8"/>
  <c r="BH176" i="8"/>
  <c r="BI176" i="8"/>
  <c r="BJ176" i="8"/>
  <c r="BK176" i="8"/>
  <c r="BL176" i="8"/>
  <c r="BM176" i="8"/>
  <c r="BN176" i="8"/>
  <c r="BO176" i="8"/>
  <c r="BP176" i="8"/>
  <c r="BQ176" i="8"/>
  <c r="BH177" i="8"/>
  <c r="BI177" i="8"/>
  <c r="BJ177" i="8"/>
  <c r="BK177" i="8"/>
  <c r="BL177" i="8"/>
  <c r="BM177" i="8"/>
  <c r="BN177" i="8"/>
  <c r="BO177" i="8"/>
  <c r="BP177" i="8"/>
  <c r="BQ177" i="8"/>
  <c r="BH178" i="8"/>
  <c r="BI178" i="8"/>
  <c r="BJ178" i="8"/>
  <c r="BK178" i="8"/>
  <c r="BL178" i="8"/>
  <c r="BM178" i="8"/>
  <c r="BN178" i="8"/>
  <c r="BO178" i="8"/>
  <c r="BP178" i="8"/>
  <c r="BQ178" i="8"/>
  <c r="BH179" i="8"/>
  <c r="BI179" i="8"/>
  <c r="BJ179" i="8"/>
  <c r="BK179" i="8"/>
  <c r="BL179" i="8"/>
  <c r="BM179" i="8"/>
  <c r="BN179" i="8"/>
  <c r="BO179" i="8"/>
  <c r="BP179" i="8"/>
  <c r="BQ179" i="8"/>
  <c r="BH180" i="8"/>
  <c r="BI180" i="8"/>
  <c r="BJ180" i="8"/>
  <c r="BK180" i="8"/>
  <c r="BL180" i="8"/>
  <c r="BM180" i="8"/>
  <c r="BN180" i="8"/>
  <c r="BO180" i="8"/>
  <c r="BP180" i="8"/>
  <c r="BQ180" i="8"/>
  <c r="BH181" i="8"/>
  <c r="BI181" i="8"/>
  <c r="BJ181" i="8"/>
  <c r="BK181" i="8"/>
  <c r="BL181" i="8"/>
  <c r="BM181" i="8"/>
  <c r="BN181" i="8"/>
  <c r="BO181" i="8"/>
  <c r="BP181" i="8"/>
  <c r="BQ181" i="8"/>
  <c r="BH182" i="8"/>
  <c r="BI182" i="8"/>
  <c r="BJ182" i="8"/>
  <c r="BK182" i="8"/>
  <c r="BL182" i="8"/>
  <c r="BM182" i="8"/>
  <c r="BN182" i="8"/>
  <c r="BO182" i="8"/>
  <c r="BP182" i="8"/>
  <c r="BQ182" i="8"/>
  <c r="BH183" i="8"/>
  <c r="BI183" i="8"/>
  <c r="BJ183" i="8"/>
  <c r="BK183" i="8"/>
  <c r="BL183" i="8"/>
  <c r="BM183" i="8"/>
  <c r="BN183" i="8"/>
  <c r="BO183" i="8"/>
  <c r="BP183" i="8"/>
  <c r="BQ183" i="8"/>
  <c r="BH184" i="8"/>
  <c r="BI184" i="8"/>
  <c r="BJ184" i="8"/>
  <c r="BK184" i="8"/>
  <c r="BL184" i="8"/>
  <c r="BM184" i="8"/>
  <c r="BN184" i="8"/>
  <c r="BO184" i="8"/>
  <c r="BP184" i="8"/>
  <c r="BQ184" i="8"/>
  <c r="BH185" i="8"/>
  <c r="BI185" i="8"/>
  <c r="BJ185" i="8"/>
  <c r="BK185" i="8"/>
  <c r="BL185" i="8"/>
  <c r="BM185" i="8"/>
  <c r="BN185" i="8"/>
  <c r="BO185" i="8"/>
  <c r="BP185" i="8"/>
  <c r="BQ185" i="8"/>
  <c r="BH186" i="8"/>
  <c r="BI186" i="8"/>
  <c r="BJ186" i="8"/>
  <c r="BK186" i="8"/>
  <c r="BL186" i="8"/>
  <c r="BM186" i="8"/>
  <c r="BN186" i="8"/>
  <c r="BO186" i="8"/>
  <c r="BP186" i="8"/>
  <c r="BQ186" i="8"/>
  <c r="BH187" i="8"/>
  <c r="BI187" i="8"/>
  <c r="BJ187" i="8"/>
  <c r="BK187" i="8"/>
  <c r="BL187" i="8"/>
  <c r="BM187" i="8"/>
  <c r="BN187" i="8"/>
  <c r="BO187" i="8"/>
  <c r="BP187" i="8"/>
  <c r="BQ187" i="8"/>
  <c r="BH188" i="8"/>
  <c r="BI188" i="8"/>
  <c r="BJ188" i="8"/>
  <c r="BK188" i="8"/>
  <c r="BL188" i="8"/>
  <c r="BM188" i="8"/>
  <c r="BN188" i="8"/>
  <c r="BO188" i="8"/>
  <c r="BP188" i="8"/>
  <c r="BQ188" i="8"/>
  <c r="BH189" i="8"/>
  <c r="BI189" i="8"/>
  <c r="BJ189" i="8"/>
  <c r="BK189" i="8"/>
  <c r="BL189" i="8"/>
  <c r="BM189" i="8"/>
  <c r="BN189" i="8"/>
  <c r="BO189" i="8"/>
  <c r="BP189" i="8"/>
  <c r="BQ189" i="8"/>
  <c r="BH190" i="8"/>
  <c r="BI190" i="8"/>
  <c r="BJ190" i="8"/>
  <c r="BK190" i="8"/>
  <c r="BL190" i="8"/>
  <c r="BM190" i="8"/>
  <c r="BN190" i="8"/>
  <c r="BO190" i="8"/>
  <c r="BP190" i="8"/>
  <c r="BQ190" i="8"/>
  <c r="BH191" i="8"/>
  <c r="BI191" i="8"/>
  <c r="BJ191" i="8"/>
  <c r="BK191" i="8"/>
  <c r="BL191" i="8"/>
  <c r="BM191" i="8"/>
  <c r="BN191" i="8"/>
  <c r="BO191" i="8"/>
  <c r="BP191" i="8"/>
  <c r="BQ191" i="8"/>
  <c r="BH192" i="8"/>
  <c r="BI192" i="8"/>
  <c r="BJ192" i="8"/>
  <c r="BK192" i="8"/>
  <c r="BL192" i="8"/>
  <c r="BM192" i="8"/>
  <c r="BN192" i="8"/>
  <c r="BO192" i="8"/>
  <c r="BP192" i="8"/>
  <c r="BQ192" i="8"/>
  <c r="BH193" i="8"/>
  <c r="BI193" i="8"/>
  <c r="BJ193" i="8"/>
  <c r="BK193" i="8"/>
  <c r="BL193" i="8"/>
  <c r="BM193" i="8"/>
  <c r="BN193" i="8"/>
  <c r="BO193" i="8"/>
  <c r="BP193" i="8"/>
  <c r="BQ193" i="8"/>
  <c r="BH194" i="8"/>
  <c r="BI194" i="8"/>
  <c r="BJ194" i="8"/>
  <c r="BK194" i="8"/>
  <c r="BL194" i="8"/>
  <c r="BM194" i="8"/>
  <c r="BN194" i="8"/>
  <c r="BO194" i="8"/>
  <c r="BP194" i="8"/>
  <c r="BQ194" i="8"/>
  <c r="BH195" i="8"/>
  <c r="BI195" i="8"/>
  <c r="BJ195" i="8"/>
  <c r="BK195" i="8"/>
  <c r="BL195" i="8"/>
  <c r="BM195" i="8"/>
  <c r="BN195" i="8"/>
  <c r="BO195" i="8"/>
  <c r="BP195" i="8"/>
  <c r="BQ195" i="8"/>
  <c r="BH196" i="8"/>
  <c r="BI196" i="8"/>
  <c r="BJ196" i="8"/>
  <c r="BK196" i="8"/>
  <c r="BL196" i="8"/>
  <c r="BM196" i="8"/>
  <c r="BN196" i="8"/>
  <c r="BO196" i="8"/>
  <c r="BP196" i="8"/>
  <c r="BQ196" i="8"/>
  <c r="BH197" i="8"/>
  <c r="BI197" i="8"/>
  <c r="BJ197" i="8"/>
  <c r="BK197" i="8"/>
  <c r="BL197" i="8"/>
  <c r="BM197" i="8"/>
  <c r="BN197" i="8"/>
  <c r="BO197" i="8"/>
  <c r="BP197" i="8"/>
  <c r="BQ197" i="8"/>
  <c r="BH198" i="8"/>
  <c r="BI198" i="8"/>
  <c r="BJ198" i="8"/>
  <c r="BK198" i="8"/>
  <c r="BL198" i="8"/>
  <c r="BM198" i="8"/>
  <c r="BN198" i="8"/>
  <c r="BO198" i="8"/>
  <c r="BP198" i="8"/>
  <c r="BQ198" i="8"/>
  <c r="BH199" i="8"/>
  <c r="BI199" i="8"/>
  <c r="BJ199" i="8"/>
  <c r="BK199" i="8"/>
  <c r="BL199" i="8"/>
  <c r="BM199" i="8"/>
  <c r="BN199" i="8"/>
  <c r="BO199" i="8"/>
  <c r="BP199" i="8"/>
  <c r="BQ199" i="8"/>
  <c r="BH200" i="8"/>
  <c r="BI200" i="8"/>
  <c r="BJ200" i="8"/>
  <c r="BK200" i="8"/>
  <c r="BL200" i="8"/>
  <c r="BM200" i="8"/>
  <c r="BN200" i="8"/>
  <c r="BO200" i="8"/>
  <c r="BP200" i="8"/>
  <c r="BQ200" i="8"/>
  <c r="BH201" i="8"/>
  <c r="BI201" i="8"/>
  <c r="BJ201" i="8"/>
  <c r="BK201" i="8"/>
  <c r="BL201" i="8"/>
  <c r="BM201" i="8"/>
  <c r="BN201" i="8"/>
  <c r="BO201" i="8"/>
  <c r="BP201" i="8"/>
  <c r="BQ201" i="8"/>
  <c r="BH202" i="8"/>
  <c r="BI202" i="8"/>
  <c r="BJ202" i="8"/>
  <c r="BK202" i="8"/>
  <c r="BL202" i="8"/>
  <c r="BM202" i="8"/>
  <c r="BN202" i="8"/>
  <c r="BO202" i="8"/>
  <c r="BP202" i="8"/>
  <c r="BQ202" i="8"/>
  <c r="BH203" i="8"/>
  <c r="BI203" i="8"/>
  <c r="BJ203" i="8"/>
  <c r="BK203" i="8"/>
  <c r="BL203" i="8"/>
  <c r="BM203" i="8"/>
  <c r="BN203" i="8"/>
  <c r="BO203" i="8"/>
  <c r="BP203" i="8"/>
  <c r="BQ203" i="8"/>
  <c r="BH204" i="8"/>
  <c r="BI204" i="8"/>
  <c r="BJ204" i="8"/>
  <c r="BK204" i="8"/>
  <c r="BL204" i="8"/>
  <c r="BM204" i="8"/>
  <c r="BN204" i="8"/>
  <c r="BO204" i="8"/>
  <c r="BP204" i="8"/>
  <c r="BQ204" i="8"/>
  <c r="BH205" i="8"/>
  <c r="BI205" i="8"/>
  <c r="BJ205" i="8"/>
  <c r="BK205" i="8"/>
  <c r="BL205" i="8"/>
  <c r="BM205" i="8"/>
  <c r="BN205" i="8"/>
  <c r="BO205" i="8"/>
  <c r="BP205" i="8"/>
  <c r="BQ205" i="8"/>
  <c r="BH206" i="8"/>
  <c r="BI206" i="8"/>
  <c r="BJ206" i="8"/>
  <c r="BK206" i="8"/>
  <c r="BL206" i="8"/>
  <c r="BM206" i="8"/>
  <c r="BN206" i="8"/>
  <c r="BO206" i="8"/>
  <c r="BP206" i="8"/>
  <c r="BQ206" i="8"/>
  <c r="BH207" i="8"/>
  <c r="BI207" i="8"/>
  <c r="BJ207" i="8"/>
  <c r="BK207" i="8"/>
  <c r="BL207" i="8"/>
  <c r="BM207" i="8"/>
  <c r="BN207" i="8"/>
  <c r="BO207" i="8"/>
  <c r="BP207" i="8"/>
  <c r="BQ207" i="8"/>
  <c r="BH208" i="8"/>
  <c r="BI208" i="8"/>
  <c r="BJ208" i="8"/>
  <c r="BK208" i="8"/>
  <c r="BL208" i="8"/>
  <c r="BM208" i="8"/>
  <c r="BN208" i="8"/>
  <c r="BO208" i="8"/>
  <c r="BP208" i="8"/>
  <c r="BQ208" i="8"/>
  <c r="BH209" i="8"/>
  <c r="BI209" i="8"/>
  <c r="BJ209" i="8"/>
  <c r="BK209" i="8"/>
  <c r="BL209" i="8"/>
  <c r="BM209" i="8"/>
  <c r="BN209" i="8"/>
  <c r="BO209" i="8"/>
  <c r="BP209" i="8"/>
  <c r="BQ209" i="8"/>
  <c r="BH210" i="8"/>
  <c r="BI210" i="8"/>
  <c r="BJ210" i="8"/>
  <c r="BK210" i="8"/>
  <c r="BL210" i="8"/>
  <c r="BM210" i="8"/>
  <c r="BN210" i="8"/>
  <c r="BO210" i="8"/>
  <c r="BP210" i="8"/>
  <c r="BQ210" i="8"/>
  <c r="BH211" i="8"/>
  <c r="BI211" i="8"/>
  <c r="BJ211" i="8"/>
  <c r="BK211" i="8"/>
  <c r="BL211" i="8"/>
  <c r="BM211" i="8"/>
  <c r="BN211" i="8"/>
  <c r="BO211" i="8"/>
  <c r="BP211" i="8"/>
  <c r="BQ211" i="8"/>
  <c r="BH212" i="8"/>
  <c r="BI212" i="8"/>
  <c r="BJ212" i="8"/>
  <c r="BK212" i="8"/>
  <c r="BL212" i="8"/>
  <c r="BM212" i="8"/>
  <c r="BN212" i="8"/>
  <c r="BO212" i="8"/>
  <c r="BP212" i="8"/>
  <c r="BQ212" i="8"/>
  <c r="BH153" i="8"/>
  <c r="BI153" i="8"/>
  <c r="BJ153" i="8"/>
  <c r="BK153" i="8"/>
  <c r="BL153" i="8"/>
  <c r="BM153" i="8"/>
  <c r="BN153" i="8"/>
  <c r="BO153" i="8"/>
  <c r="BP153" i="8"/>
  <c r="BQ153" i="8"/>
  <c r="BH154" i="8"/>
  <c r="BI154" i="8"/>
  <c r="BJ154" i="8"/>
  <c r="BK154" i="8"/>
  <c r="BL154" i="8"/>
  <c r="BM154" i="8"/>
  <c r="BN154" i="8"/>
  <c r="BO154" i="8"/>
  <c r="BP154" i="8"/>
  <c r="BQ154" i="8"/>
  <c r="BH158" i="8"/>
  <c r="BI158" i="8"/>
  <c r="BJ158" i="8"/>
  <c r="BK158" i="8"/>
  <c r="BL158" i="8"/>
  <c r="BM158" i="8"/>
  <c r="BN158" i="8"/>
  <c r="BO158" i="8"/>
  <c r="BP158" i="8"/>
  <c r="BQ158" i="8"/>
  <c r="BH159" i="8"/>
  <c r="BI159" i="8"/>
  <c r="BJ159" i="8"/>
  <c r="BK159" i="8"/>
  <c r="BL159" i="8"/>
  <c r="BH148" i="8"/>
  <c r="BI148" i="8" s="1"/>
  <c r="BJ148" i="8" s="1"/>
  <c r="BK148" i="8" s="1"/>
  <c r="BL148" i="8" s="1"/>
  <c r="BM148" i="8" s="1"/>
  <c r="BN148" i="8" s="1"/>
  <c r="BO148" i="8" s="1"/>
  <c r="BP148" i="8" s="1"/>
  <c r="BQ148" i="8" s="1"/>
  <c r="BH149" i="8"/>
  <c r="BI149" i="8"/>
  <c r="BJ149" i="8"/>
  <c r="BK149" i="8"/>
  <c r="BL149" i="8"/>
  <c r="BM149" i="8"/>
  <c r="BM159" i="8" s="1"/>
  <c r="BN149" i="8"/>
  <c r="BN159" i="8" s="1"/>
  <c r="BO149" i="8"/>
  <c r="BO159" i="8" s="1"/>
  <c r="BP149" i="8"/>
  <c r="BQ149" i="8"/>
  <c r="BQ159" i="8" s="1"/>
  <c r="BE101" i="8"/>
  <c r="BE102" i="8"/>
  <c r="BE103" i="8"/>
  <c r="BE104" i="8"/>
  <c r="BE105" i="8"/>
  <c r="BE106" i="8"/>
  <c r="BE107" i="8"/>
  <c r="BE108" i="8"/>
  <c r="BE109" i="8"/>
  <c r="BE110" i="8"/>
  <c r="BE111" i="8"/>
  <c r="BE112" i="8"/>
  <c r="BE113" i="8"/>
  <c r="BE114" i="8"/>
  <c r="BE115" i="8"/>
  <c r="BE116" i="8"/>
  <c r="BE117" i="8"/>
  <c r="BE118" i="8"/>
  <c r="BE119" i="8"/>
  <c r="BE120" i="8"/>
  <c r="BE121" i="8"/>
  <c r="BE122" i="8"/>
  <c r="BE123" i="8"/>
  <c r="BE124" i="8"/>
  <c r="BE125" i="8"/>
  <c r="BE126" i="8"/>
  <c r="BE127" i="8"/>
  <c r="BE128" i="8"/>
  <c r="BE129" i="8"/>
  <c r="BE130" i="8"/>
  <c r="BE131" i="8"/>
  <c r="BE132" i="8"/>
  <c r="BE133" i="8"/>
  <c r="BE134" i="8"/>
  <c r="BE135" i="8"/>
  <c r="BE136" i="8"/>
  <c r="BE137" i="8"/>
  <c r="BE138" i="8"/>
  <c r="BE139" i="8"/>
  <c r="BE140" i="8"/>
  <c r="BE141" i="8"/>
  <c r="BE142" i="8"/>
  <c r="BE143" i="8"/>
  <c r="BE144" i="8"/>
  <c r="BE145" i="8"/>
  <c r="BQ163" i="8" l="1"/>
  <c r="BM163" i="8"/>
  <c r="BI163" i="8"/>
  <c r="BP163" i="8"/>
  <c r="BL163" i="8"/>
  <c r="BN163" i="8"/>
  <c r="BJ163" i="8"/>
  <c r="BP159" i="8"/>
  <c r="BO163" i="8"/>
  <c r="BK163" i="8"/>
  <c r="BE129" i="11"/>
  <c r="BE130" i="11"/>
  <c r="BE131" i="11"/>
  <c r="BE132" i="11"/>
  <c r="BE133" i="11"/>
  <c r="BE134" i="11"/>
  <c r="BE135" i="11"/>
  <c r="BE136" i="11"/>
  <c r="BE137" i="11"/>
  <c r="BE138" i="11"/>
  <c r="BE139" i="11"/>
  <c r="BE140" i="11"/>
  <c r="BE141" i="11"/>
  <c r="BE142" i="11"/>
  <c r="BE143" i="11"/>
  <c r="BE144" i="11"/>
  <c r="BE145" i="11"/>
  <c r="BE146" i="11"/>
  <c r="BE147" i="11"/>
  <c r="BE148" i="11"/>
  <c r="BE149" i="11"/>
  <c r="BE150" i="11"/>
  <c r="BE151" i="11"/>
  <c r="BE152" i="11"/>
  <c r="BE153" i="11"/>
  <c r="BE154" i="11"/>
  <c r="BE155" i="11"/>
  <c r="BE156" i="11"/>
  <c r="BE157" i="11"/>
  <c r="BE158" i="11"/>
  <c r="BE159" i="11"/>
  <c r="BE160" i="11"/>
  <c r="BE161" i="11"/>
  <c r="BE162" i="11"/>
  <c r="BE163" i="11"/>
  <c r="BE164" i="11"/>
  <c r="BE165" i="11"/>
  <c r="BE166" i="11"/>
  <c r="BE167" i="11"/>
  <c r="BE168" i="11"/>
  <c r="BE169" i="11"/>
  <c r="BE170" i="11"/>
  <c r="BE171" i="11"/>
  <c r="BE172" i="11"/>
  <c r="BE173" i="11"/>
  <c r="BE174" i="11"/>
  <c r="BE175" i="11"/>
  <c r="BE176" i="11"/>
  <c r="BE177" i="11"/>
  <c r="BE178" i="11"/>
  <c r="BE179" i="11"/>
  <c r="BE180" i="11"/>
  <c r="BE181" i="11"/>
  <c r="BE182" i="11"/>
  <c r="BE183" i="11"/>
  <c r="BE184" i="11"/>
  <c r="BE185" i="11"/>
  <c r="BE186" i="11"/>
  <c r="BE187" i="11"/>
  <c r="BE188" i="11"/>
  <c r="BE189" i="11"/>
  <c r="BE190" i="11"/>
  <c r="BE191" i="11"/>
  <c r="BE192" i="11"/>
  <c r="BE193" i="11"/>
  <c r="BE194" i="11"/>
  <c r="BE195" i="11"/>
  <c r="BE196" i="11"/>
  <c r="BE197" i="11"/>
  <c r="BE198" i="11"/>
  <c r="BE199" i="11"/>
  <c r="BE200" i="11"/>
  <c r="BE201" i="11"/>
  <c r="BE202" i="11"/>
  <c r="BE203" i="11"/>
  <c r="BE204" i="11"/>
  <c r="BE205" i="11"/>
  <c r="BE206" i="11"/>
  <c r="BE207" i="11"/>
  <c r="BE208" i="11"/>
  <c r="BE209" i="11"/>
  <c r="BE210" i="11"/>
  <c r="BE211" i="11"/>
  <c r="BE212" i="11"/>
  <c r="BE213" i="11"/>
  <c r="BE214" i="11"/>
  <c r="BE215" i="11"/>
  <c r="BE216" i="11"/>
  <c r="BE217" i="11"/>
  <c r="BE218" i="11"/>
  <c r="BE219" i="11"/>
  <c r="BE220" i="11"/>
  <c r="BE221" i="11"/>
  <c r="BE222" i="11"/>
  <c r="BE223" i="11"/>
  <c r="BE224" i="11"/>
  <c r="BE225" i="11"/>
  <c r="BE226" i="11"/>
  <c r="BE227" i="11"/>
  <c r="BE228" i="11"/>
  <c r="BE229" i="11"/>
  <c r="BE230" i="11"/>
  <c r="BE231" i="11"/>
  <c r="BE232" i="11"/>
  <c r="BE233" i="11"/>
  <c r="BE234" i="11"/>
  <c r="BE235" i="11"/>
  <c r="EB1" i="11"/>
  <c r="EC1" i="11"/>
  <c r="ED1" i="11"/>
  <c r="EE1" i="11"/>
  <c r="EF1" i="11"/>
  <c r="EG1" i="11"/>
  <c r="EH1" i="11"/>
  <c r="EI1" i="11"/>
  <c r="EJ1" i="11"/>
  <c r="EK1" i="11"/>
  <c r="EL1" i="11"/>
  <c r="EM1" i="11"/>
  <c r="EN1" i="11"/>
  <c r="EO1" i="11"/>
  <c r="EP1" i="11"/>
  <c r="EQ1" i="11"/>
  <c r="ER1" i="11"/>
  <c r="ES1" i="11"/>
  <c r="ET1" i="11"/>
  <c r="EU1" i="11"/>
  <c r="EB2" i="11"/>
  <c r="EC2" i="11"/>
  <c r="ED2" i="11"/>
  <c r="EE2" i="11"/>
  <c r="EF2" i="11"/>
  <c r="EG2" i="11"/>
  <c r="EH2" i="11"/>
  <c r="EI2" i="11"/>
  <c r="EJ2" i="11"/>
  <c r="EK2" i="11"/>
  <c r="EL2" i="11"/>
  <c r="EM2" i="11"/>
  <c r="EN2" i="11"/>
  <c r="EO2" i="11"/>
  <c r="EP2" i="11"/>
  <c r="EQ2" i="11"/>
  <c r="ER2" i="11"/>
  <c r="ES2" i="11"/>
  <c r="ET2" i="11"/>
  <c r="EU2" i="11"/>
  <c r="EB3" i="11"/>
  <c r="EC3" i="11"/>
  <c r="ED3" i="11"/>
  <c r="EE3" i="11"/>
  <c r="EF3" i="11"/>
  <c r="EG3" i="11"/>
  <c r="EH3" i="11"/>
  <c r="EI3" i="11"/>
  <c r="EJ3" i="11"/>
  <c r="EK3" i="11"/>
  <c r="EL3" i="11"/>
  <c r="EM3" i="11"/>
  <c r="EN3" i="11"/>
  <c r="EO3" i="11"/>
  <c r="EP3" i="11"/>
  <c r="EQ3" i="11"/>
  <c r="ER3" i="11"/>
  <c r="ES3" i="11"/>
  <c r="ET3" i="11"/>
  <c r="EU3" i="11"/>
  <c r="EB4" i="11"/>
  <c r="EC4" i="11"/>
  <c r="ED4" i="11"/>
  <c r="EE4" i="11"/>
  <c r="EF4" i="11"/>
  <c r="EG4" i="11"/>
  <c r="EH4" i="11"/>
  <c r="EI4" i="11"/>
  <c r="EJ4" i="11"/>
  <c r="EK4" i="11"/>
  <c r="EL4" i="11"/>
  <c r="EM4" i="11"/>
  <c r="EN4" i="11"/>
  <c r="EO4" i="11"/>
  <c r="EP4" i="11"/>
  <c r="EQ4" i="11"/>
  <c r="ER4" i="11"/>
  <c r="ES4" i="11"/>
  <c r="ET4" i="11"/>
  <c r="EU4" i="11"/>
  <c r="EB5" i="11"/>
  <c r="EC5" i="11"/>
  <c r="ED5" i="11"/>
  <c r="EE5" i="11"/>
  <c r="EF5" i="11"/>
  <c r="EG5" i="11"/>
  <c r="EH5" i="11"/>
  <c r="EI5" i="11"/>
  <c r="EJ5" i="11"/>
  <c r="EK5" i="11"/>
  <c r="EL5" i="11"/>
  <c r="EM5" i="11"/>
  <c r="EN5" i="11"/>
  <c r="EO5" i="11"/>
  <c r="EP5" i="11"/>
  <c r="EQ5" i="11"/>
  <c r="ER5" i="11"/>
  <c r="ES5" i="11"/>
  <c r="ET5" i="11"/>
  <c r="EU5" i="11"/>
  <c r="EB6" i="11"/>
  <c r="EC6" i="11"/>
  <c r="ED6" i="11"/>
  <c r="EE6" i="11"/>
  <c r="EF6" i="11"/>
  <c r="EG6" i="11"/>
  <c r="EH6" i="11"/>
  <c r="EI6" i="11"/>
  <c r="EJ6" i="11"/>
  <c r="EK6" i="11"/>
  <c r="EL6" i="11"/>
  <c r="EM6" i="11"/>
  <c r="EN6" i="11"/>
  <c r="EO6" i="11"/>
  <c r="EP6" i="11"/>
  <c r="EQ6" i="11"/>
  <c r="ER6" i="11"/>
  <c r="ES6" i="11"/>
  <c r="ET6" i="11"/>
  <c r="EU6" i="11"/>
  <c r="EB7" i="11"/>
  <c r="EC7" i="11"/>
  <c r="ED7" i="11"/>
  <c r="EE7" i="11"/>
  <c r="EF7" i="11"/>
  <c r="EG7" i="11"/>
  <c r="EH7" i="11"/>
  <c r="EI7" i="11"/>
  <c r="EJ7" i="11"/>
  <c r="EK7" i="11"/>
  <c r="EL7" i="11"/>
  <c r="EM7" i="11"/>
  <c r="EN7" i="11"/>
  <c r="EO7" i="11"/>
  <c r="EP7" i="11"/>
  <c r="EQ7" i="11"/>
  <c r="ER7" i="11"/>
  <c r="ES7" i="11"/>
  <c r="ET7" i="11"/>
  <c r="EU7" i="11"/>
  <c r="EB8" i="11"/>
  <c r="EC8" i="11"/>
  <c r="ED8" i="11"/>
  <c r="EE8" i="11"/>
  <c r="EF8" i="11"/>
  <c r="EG8" i="11"/>
  <c r="EH8" i="11"/>
  <c r="EI8" i="11"/>
  <c r="EJ8" i="11"/>
  <c r="EK8" i="11"/>
  <c r="EL8" i="11"/>
  <c r="EM8" i="11"/>
  <c r="EN8" i="11"/>
  <c r="EO8" i="11"/>
  <c r="EP8" i="11"/>
  <c r="EQ8" i="11"/>
  <c r="ER8" i="11"/>
  <c r="ES8" i="11"/>
  <c r="ET8" i="11"/>
  <c r="EU8" i="11"/>
  <c r="EB9" i="11"/>
  <c r="EC9" i="11"/>
  <c r="ED9" i="11"/>
  <c r="EE9" i="11"/>
  <c r="EF9" i="11"/>
  <c r="EG9" i="11"/>
  <c r="EH9" i="11"/>
  <c r="EI9" i="11"/>
  <c r="EJ9" i="11"/>
  <c r="EK9" i="11"/>
  <c r="EL9" i="11"/>
  <c r="EM9" i="11"/>
  <c r="EN9" i="11"/>
  <c r="EO9" i="11"/>
  <c r="EP9" i="11"/>
  <c r="EQ9" i="11"/>
  <c r="ER9" i="11"/>
  <c r="ES9" i="11"/>
  <c r="ET9" i="11"/>
  <c r="EU9" i="11"/>
  <c r="EB10" i="11"/>
  <c r="EC10" i="11"/>
  <c r="ED10" i="11"/>
  <c r="EE10" i="11"/>
  <c r="EF10" i="11"/>
  <c r="EG10" i="11"/>
  <c r="EH10" i="11"/>
  <c r="EI10" i="11"/>
  <c r="EJ10" i="11"/>
  <c r="EK10" i="11"/>
  <c r="EL10" i="11"/>
  <c r="EM10" i="11"/>
  <c r="EN10" i="11"/>
  <c r="EO10" i="11"/>
  <c r="EP10" i="11"/>
  <c r="EQ10" i="11"/>
  <c r="ER10" i="11"/>
  <c r="ES10" i="11"/>
  <c r="ET10" i="11"/>
  <c r="EU10" i="11"/>
  <c r="EB11" i="11"/>
  <c r="EC11" i="11"/>
  <c r="ED11" i="11"/>
  <c r="EE11" i="11"/>
  <c r="EF11" i="11"/>
  <c r="EG11" i="11"/>
  <c r="EH11" i="11"/>
  <c r="EI11" i="11"/>
  <c r="EJ11" i="11"/>
  <c r="EK11" i="11"/>
  <c r="EL11" i="11"/>
  <c r="EM11" i="11"/>
  <c r="EN11" i="11"/>
  <c r="EO11" i="11"/>
  <c r="EP11" i="11"/>
  <c r="EQ11" i="11"/>
  <c r="ER11" i="11"/>
  <c r="ES11" i="11"/>
  <c r="ET11" i="11"/>
  <c r="EU11" i="11"/>
  <c r="EB12" i="11"/>
  <c r="EC12" i="11"/>
  <c r="ED12" i="11"/>
  <c r="EE12" i="11"/>
  <c r="EF12" i="11"/>
  <c r="EG12" i="11"/>
  <c r="EH12" i="11"/>
  <c r="EI12" i="11"/>
  <c r="EJ12" i="11"/>
  <c r="EK12" i="11"/>
  <c r="EL12" i="11"/>
  <c r="EM12" i="11"/>
  <c r="EN12" i="11"/>
  <c r="EO12" i="11"/>
  <c r="EP12" i="11"/>
  <c r="EQ12" i="11"/>
  <c r="ER12" i="11"/>
  <c r="ES12" i="11"/>
  <c r="ET12" i="11"/>
  <c r="EU12" i="11"/>
  <c r="EB13" i="11"/>
  <c r="EC13" i="11"/>
  <c r="ED13" i="11"/>
  <c r="EE13" i="11"/>
  <c r="EF13" i="11"/>
  <c r="EG13" i="11"/>
  <c r="EH13" i="11"/>
  <c r="EI13" i="11"/>
  <c r="EJ13" i="11"/>
  <c r="EK13" i="11"/>
  <c r="EL13" i="11"/>
  <c r="EM13" i="11"/>
  <c r="EN13" i="11"/>
  <c r="EO13" i="11"/>
  <c r="EP13" i="11"/>
  <c r="EQ13" i="11"/>
  <c r="ER13" i="11"/>
  <c r="ES13" i="11"/>
  <c r="ET13" i="11"/>
  <c r="EU13" i="11"/>
  <c r="EB14" i="11"/>
  <c r="EC14" i="11"/>
  <c r="ED14" i="11"/>
  <c r="EE14" i="11"/>
  <c r="EF14" i="11"/>
  <c r="EG14" i="11"/>
  <c r="EH14" i="11"/>
  <c r="EI14" i="11"/>
  <c r="EJ14" i="11"/>
  <c r="EK14" i="11"/>
  <c r="EL14" i="11"/>
  <c r="EM14" i="11"/>
  <c r="EN14" i="11"/>
  <c r="EO14" i="11"/>
  <c r="EP14" i="11"/>
  <c r="EQ14" i="11"/>
  <c r="ER14" i="11"/>
  <c r="ES14" i="11"/>
  <c r="ET14" i="11"/>
  <c r="EU14" i="11"/>
  <c r="EB15" i="11"/>
  <c r="EC15" i="11"/>
  <c r="ED15" i="11"/>
  <c r="EE15" i="11"/>
  <c r="EF15" i="11"/>
  <c r="EG15" i="11"/>
  <c r="EH15" i="11"/>
  <c r="EI15" i="11"/>
  <c r="EJ15" i="11"/>
  <c r="EK15" i="11"/>
  <c r="EL15" i="11"/>
  <c r="EM15" i="11"/>
  <c r="EN15" i="11"/>
  <c r="EO15" i="11"/>
  <c r="EP15" i="11"/>
  <c r="EQ15" i="11"/>
  <c r="ER15" i="11"/>
  <c r="ES15" i="11"/>
  <c r="ET15" i="11"/>
  <c r="EU15" i="11"/>
  <c r="EB16" i="11"/>
  <c r="EC16" i="11"/>
  <c r="ED16" i="11"/>
  <c r="EE16" i="11"/>
  <c r="EF16" i="11"/>
  <c r="EG16" i="11"/>
  <c r="EH16" i="11"/>
  <c r="EI16" i="11"/>
  <c r="EJ16" i="11"/>
  <c r="EK16" i="11"/>
  <c r="EL16" i="11"/>
  <c r="EM16" i="11"/>
  <c r="EN16" i="11"/>
  <c r="EO16" i="11"/>
  <c r="EP16" i="11"/>
  <c r="EQ16" i="11"/>
  <c r="ER16" i="11"/>
  <c r="ES16" i="11"/>
  <c r="ET16" i="11"/>
  <c r="EU16" i="11"/>
  <c r="EB17" i="11"/>
  <c r="EC17" i="11"/>
  <c r="ED17" i="11"/>
  <c r="EE17" i="11"/>
  <c r="EF17" i="11"/>
  <c r="EG17" i="11"/>
  <c r="EH17" i="11"/>
  <c r="EI17" i="11"/>
  <c r="EJ17" i="11"/>
  <c r="EK17" i="11"/>
  <c r="EL17" i="11"/>
  <c r="EM17" i="11"/>
  <c r="EN17" i="11"/>
  <c r="EO17" i="11"/>
  <c r="EP17" i="11"/>
  <c r="EQ17" i="11"/>
  <c r="ER17" i="11"/>
  <c r="ES17" i="11"/>
  <c r="ET17" i="11"/>
  <c r="EU17" i="11"/>
  <c r="EB18" i="11"/>
  <c r="EC18" i="11"/>
  <c r="ED18" i="11"/>
  <c r="EE18" i="11"/>
  <c r="EF18" i="11"/>
  <c r="EG18" i="11"/>
  <c r="EH18" i="11"/>
  <c r="EI18" i="11"/>
  <c r="EJ18" i="11"/>
  <c r="EK18" i="11"/>
  <c r="EL18" i="11"/>
  <c r="EM18" i="11"/>
  <c r="EN18" i="11"/>
  <c r="EO18" i="11"/>
  <c r="EP18" i="11"/>
  <c r="EQ18" i="11"/>
  <c r="ER18" i="11"/>
  <c r="ES18" i="11"/>
  <c r="ET18" i="11"/>
  <c r="EU18" i="11"/>
  <c r="EB19" i="11"/>
  <c r="EC19" i="11"/>
  <c r="ED19" i="11"/>
  <c r="EE19" i="11"/>
  <c r="EF19" i="11"/>
  <c r="EG19" i="11"/>
  <c r="EH19" i="11"/>
  <c r="EI19" i="11"/>
  <c r="EJ19" i="11"/>
  <c r="EK19" i="11"/>
  <c r="EL19" i="11"/>
  <c r="EM19" i="11"/>
  <c r="EN19" i="11"/>
  <c r="EO19" i="11"/>
  <c r="EP19" i="11"/>
  <c r="EQ19" i="11"/>
  <c r="ER19" i="11"/>
  <c r="ES19" i="11"/>
  <c r="ET19" i="11"/>
  <c r="EU19" i="11"/>
  <c r="EB20" i="11"/>
  <c r="EC20" i="11"/>
  <c r="ED20" i="11"/>
  <c r="EE20" i="11"/>
  <c r="EF20" i="11"/>
  <c r="EG20" i="11"/>
  <c r="EH20" i="11"/>
  <c r="EI20" i="11"/>
  <c r="EJ20" i="11"/>
  <c r="EK20" i="11"/>
  <c r="EL20" i="11"/>
  <c r="EM20" i="11"/>
  <c r="EN20" i="11"/>
  <c r="EO20" i="11"/>
  <c r="EP20" i="11"/>
  <c r="EQ20" i="11"/>
  <c r="ER20" i="11"/>
  <c r="ES20" i="11"/>
  <c r="ET20" i="11"/>
  <c r="EU20" i="11"/>
  <c r="EB21" i="11"/>
  <c r="EC21" i="11"/>
  <c r="ED21" i="11"/>
  <c r="EE21" i="11"/>
  <c r="EF21" i="11"/>
  <c r="EG21" i="11"/>
  <c r="EH21" i="11"/>
  <c r="EI21" i="11"/>
  <c r="EJ21" i="11"/>
  <c r="EK21" i="11"/>
  <c r="EL21" i="11"/>
  <c r="EM21" i="11"/>
  <c r="EN21" i="11"/>
  <c r="EO21" i="11"/>
  <c r="EP21" i="11"/>
  <c r="EQ21" i="11"/>
  <c r="ER21" i="11"/>
  <c r="ES21" i="11"/>
  <c r="ET21" i="11"/>
  <c r="EU21" i="11"/>
  <c r="EB22" i="11"/>
  <c r="EC22" i="11"/>
  <c r="ED22" i="11"/>
  <c r="EE22" i="11"/>
  <c r="EF22" i="11"/>
  <c r="EG22" i="11"/>
  <c r="EH22" i="11"/>
  <c r="EI22" i="11"/>
  <c r="EJ22" i="11"/>
  <c r="EK22" i="11"/>
  <c r="EL22" i="11"/>
  <c r="EM22" i="11"/>
  <c r="EN22" i="11"/>
  <c r="EO22" i="11"/>
  <c r="EP22" i="11"/>
  <c r="EQ22" i="11"/>
  <c r="ER22" i="11"/>
  <c r="ES22" i="11"/>
  <c r="ET22" i="11"/>
  <c r="EU22" i="11"/>
  <c r="EB23" i="11"/>
  <c r="EC23" i="11"/>
  <c r="ED23" i="11"/>
  <c r="EE23" i="11"/>
  <c r="EF23" i="11"/>
  <c r="EG23" i="11"/>
  <c r="EH23" i="11"/>
  <c r="EI23" i="11"/>
  <c r="EJ23" i="11"/>
  <c r="EK23" i="11"/>
  <c r="EL23" i="11"/>
  <c r="EM23" i="11"/>
  <c r="EN23" i="11"/>
  <c r="EO23" i="11"/>
  <c r="EP23" i="11"/>
  <c r="EQ23" i="11"/>
  <c r="ER23" i="11"/>
  <c r="ES23" i="11"/>
  <c r="ET23" i="11"/>
  <c r="EU23" i="11"/>
  <c r="EB24" i="11"/>
  <c r="EC24" i="11"/>
  <c r="ED24" i="11"/>
  <c r="EE24" i="11"/>
  <c r="EF24" i="11"/>
  <c r="EG24" i="11"/>
  <c r="EH24" i="11"/>
  <c r="EI24" i="11"/>
  <c r="EJ24" i="11"/>
  <c r="EK24" i="11"/>
  <c r="EL24" i="11"/>
  <c r="EM24" i="11"/>
  <c r="EN24" i="11"/>
  <c r="EO24" i="11"/>
  <c r="EP24" i="11"/>
  <c r="EQ24" i="11"/>
  <c r="ER24" i="11"/>
  <c r="ES24" i="11"/>
  <c r="ET24" i="11"/>
  <c r="EU24" i="11"/>
  <c r="EB25" i="11"/>
  <c r="EC25" i="11"/>
  <c r="ED25" i="11"/>
  <c r="EE25" i="11"/>
  <c r="EF25" i="11"/>
  <c r="EG25" i="11"/>
  <c r="EH25" i="11"/>
  <c r="EI25" i="11"/>
  <c r="EJ25" i="11"/>
  <c r="EK25" i="11"/>
  <c r="EL25" i="11"/>
  <c r="EM25" i="11"/>
  <c r="EN25" i="11"/>
  <c r="EO25" i="11"/>
  <c r="EP25" i="11"/>
  <c r="EQ25" i="11"/>
  <c r="ER25" i="11"/>
  <c r="ES25" i="11"/>
  <c r="ET25" i="11"/>
  <c r="EU25" i="11"/>
  <c r="EB26" i="11"/>
  <c r="EC26" i="11"/>
  <c r="ED26" i="11"/>
  <c r="EE26" i="11"/>
  <c r="EF26" i="11"/>
  <c r="EG26" i="11"/>
  <c r="EH26" i="11"/>
  <c r="EI26" i="11"/>
  <c r="EJ26" i="11"/>
  <c r="EK26" i="11"/>
  <c r="EL26" i="11"/>
  <c r="EM26" i="11"/>
  <c r="EN26" i="11"/>
  <c r="EO26" i="11"/>
  <c r="EP26" i="11"/>
  <c r="EQ26" i="11"/>
  <c r="ER26" i="11"/>
  <c r="ES26" i="11"/>
  <c r="ET26" i="11"/>
  <c r="EU26" i="11"/>
  <c r="EB27" i="11"/>
  <c r="EC27" i="11"/>
  <c r="ED27" i="11"/>
  <c r="EE27" i="11"/>
  <c r="EF27" i="11"/>
  <c r="EG27" i="11"/>
  <c r="EH27" i="11"/>
  <c r="EI27" i="11"/>
  <c r="EJ27" i="11"/>
  <c r="EK27" i="11"/>
  <c r="EL27" i="11"/>
  <c r="EM27" i="11"/>
  <c r="EN27" i="11"/>
  <c r="EO27" i="11"/>
  <c r="EP27" i="11"/>
  <c r="EQ27" i="11"/>
  <c r="ER27" i="11"/>
  <c r="ES27" i="11"/>
  <c r="ET27" i="11"/>
  <c r="EU27" i="11"/>
  <c r="EB28" i="11"/>
  <c r="EC28" i="11"/>
  <c r="ED28" i="11"/>
  <c r="EE28" i="11"/>
  <c r="EF28" i="11"/>
  <c r="EG28" i="11"/>
  <c r="EH28" i="11"/>
  <c r="EI28" i="11"/>
  <c r="EJ28" i="11"/>
  <c r="EK28" i="11"/>
  <c r="EL28" i="11"/>
  <c r="EM28" i="11"/>
  <c r="EN28" i="11"/>
  <c r="EO28" i="11"/>
  <c r="EP28" i="11"/>
  <c r="EQ28" i="11"/>
  <c r="ER28" i="11"/>
  <c r="ES28" i="11"/>
  <c r="ET28" i="11"/>
  <c r="EU28" i="11"/>
  <c r="EB29" i="11"/>
  <c r="EC29" i="11"/>
  <c r="ED29" i="11"/>
  <c r="EE29" i="11"/>
  <c r="EF29" i="11"/>
  <c r="EG29" i="11"/>
  <c r="EH29" i="11"/>
  <c r="EI29" i="11"/>
  <c r="EJ29" i="11"/>
  <c r="EK29" i="11"/>
  <c r="EL29" i="11"/>
  <c r="EM29" i="11"/>
  <c r="EN29" i="11"/>
  <c r="EO29" i="11"/>
  <c r="EP29" i="11"/>
  <c r="EQ29" i="11"/>
  <c r="ER29" i="11"/>
  <c r="ES29" i="11"/>
  <c r="ET29" i="11"/>
  <c r="EU29" i="11"/>
  <c r="EB30" i="11"/>
  <c r="EC30" i="11"/>
  <c r="ED30" i="11"/>
  <c r="EE30" i="11"/>
  <c r="EF30" i="11"/>
  <c r="EG30" i="11"/>
  <c r="EH30" i="11"/>
  <c r="EI30" i="11"/>
  <c r="EJ30" i="11"/>
  <c r="EK30" i="11"/>
  <c r="EL30" i="11"/>
  <c r="EM30" i="11"/>
  <c r="EN30" i="11"/>
  <c r="EO30" i="11"/>
  <c r="EP30" i="11"/>
  <c r="EQ30" i="11"/>
  <c r="ER30" i="11"/>
  <c r="ES30" i="11"/>
  <c r="ET30" i="11"/>
  <c r="EU30" i="11"/>
  <c r="EB31" i="11"/>
  <c r="EC31" i="11"/>
  <c r="ED31" i="11"/>
  <c r="EE31" i="11"/>
  <c r="EF31" i="11"/>
  <c r="EG31" i="11"/>
  <c r="EH31" i="11"/>
  <c r="EI31" i="11"/>
  <c r="EJ31" i="11"/>
  <c r="EK31" i="11"/>
  <c r="EL31" i="11"/>
  <c r="EM31" i="11"/>
  <c r="EN31" i="11"/>
  <c r="EO31" i="11"/>
  <c r="EP31" i="11"/>
  <c r="EQ31" i="11"/>
  <c r="ER31" i="11"/>
  <c r="ES31" i="11"/>
  <c r="ET31" i="11"/>
  <c r="EU31" i="11"/>
  <c r="EB32" i="11"/>
  <c r="EC32" i="11"/>
  <c r="ED32" i="11"/>
  <c r="EE32" i="11"/>
  <c r="EF32" i="11"/>
  <c r="EG32" i="11"/>
  <c r="EH32" i="11"/>
  <c r="EI32" i="11"/>
  <c r="EJ32" i="11"/>
  <c r="EK32" i="11"/>
  <c r="EL32" i="11"/>
  <c r="EM32" i="11"/>
  <c r="EN32" i="11"/>
  <c r="EO32" i="11"/>
  <c r="EP32" i="11"/>
  <c r="EQ32" i="11"/>
  <c r="ER32" i="11"/>
  <c r="ES32" i="11"/>
  <c r="ET32" i="11"/>
  <c r="EU32" i="11"/>
  <c r="EB33" i="11"/>
  <c r="EC33" i="11"/>
  <c r="ED33" i="11"/>
  <c r="EE33" i="11"/>
  <c r="EF33" i="11"/>
  <c r="EG33" i="11"/>
  <c r="EH33" i="11"/>
  <c r="EI33" i="11"/>
  <c r="EJ33" i="11"/>
  <c r="EK33" i="11"/>
  <c r="EL33" i="11"/>
  <c r="EM33" i="11"/>
  <c r="EN33" i="11"/>
  <c r="EO33" i="11"/>
  <c r="EP33" i="11"/>
  <c r="EQ33" i="11"/>
  <c r="ER33" i="11"/>
  <c r="ES33" i="11"/>
  <c r="ET33" i="11"/>
  <c r="EU33" i="11"/>
  <c r="EB34" i="11"/>
  <c r="EC34" i="11"/>
  <c r="ED34" i="11"/>
  <c r="EE34" i="11"/>
  <c r="EF34" i="11"/>
  <c r="EG34" i="11"/>
  <c r="EH34" i="11"/>
  <c r="EI34" i="11"/>
  <c r="EJ34" i="11"/>
  <c r="EK34" i="11"/>
  <c r="EL34" i="11"/>
  <c r="EM34" i="11"/>
  <c r="EN34" i="11"/>
  <c r="EO34" i="11"/>
  <c r="EP34" i="11"/>
  <c r="EQ34" i="11"/>
  <c r="ER34" i="11"/>
  <c r="ES34" i="11"/>
  <c r="ET34" i="11"/>
  <c r="EU34" i="11"/>
  <c r="EB35" i="11"/>
  <c r="EC35" i="11"/>
  <c r="ED35" i="11"/>
  <c r="EE35" i="11"/>
  <c r="EF35" i="11"/>
  <c r="EG35" i="11"/>
  <c r="EH35" i="11"/>
  <c r="EI35" i="11"/>
  <c r="EJ35" i="11"/>
  <c r="EK35" i="11"/>
  <c r="EL35" i="11"/>
  <c r="EM35" i="11"/>
  <c r="EN35" i="11"/>
  <c r="EO35" i="11"/>
  <c r="EP35" i="11"/>
  <c r="EQ35" i="11"/>
  <c r="ER35" i="11"/>
  <c r="ES35" i="11"/>
  <c r="ET35" i="11"/>
  <c r="EU35" i="11"/>
  <c r="EB36" i="11"/>
  <c r="EC36" i="11"/>
  <c r="ED36" i="11"/>
  <c r="EE36" i="11"/>
  <c r="EF36" i="11"/>
  <c r="EG36" i="11"/>
  <c r="EH36" i="11"/>
  <c r="EI36" i="11"/>
  <c r="EJ36" i="11"/>
  <c r="EK36" i="11"/>
  <c r="EL36" i="11"/>
  <c r="EM36" i="11"/>
  <c r="EN36" i="11"/>
  <c r="EO36" i="11"/>
  <c r="EP36" i="11"/>
  <c r="EQ36" i="11"/>
  <c r="ER36" i="11"/>
  <c r="ES36" i="11"/>
  <c r="ET36" i="11"/>
  <c r="EU36" i="11"/>
  <c r="EB37" i="11"/>
  <c r="EC37" i="11"/>
  <c r="ED37" i="11"/>
  <c r="EE37" i="11"/>
  <c r="EF37" i="11"/>
  <c r="EG37" i="11"/>
  <c r="EH37" i="11"/>
  <c r="EI37" i="11"/>
  <c r="EJ37" i="11"/>
  <c r="EK37" i="11"/>
  <c r="EL37" i="11"/>
  <c r="EM37" i="11"/>
  <c r="EN37" i="11"/>
  <c r="EO37" i="11"/>
  <c r="EP37" i="11"/>
  <c r="EQ37" i="11"/>
  <c r="ER37" i="11"/>
  <c r="ES37" i="11"/>
  <c r="ET37" i="11"/>
  <c r="EU37" i="11"/>
  <c r="EB38" i="11"/>
  <c r="EC38" i="11"/>
  <c r="ED38" i="11"/>
  <c r="EE38" i="11"/>
  <c r="EF38" i="11"/>
  <c r="EG38" i="11"/>
  <c r="EH38" i="11"/>
  <c r="EI38" i="11"/>
  <c r="EJ38" i="11"/>
  <c r="EK38" i="11"/>
  <c r="EL38" i="11"/>
  <c r="EM38" i="11"/>
  <c r="EN38" i="11"/>
  <c r="EO38" i="11"/>
  <c r="EP38" i="11"/>
  <c r="EQ38" i="11"/>
  <c r="ER38" i="11"/>
  <c r="ES38" i="11"/>
  <c r="ET38" i="11"/>
  <c r="EU38" i="11"/>
  <c r="EB39" i="11"/>
  <c r="EC39" i="11"/>
  <c r="ED39" i="11"/>
  <c r="EE39" i="11"/>
  <c r="EF39" i="11"/>
  <c r="EG39" i="11"/>
  <c r="EH39" i="11"/>
  <c r="EI39" i="11"/>
  <c r="EJ39" i="11"/>
  <c r="EK39" i="11"/>
  <c r="EL39" i="11"/>
  <c r="EM39" i="11"/>
  <c r="EN39" i="11"/>
  <c r="EO39" i="11"/>
  <c r="EP39" i="11"/>
  <c r="EQ39" i="11"/>
  <c r="ER39" i="11"/>
  <c r="ES39" i="11"/>
  <c r="ET39" i="11"/>
  <c r="EU39" i="11"/>
  <c r="EB40" i="11"/>
  <c r="EC40" i="11"/>
  <c r="ED40" i="11"/>
  <c r="EE40" i="11"/>
  <c r="EF40" i="11"/>
  <c r="EG40" i="11"/>
  <c r="EH40" i="11"/>
  <c r="EI40" i="11"/>
  <c r="EJ40" i="11"/>
  <c r="EK40" i="11"/>
  <c r="EL40" i="11"/>
  <c r="EM40" i="11"/>
  <c r="EN40" i="11"/>
  <c r="EO40" i="11"/>
  <c r="EP40" i="11"/>
  <c r="EQ40" i="11"/>
  <c r="ER40" i="11"/>
  <c r="ES40" i="11"/>
  <c r="ET40" i="11"/>
  <c r="EU40" i="11"/>
  <c r="EB41" i="11"/>
  <c r="EC41" i="11"/>
  <c r="ED41" i="11"/>
  <c r="EE41" i="11"/>
  <c r="EF41" i="11"/>
  <c r="EG41" i="11"/>
  <c r="EH41" i="11"/>
  <c r="EI41" i="11"/>
  <c r="EJ41" i="11"/>
  <c r="EK41" i="11"/>
  <c r="EL41" i="11"/>
  <c r="EM41" i="11"/>
  <c r="EN41" i="11"/>
  <c r="EO41" i="11"/>
  <c r="EP41" i="11"/>
  <c r="EQ41" i="11"/>
  <c r="ER41" i="11"/>
  <c r="ES41" i="11"/>
  <c r="ET41" i="11"/>
  <c r="EU41" i="11"/>
  <c r="EB42" i="11"/>
  <c r="EC42" i="11"/>
  <c r="ED42" i="11"/>
  <c r="EE42" i="11"/>
  <c r="EF42" i="11"/>
  <c r="EG42" i="11"/>
  <c r="EH42" i="11"/>
  <c r="EI42" i="11"/>
  <c r="EJ42" i="11"/>
  <c r="EK42" i="11"/>
  <c r="EL42" i="11"/>
  <c r="EM42" i="11"/>
  <c r="EN42" i="11"/>
  <c r="EO42" i="11"/>
  <c r="EP42" i="11"/>
  <c r="EQ42" i="11"/>
  <c r="ER42" i="11"/>
  <c r="ES42" i="11"/>
  <c r="ET42" i="11"/>
  <c r="EU42" i="11"/>
  <c r="EB43" i="11"/>
  <c r="EC43" i="11"/>
  <c r="ED43" i="11"/>
  <c r="EE43" i="11"/>
  <c r="EF43" i="11"/>
  <c r="EG43" i="11"/>
  <c r="EH43" i="11"/>
  <c r="EI43" i="11"/>
  <c r="EJ43" i="11"/>
  <c r="EK43" i="11"/>
  <c r="EL43" i="11"/>
  <c r="EM43" i="11"/>
  <c r="EN43" i="11"/>
  <c r="EO43" i="11"/>
  <c r="EP43" i="11"/>
  <c r="EQ43" i="11"/>
  <c r="ER43" i="11"/>
  <c r="ES43" i="11"/>
  <c r="ET43" i="11"/>
  <c r="EU43" i="11"/>
  <c r="EB44" i="11"/>
  <c r="EC44" i="11"/>
  <c r="ED44" i="11"/>
  <c r="EE44" i="11"/>
  <c r="EF44" i="11"/>
  <c r="EG44" i="11"/>
  <c r="EH44" i="11"/>
  <c r="EI44" i="11"/>
  <c r="EJ44" i="11"/>
  <c r="EK44" i="11"/>
  <c r="EL44" i="11"/>
  <c r="EM44" i="11"/>
  <c r="EN44" i="11"/>
  <c r="EO44" i="11"/>
  <c r="EP44" i="11"/>
  <c r="EQ44" i="11"/>
  <c r="ER44" i="11"/>
  <c r="ES44" i="11"/>
  <c r="ET44" i="11"/>
  <c r="EU44" i="11"/>
  <c r="EB45" i="11"/>
  <c r="EC45" i="11"/>
  <c r="ED45" i="11"/>
  <c r="EE45" i="11"/>
  <c r="EF45" i="11"/>
  <c r="EG45" i="11"/>
  <c r="EH45" i="11"/>
  <c r="EI45" i="11"/>
  <c r="EJ45" i="11"/>
  <c r="EK45" i="11"/>
  <c r="EL45" i="11"/>
  <c r="EM45" i="11"/>
  <c r="EN45" i="11"/>
  <c r="EO45" i="11"/>
  <c r="EP45" i="11"/>
  <c r="EQ45" i="11"/>
  <c r="ER45" i="11"/>
  <c r="ES45" i="11"/>
  <c r="ET45" i="11"/>
  <c r="EU45" i="11"/>
  <c r="EB46" i="11"/>
  <c r="EC46" i="11"/>
  <c r="ED46" i="11"/>
  <c r="EE46" i="11"/>
  <c r="EF46" i="11"/>
  <c r="EG46" i="11"/>
  <c r="EH46" i="11"/>
  <c r="EI46" i="11"/>
  <c r="EJ46" i="11"/>
  <c r="EK46" i="11"/>
  <c r="EL46" i="11"/>
  <c r="EM46" i="11"/>
  <c r="EN46" i="11"/>
  <c r="EO46" i="11"/>
  <c r="EP46" i="11"/>
  <c r="EQ46" i="11"/>
  <c r="ER46" i="11"/>
  <c r="ES46" i="11"/>
  <c r="ET46" i="11"/>
  <c r="EU46" i="11"/>
  <c r="EB47" i="11"/>
  <c r="EC47" i="11"/>
  <c r="ED47" i="11"/>
  <c r="EE47" i="11"/>
  <c r="EF47" i="11"/>
  <c r="EG47" i="11"/>
  <c r="EH47" i="11"/>
  <c r="EI47" i="11"/>
  <c r="EJ47" i="11"/>
  <c r="EK47" i="11"/>
  <c r="EL47" i="11"/>
  <c r="EM47" i="11"/>
  <c r="EN47" i="11"/>
  <c r="EO47" i="11"/>
  <c r="EP47" i="11"/>
  <c r="EQ47" i="11"/>
  <c r="ER47" i="11"/>
  <c r="ES47" i="11"/>
  <c r="ET47" i="11"/>
  <c r="EU47" i="11"/>
  <c r="EB48" i="11"/>
  <c r="EC48" i="11"/>
  <c r="ED48" i="11"/>
  <c r="EE48" i="11"/>
  <c r="EF48" i="11"/>
  <c r="EG48" i="11"/>
  <c r="EH48" i="11"/>
  <c r="EI48" i="11"/>
  <c r="EJ48" i="11"/>
  <c r="EK48" i="11"/>
  <c r="EL48" i="11"/>
  <c r="EM48" i="11"/>
  <c r="EN48" i="11"/>
  <c r="EO48" i="11"/>
  <c r="EP48" i="11"/>
  <c r="EQ48" i="11"/>
  <c r="ER48" i="11"/>
  <c r="ES48" i="11"/>
  <c r="ET48" i="11"/>
  <c r="EU48" i="11"/>
  <c r="EB49" i="11"/>
  <c r="EC49" i="11"/>
  <c r="ED49" i="11"/>
  <c r="EE49" i="11"/>
  <c r="EF49" i="11"/>
  <c r="EG49" i="11"/>
  <c r="EH49" i="11"/>
  <c r="EI49" i="11"/>
  <c r="EJ49" i="11"/>
  <c r="EK49" i="11"/>
  <c r="EL49" i="11"/>
  <c r="EM49" i="11"/>
  <c r="EN49" i="11"/>
  <c r="EO49" i="11"/>
  <c r="EP49" i="11"/>
  <c r="EQ49" i="11"/>
  <c r="ER49" i="11"/>
  <c r="ES49" i="11"/>
  <c r="ET49" i="11"/>
  <c r="EU49" i="11"/>
  <c r="EB50" i="11"/>
  <c r="EC50" i="11"/>
  <c r="ED50" i="11"/>
  <c r="EE50" i="11"/>
  <c r="EF50" i="11"/>
  <c r="EG50" i="11"/>
  <c r="EH50" i="11"/>
  <c r="EI50" i="11"/>
  <c r="EJ50" i="11"/>
  <c r="EK50" i="11"/>
  <c r="EL50" i="11"/>
  <c r="EM50" i="11"/>
  <c r="EN50" i="11"/>
  <c r="EO50" i="11"/>
  <c r="EP50" i="11"/>
  <c r="EQ50" i="11"/>
  <c r="ER50" i="11"/>
  <c r="ES50" i="11"/>
  <c r="ET50" i="11"/>
  <c r="EU50" i="11"/>
  <c r="EB51" i="11"/>
  <c r="EC51" i="11"/>
  <c r="ED51" i="11"/>
  <c r="EE51" i="11"/>
  <c r="EF51" i="11"/>
  <c r="EG51" i="11"/>
  <c r="EH51" i="11"/>
  <c r="EI51" i="11"/>
  <c r="EJ51" i="11"/>
  <c r="EK51" i="11"/>
  <c r="EL51" i="11"/>
  <c r="EM51" i="11"/>
  <c r="EN51" i="11"/>
  <c r="EO51" i="11"/>
  <c r="EP51" i="11"/>
  <c r="EQ51" i="11"/>
  <c r="ER51" i="11"/>
  <c r="ES51" i="11"/>
  <c r="ET51" i="11"/>
  <c r="EU51" i="11"/>
  <c r="EB52" i="11"/>
  <c r="EC52" i="11"/>
  <c r="ED52" i="11"/>
  <c r="EE52" i="11"/>
  <c r="EF52" i="11"/>
  <c r="EG52" i="11"/>
  <c r="EH52" i="11"/>
  <c r="EI52" i="11"/>
  <c r="EJ52" i="11"/>
  <c r="EK52" i="11"/>
  <c r="EL52" i="11"/>
  <c r="EM52" i="11"/>
  <c r="EN52" i="11"/>
  <c r="EO52" i="11"/>
  <c r="EP52" i="11"/>
  <c r="EQ52" i="11"/>
  <c r="ER52" i="11"/>
  <c r="ES52" i="11"/>
  <c r="ET52" i="11"/>
  <c r="EU52" i="11"/>
  <c r="EB53" i="11"/>
  <c r="EC53" i="11"/>
  <c r="ED53" i="11"/>
  <c r="EE53" i="11"/>
  <c r="EF53" i="11"/>
  <c r="EG53" i="11"/>
  <c r="EH53" i="11"/>
  <c r="EI53" i="11"/>
  <c r="EJ53" i="11"/>
  <c r="EK53" i="11"/>
  <c r="EL53" i="11"/>
  <c r="EM53" i="11"/>
  <c r="EN53" i="11"/>
  <c r="EO53" i="11"/>
  <c r="EP53" i="11"/>
  <c r="EQ53" i="11"/>
  <c r="ER53" i="11"/>
  <c r="ES53" i="11"/>
  <c r="ET53" i="11"/>
  <c r="EU53" i="11"/>
  <c r="EB54" i="11"/>
  <c r="EC54" i="11"/>
  <c r="ED54" i="11"/>
  <c r="EE54" i="11"/>
  <c r="EF54" i="11"/>
  <c r="EG54" i="11"/>
  <c r="EH54" i="11"/>
  <c r="EI54" i="11"/>
  <c r="EJ54" i="11"/>
  <c r="EK54" i="11"/>
  <c r="EL54" i="11"/>
  <c r="EM54" i="11"/>
  <c r="EN54" i="11"/>
  <c r="EO54" i="11"/>
  <c r="EP54" i="11"/>
  <c r="EQ54" i="11"/>
  <c r="ER54" i="11"/>
  <c r="ES54" i="11"/>
  <c r="ET54" i="11"/>
  <c r="EU54" i="11"/>
  <c r="EB55" i="11"/>
  <c r="EC55" i="11"/>
  <c r="ED55" i="11"/>
  <c r="EE55" i="11"/>
  <c r="EF55" i="11"/>
  <c r="EG55" i="11"/>
  <c r="EH55" i="11"/>
  <c r="EI55" i="11"/>
  <c r="EJ55" i="11"/>
  <c r="EK55" i="11"/>
  <c r="EL55" i="11"/>
  <c r="EM55" i="11"/>
  <c r="EN55" i="11"/>
  <c r="EO55" i="11"/>
  <c r="EP55" i="11"/>
  <c r="EQ55" i="11"/>
  <c r="ER55" i="11"/>
  <c r="ES55" i="11"/>
  <c r="ET55" i="11"/>
  <c r="EU55" i="11"/>
  <c r="EB56" i="11"/>
  <c r="EC56" i="11"/>
  <c r="ED56" i="11"/>
  <c r="EE56" i="11"/>
  <c r="EF56" i="11"/>
  <c r="EG56" i="11"/>
  <c r="EH56" i="11"/>
  <c r="EI56" i="11"/>
  <c r="EJ56" i="11"/>
  <c r="EK56" i="11"/>
  <c r="EL56" i="11"/>
  <c r="EM56" i="11"/>
  <c r="EN56" i="11"/>
  <c r="EO56" i="11"/>
  <c r="EP56" i="11"/>
  <c r="EQ56" i="11"/>
  <c r="ER56" i="11"/>
  <c r="ES56" i="11"/>
  <c r="ET56" i="11"/>
  <c r="EU56" i="11"/>
  <c r="EB57" i="11"/>
  <c r="EC57" i="11"/>
  <c r="ED57" i="11"/>
  <c r="EE57" i="11"/>
  <c r="EF57" i="11"/>
  <c r="EG57" i="11"/>
  <c r="EH57" i="11"/>
  <c r="EI57" i="11"/>
  <c r="EJ57" i="11"/>
  <c r="EK57" i="11"/>
  <c r="EL57" i="11"/>
  <c r="EM57" i="11"/>
  <c r="EN57" i="11"/>
  <c r="EO57" i="11"/>
  <c r="EP57" i="11"/>
  <c r="EQ57" i="11"/>
  <c r="ER57" i="11"/>
  <c r="ES57" i="11"/>
  <c r="ET57" i="11"/>
  <c r="EU57" i="11"/>
  <c r="EB58" i="11"/>
  <c r="EC58" i="11"/>
  <c r="ED58" i="11"/>
  <c r="EE58" i="11"/>
  <c r="EF58" i="11"/>
  <c r="EG58" i="11"/>
  <c r="EH58" i="11"/>
  <c r="EI58" i="11"/>
  <c r="EJ58" i="11"/>
  <c r="EK58" i="11"/>
  <c r="EL58" i="11"/>
  <c r="EM58" i="11"/>
  <c r="EN58" i="11"/>
  <c r="EO58" i="11"/>
  <c r="EP58" i="11"/>
  <c r="EQ58" i="11"/>
  <c r="ER58" i="11"/>
  <c r="ES58" i="11"/>
  <c r="ET58" i="11"/>
  <c r="EU58" i="11"/>
  <c r="EB59" i="11"/>
  <c r="EC59" i="11"/>
  <c r="ED59" i="11"/>
  <c r="EE59" i="11"/>
  <c r="EF59" i="11"/>
  <c r="EG59" i="11"/>
  <c r="EH59" i="11"/>
  <c r="EI59" i="11"/>
  <c r="EJ59" i="11"/>
  <c r="EK59" i="11"/>
  <c r="EL59" i="11"/>
  <c r="EM59" i="11"/>
  <c r="EN59" i="11"/>
  <c r="EO59" i="11"/>
  <c r="EP59" i="11"/>
  <c r="EQ59" i="11"/>
  <c r="ER59" i="11"/>
  <c r="ES59" i="11"/>
  <c r="ET59" i="11"/>
  <c r="EU59" i="11"/>
  <c r="EB60" i="11"/>
  <c r="EC60" i="11"/>
  <c r="ED60" i="11"/>
  <c r="EE60" i="11"/>
  <c r="EF60" i="11"/>
  <c r="EG60" i="11"/>
  <c r="EH60" i="11"/>
  <c r="EI60" i="11"/>
  <c r="EJ60" i="11"/>
  <c r="EK60" i="11"/>
  <c r="EL60" i="11"/>
  <c r="EM60" i="11"/>
  <c r="EN60" i="11"/>
  <c r="EO60" i="11"/>
  <c r="EP60" i="11"/>
  <c r="EQ60" i="11"/>
  <c r="ER60" i="11"/>
  <c r="ES60" i="11"/>
  <c r="ET60" i="11"/>
  <c r="EU60" i="11"/>
  <c r="EB61" i="11"/>
  <c r="EC61" i="11"/>
  <c r="ED61" i="11"/>
  <c r="EE61" i="11"/>
  <c r="EF61" i="11"/>
  <c r="EG61" i="11"/>
  <c r="EH61" i="11"/>
  <c r="EI61" i="11"/>
  <c r="EJ61" i="11"/>
  <c r="EK61" i="11"/>
  <c r="EL61" i="11"/>
  <c r="EM61" i="11"/>
  <c r="EN61" i="11"/>
  <c r="EO61" i="11"/>
  <c r="EP61" i="11"/>
  <c r="EQ61" i="11"/>
  <c r="ER61" i="11"/>
  <c r="ES61" i="11"/>
  <c r="ET61" i="11"/>
  <c r="EU61" i="11"/>
  <c r="EB62" i="11"/>
  <c r="EC62" i="11"/>
  <c r="ED62" i="11"/>
  <c r="EE62" i="11"/>
  <c r="EF62" i="11"/>
  <c r="EG62" i="11"/>
  <c r="EH62" i="11"/>
  <c r="EI62" i="11"/>
  <c r="EJ62" i="11"/>
  <c r="EK62" i="11"/>
  <c r="EL62" i="11"/>
  <c r="EM62" i="11"/>
  <c r="EN62" i="11"/>
  <c r="EO62" i="11"/>
  <c r="EP62" i="11"/>
  <c r="EQ62" i="11"/>
  <c r="ER62" i="11"/>
  <c r="ES62" i="11"/>
  <c r="ET62" i="11"/>
  <c r="EU62" i="11"/>
  <c r="EB63" i="11"/>
  <c r="EC63" i="11"/>
  <c r="ED63" i="11"/>
  <c r="EE63" i="11"/>
  <c r="EF63" i="11"/>
  <c r="EG63" i="11"/>
  <c r="EH63" i="11"/>
  <c r="EI63" i="11"/>
  <c r="EJ63" i="11"/>
  <c r="EK63" i="11"/>
  <c r="EL63" i="11"/>
  <c r="EM63" i="11"/>
  <c r="EN63" i="11"/>
  <c r="EO63" i="11"/>
  <c r="EP63" i="11"/>
  <c r="EQ63" i="11"/>
  <c r="ER63" i="11"/>
  <c r="ES63" i="11"/>
  <c r="ET63" i="11"/>
  <c r="EU63" i="11"/>
  <c r="EB64" i="11"/>
  <c r="EC64" i="11"/>
  <c r="ED64" i="11"/>
  <c r="EE64" i="11"/>
  <c r="EF64" i="11"/>
  <c r="EG64" i="11"/>
  <c r="EH64" i="11"/>
  <c r="EI64" i="11"/>
  <c r="EJ64" i="11"/>
  <c r="EK64" i="11"/>
  <c r="EL64" i="11"/>
  <c r="EM64" i="11"/>
  <c r="EN64" i="11"/>
  <c r="EO64" i="11"/>
  <c r="EP64" i="11"/>
  <c r="EQ64" i="11"/>
  <c r="ER64" i="11"/>
  <c r="ES64" i="11"/>
  <c r="ET64" i="11"/>
  <c r="EU64" i="11"/>
  <c r="EB65" i="11"/>
  <c r="EC65" i="11"/>
  <c r="ED65" i="11"/>
  <c r="EE65" i="11"/>
  <c r="EF65" i="11"/>
  <c r="EG65" i="11"/>
  <c r="EH65" i="11"/>
  <c r="EI65" i="11"/>
  <c r="EJ65" i="11"/>
  <c r="EK65" i="11"/>
  <c r="EL65" i="11"/>
  <c r="EM65" i="11"/>
  <c r="EN65" i="11"/>
  <c r="EO65" i="11"/>
  <c r="EP65" i="11"/>
  <c r="EQ65" i="11"/>
  <c r="ER65" i="11"/>
  <c r="ES65" i="11"/>
  <c r="ET65" i="11"/>
  <c r="EU65" i="11"/>
  <c r="EB66" i="11"/>
  <c r="EC66" i="11"/>
  <c r="ED66" i="11"/>
  <c r="EE66" i="11"/>
  <c r="EF66" i="11"/>
  <c r="EG66" i="11"/>
  <c r="EH66" i="11"/>
  <c r="EI66" i="11"/>
  <c r="EJ66" i="11"/>
  <c r="EK66" i="11"/>
  <c r="EL66" i="11"/>
  <c r="EM66" i="11"/>
  <c r="EN66" i="11"/>
  <c r="EO66" i="11"/>
  <c r="EP66" i="11"/>
  <c r="EQ66" i="11"/>
  <c r="ER66" i="11"/>
  <c r="ES66" i="11"/>
  <c r="ET66" i="11"/>
  <c r="EU66" i="11"/>
  <c r="EB67" i="11"/>
  <c r="EC67" i="11"/>
  <c r="ED67" i="11"/>
  <c r="EE67" i="11"/>
  <c r="EF67" i="11"/>
  <c r="EG67" i="11"/>
  <c r="EH67" i="11"/>
  <c r="EI67" i="11"/>
  <c r="EJ67" i="11"/>
  <c r="EK67" i="11"/>
  <c r="EL67" i="11"/>
  <c r="EM67" i="11"/>
  <c r="EN67" i="11"/>
  <c r="EO67" i="11"/>
  <c r="EP67" i="11"/>
  <c r="EQ67" i="11"/>
  <c r="ER67" i="11"/>
  <c r="ES67" i="11"/>
  <c r="ET67" i="11"/>
  <c r="EU67" i="11"/>
  <c r="EB68" i="11"/>
  <c r="EC68" i="11"/>
  <c r="ED68" i="11"/>
  <c r="EE68" i="11"/>
  <c r="EF68" i="11"/>
  <c r="EG68" i="11"/>
  <c r="EH68" i="11"/>
  <c r="EI68" i="11"/>
  <c r="EJ68" i="11"/>
  <c r="EK68" i="11"/>
  <c r="EL68" i="11"/>
  <c r="EM68" i="11"/>
  <c r="EN68" i="11"/>
  <c r="EO68" i="11"/>
  <c r="EP68" i="11"/>
  <c r="EQ68" i="11"/>
  <c r="ER68" i="11"/>
  <c r="ES68" i="11"/>
  <c r="ET68" i="11"/>
  <c r="EU68" i="11"/>
  <c r="EB69" i="11"/>
  <c r="EC69" i="11"/>
  <c r="ED69" i="11"/>
  <c r="EE69" i="11"/>
  <c r="EF69" i="11"/>
  <c r="EG69" i="11"/>
  <c r="EH69" i="11"/>
  <c r="EI69" i="11"/>
  <c r="EJ69" i="11"/>
  <c r="EK69" i="11"/>
  <c r="EL69" i="11"/>
  <c r="EM69" i="11"/>
  <c r="EN69" i="11"/>
  <c r="EO69" i="11"/>
  <c r="EP69" i="11"/>
  <c r="EQ69" i="11"/>
  <c r="ER69" i="11"/>
  <c r="ES69" i="11"/>
  <c r="ET69" i="11"/>
  <c r="EU69" i="11"/>
  <c r="EB70" i="11"/>
  <c r="EC70" i="11"/>
  <c r="ED70" i="11"/>
  <c r="EE70" i="11"/>
  <c r="EF70" i="11"/>
  <c r="EG70" i="11"/>
  <c r="EH70" i="11"/>
  <c r="EI70" i="11"/>
  <c r="EJ70" i="11"/>
  <c r="EK70" i="11"/>
  <c r="EL70" i="11"/>
  <c r="EM70" i="11"/>
  <c r="EN70" i="11"/>
  <c r="EO70" i="11"/>
  <c r="EP70" i="11"/>
  <c r="EQ70" i="11"/>
  <c r="ER70" i="11"/>
  <c r="ES70" i="11"/>
  <c r="ET70" i="11"/>
  <c r="EU70" i="11"/>
  <c r="EB71" i="11"/>
  <c r="EC71" i="11"/>
  <c r="ED71" i="11"/>
  <c r="EE71" i="11"/>
  <c r="EF71" i="11"/>
  <c r="EG71" i="11"/>
  <c r="EH71" i="11"/>
  <c r="EI71" i="11"/>
  <c r="EJ71" i="11"/>
  <c r="EK71" i="11"/>
  <c r="EL71" i="11"/>
  <c r="EM71" i="11"/>
  <c r="EN71" i="11"/>
  <c r="EO71" i="11"/>
  <c r="EP71" i="11"/>
  <c r="EQ71" i="11"/>
  <c r="ER71" i="11"/>
  <c r="ES71" i="11"/>
  <c r="ET71" i="11"/>
  <c r="EU71" i="11"/>
  <c r="EB72" i="11"/>
  <c r="EC72" i="11"/>
  <c r="ED72" i="11"/>
  <c r="EE72" i="11"/>
  <c r="EF72" i="11"/>
  <c r="EG72" i="11"/>
  <c r="EH72" i="11"/>
  <c r="EI72" i="11"/>
  <c r="EJ72" i="11"/>
  <c r="EK72" i="11"/>
  <c r="EL72" i="11"/>
  <c r="EM72" i="11"/>
  <c r="EN72" i="11"/>
  <c r="EO72" i="11"/>
  <c r="EP72" i="11"/>
  <c r="EQ72" i="11"/>
  <c r="ER72" i="11"/>
  <c r="ES72" i="11"/>
  <c r="ET72" i="11"/>
  <c r="EU72" i="11"/>
  <c r="EB73" i="11"/>
  <c r="EC73" i="11"/>
  <c r="ED73" i="11"/>
  <c r="EE73" i="11"/>
  <c r="EF73" i="11"/>
  <c r="EG73" i="11"/>
  <c r="EH73" i="11"/>
  <c r="EI73" i="11"/>
  <c r="EJ73" i="11"/>
  <c r="EK73" i="11"/>
  <c r="EL73" i="11"/>
  <c r="EM73" i="11"/>
  <c r="EN73" i="11"/>
  <c r="EO73" i="11"/>
  <c r="EP73" i="11"/>
  <c r="EQ73" i="11"/>
  <c r="ER73" i="11"/>
  <c r="ES73" i="11"/>
  <c r="ET73" i="11"/>
  <c r="EU73" i="11"/>
  <c r="EB74" i="11"/>
  <c r="EC74" i="11"/>
  <c r="ED74" i="11"/>
  <c r="EE74" i="11"/>
  <c r="EF74" i="11"/>
  <c r="EG74" i="11"/>
  <c r="EH74" i="11"/>
  <c r="EI74" i="11"/>
  <c r="EJ74" i="11"/>
  <c r="EK74" i="11"/>
  <c r="EL74" i="11"/>
  <c r="EM74" i="11"/>
  <c r="EN74" i="11"/>
  <c r="EO74" i="11"/>
  <c r="EP74" i="11"/>
  <c r="EQ74" i="11"/>
  <c r="ER74" i="11"/>
  <c r="ES74" i="11"/>
  <c r="ET74" i="11"/>
  <c r="EU74" i="11"/>
  <c r="EB75" i="11"/>
  <c r="EC75" i="11"/>
  <c r="ED75" i="11"/>
  <c r="EE75" i="11"/>
  <c r="EF75" i="11"/>
  <c r="EG75" i="11"/>
  <c r="EH75" i="11"/>
  <c r="EI75" i="11"/>
  <c r="EJ75" i="11"/>
  <c r="EK75" i="11"/>
  <c r="EL75" i="11"/>
  <c r="EM75" i="11"/>
  <c r="EN75" i="11"/>
  <c r="EO75" i="11"/>
  <c r="EP75" i="11"/>
  <c r="EQ75" i="11"/>
  <c r="ER75" i="11"/>
  <c r="ES75" i="11"/>
  <c r="ET75" i="11"/>
  <c r="EU75" i="11"/>
  <c r="EB76" i="11"/>
  <c r="EC76" i="11"/>
  <c r="ED76" i="11"/>
  <c r="EE76" i="11"/>
  <c r="EF76" i="11"/>
  <c r="EG76" i="11"/>
  <c r="EH76" i="11"/>
  <c r="EI76" i="11"/>
  <c r="EJ76" i="11"/>
  <c r="EK76" i="11"/>
  <c r="EL76" i="11"/>
  <c r="EM76" i="11"/>
  <c r="EN76" i="11"/>
  <c r="EO76" i="11"/>
  <c r="EP76" i="11"/>
  <c r="EQ76" i="11"/>
  <c r="ER76" i="11"/>
  <c r="ES76" i="11"/>
  <c r="ET76" i="11"/>
  <c r="EU76" i="11"/>
  <c r="EB77" i="11"/>
  <c r="EC77" i="11"/>
  <c r="ED77" i="11"/>
  <c r="EE77" i="11"/>
  <c r="EF77" i="11"/>
  <c r="EG77" i="11"/>
  <c r="EH77" i="11"/>
  <c r="EI77" i="11"/>
  <c r="EJ77" i="11"/>
  <c r="EK77" i="11"/>
  <c r="EL77" i="11"/>
  <c r="EM77" i="11"/>
  <c r="EN77" i="11"/>
  <c r="EO77" i="11"/>
  <c r="EP77" i="11"/>
  <c r="EQ77" i="11"/>
  <c r="ER77" i="11"/>
  <c r="ES77" i="11"/>
  <c r="ET77" i="11"/>
  <c r="EU77" i="11"/>
  <c r="EB78" i="11"/>
  <c r="EC78" i="11"/>
  <c r="ED78" i="11"/>
  <c r="EE78" i="11"/>
  <c r="EF78" i="11"/>
  <c r="EG78" i="11"/>
  <c r="EH78" i="11"/>
  <c r="EI78" i="11"/>
  <c r="EJ78" i="11"/>
  <c r="EK78" i="11"/>
  <c r="EL78" i="11"/>
  <c r="EM78" i="11"/>
  <c r="EN78" i="11"/>
  <c r="EO78" i="11"/>
  <c r="EP78" i="11"/>
  <c r="EQ78" i="11"/>
  <c r="ER78" i="11"/>
  <c r="ES78" i="11"/>
  <c r="ET78" i="11"/>
  <c r="EU78" i="11"/>
  <c r="EB79" i="11"/>
  <c r="EC79" i="11"/>
  <c r="ED79" i="11"/>
  <c r="EE79" i="11"/>
  <c r="EF79" i="11"/>
  <c r="EG79" i="11"/>
  <c r="EH79" i="11"/>
  <c r="EI79" i="11"/>
  <c r="EJ79" i="11"/>
  <c r="EK79" i="11"/>
  <c r="EL79" i="11"/>
  <c r="EM79" i="11"/>
  <c r="EN79" i="11"/>
  <c r="EO79" i="11"/>
  <c r="EP79" i="11"/>
  <c r="EQ79" i="11"/>
  <c r="ER79" i="11"/>
  <c r="ES79" i="11"/>
  <c r="ET79" i="11"/>
  <c r="EU79" i="11"/>
  <c r="EB80" i="11"/>
  <c r="EC80" i="11"/>
  <c r="ED80" i="11"/>
  <c r="EE80" i="11"/>
  <c r="EF80" i="11"/>
  <c r="EG80" i="11"/>
  <c r="EH80" i="11"/>
  <c r="EI80" i="11"/>
  <c r="EJ80" i="11"/>
  <c r="EK80" i="11"/>
  <c r="EL80" i="11"/>
  <c r="EM80" i="11"/>
  <c r="EN80" i="11"/>
  <c r="EO80" i="11"/>
  <c r="EP80" i="11"/>
  <c r="EQ80" i="11"/>
  <c r="ER80" i="11"/>
  <c r="ES80" i="11"/>
  <c r="ET80" i="11"/>
  <c r="EU80" i="11"/>
  <c r="EB81" i="11"/>
  <c r="EC81" i="11"/>
  <c r="ED81" i="11"/>
  <c r="EE81" i="11"/>
  <c r="EF81" i="11"/>
  <c r="EG81" i="11"/>
  <c r="EH81" i="11"/>
  <c r="EI81" i="11"/>
  <c r="EJ81" i="11"/>
  <c r="EK81" i="11"/>
  <c r="EL81" i="11"/>
  <c r="EM81" i="11"/>
  <c r="EN81" i="11"/>
  <c r="EO81" i="11"/>
  <c r="EP81" i="11"/>
  <c r="EQ81" i="11"/>
  <c r="ER81" i="11"/>
  <c r="ES81" i="11"/>
  <c r="ET81" i="11"/>
  <c r="EU81" i="11"/>
  <c r="EB82" i="11"/>
  <c r="EC82" i="11"/>
  <c r="ED82" i="11"/>
  <c r="EE82" i="11"/>
  <c r="EF82" i="11"/>
  <c r="EG82" i="11"/>
  <c r="EH82" i="11"/>
  <c r="EI82" i="11"/>
  <c r="EJ82" i="11"/>
  <c r="EK82" i="11"/>
  <c r="EL82" i="11"/>
  <c r="EM82" i="11"/>
  <c r="EN82" i="11"/>
  <c r="EO82" i="11"/>
  <c r="EP82" i="11"/>
  <c r="EQ82" i="11"/>
  <c r="ER82" i="11"/>
  <c r="ES82" i="11"/>
  <c r="ET82" i="11"/>
  <c r="EU82" i="11"/>
  <c r="EB83" i="11"/>
  <c r="EC83" i="11"/>
  <c r="ED83" i="11"/>
  <c r="EE83" i="11"/>
  <c r="EF83" i="11"/>
  <c r="EG83" i="11"/>
  <c r="EH83" i="11"/>
  <c r="EI83" i="11"/>
  <c r="EJ83" i="11"/>
  <c r="EK83" i="11"/>
  <c r="EL83" i="11"/>
  <c r="EM83" i="11"/>
  <c r="EN83" i="11"/>
  <c r="EO83" i="11"/>
  <c r="EP83" i="11"/>
  <c r="EQ83" i="11"/>
  <c r="ER83" i="11"/>
  <c r="ES83" i="11"/>
  <c r="ET83" i="11"/>
  <c r="EU83" i="11"/>
  <c r="EB84" i="11"/>
  <c r="EC84" i="11"/>
  <c r="ED84" i="11"/>
  <c r="EE84" i="11"/>
  <c r="EF84" i="11"/>
  <c r="EG84" i="11"/>
  <c r="EH84" i="11"/>
  <c r="EI84" i="11"/>
  <c r="EJ84" i="11"/>
  <c r="EK84" i="11"/>
  <c r="EL84" i="11"/>
  <c r="EM84" i="11"/>
  <c r="EN84" i="11"/>
  <c r="EO84" i="11"/>
  <c r="EP84" i="11"/>
  <c r="EQ84" i="11"/>
  <c r="ER84" i="11"/>
  <c r="ES84" i="11"/>
  <c r="ET84" i="11"/>
  <c r="EU84" i="11"/>
  <c r="EB85" i="11"/>
  <c r="EC85" i="11"/>
  <c r="ED85" i="11"/>
  <c r="EE85" i="11"/>
  <c r="EF85" i="11"/>
  <c r="EG85" i="11"/>
  <c r="EH85" i="11"/>
  <c r="EI85" i="11"/>
  <c r="EJ85" i="11"/>
  <c r="EK85" i="11"/>
  <c r="EL85" i="11"/>
  <c r="EM85" i="11"/>
  <c r="EN85" i="11"/>
  <c r="EO85" i="11"/>
  <c r="EP85" i="11"/>
  <c r="EQ85" i="11"/>
  <c r="ER85" i="11"/>
  <c r="ES85" i="11"/>
  <c r="ET85" i="11"/>
  <c r="EU85" i="11"/>
  <c r="EB86" i="11"/>
  <c r="EC86" i="11"/>
  <c r="ED86" i="11"/>
  <c r="EE86" i="11"/>
  <c r="EF86" i="11"/>
  <c r="EG86" i="11"/>
  <c r="EH86" i="11"/>
  <c r="EI86" i="11"/>
  <c r="EJ86" i="11"/>
  <c r="EK86" i="11"/>
  <c r="EL86" i="11"/>
  <c r="EM86" i="11"/>
  <c r="EN86" i="11"/>
  <c r="EO86" i="11"/>
  <c r="EP86" i="11"/>
  <c r="EQ86" i="11"/>
  <c r="ER86" i="11"/>
  <c r="ES86" i="11"/>
  <c r="ET86" i="11"/>
  <c r="EU86" i="11"/>
  <c r="EB87" i="11"/>
  <c r="EC87" i="11"/>
  <c r="ED87" i="11"/>
  <c r="EE87" i="11"/>
  <c r="EF87" i="11"/>
  <c r="EG87" i="11"/>
  <c r="EH87" i="11"/>
  <c r="EI87" i="11"/>
  <c r="EJ87" i="11"/>
  <c r="EK87" i="11"/>
  <c r="EL87" i="11"/>
  <c r="EM87" i="11"/>
  <c r="EN87" i="11"/>
  <c r="EO87" i="11"/>
  <c r="EP87" i="11"/>
  <c r="EQ87" i="11"/>
  <c r="ER87" i="11"/>
  <c r="ES87" i="11"/>
  <c r="ET87" i="11"/>
  <c r="EU87" i="11"/>
  <c r="EB88" i="11"/>
  <c r="EC88" i="11"/>
  <c r="ED88" i="11"/>
  <c r="EE88" i="11"/>
  <c r="EF88" i="11"/>
  <c r="EG88" i="11"/>
  <c r="EH88" i="11"/>
  <c r="EI88" i="11"/>
  <c r="EJ88" i="11"/>
  <c r="EK88" i="11"/>
  <c r="EL88" i="11"/>
  <c r="EM88" i="11"/>
  <c r="EN88" i="11"/>
  <c r="EO88" i="11"/>
  <c r="EP88" i="11"/>
  <c r="EQ88" i="11"/>
  <c r="ER88" i="11"/>
  <c r="ES88" i="11"/>
  <c r="ET88" i="11"/>
  <c r="EU88" i="11"/>
  <c r="EB89" i="11"/>
  <c r="EC89" i="11"/>
  <c r="ED89" i="11"/>
  <c r="EE89" i="11"/>
  <c r="EF89" i="11"/>
  <c r="EG89" i="11"/>
  <c r="EH89" i="11"/>
  <c r="EI89" i="11"/>
  <c r="EJ89" i="11"/>
  <c r="EK89" i="11"/>
  <c r="EL89" i="11"/>
  <c r="EM89" i="11"/>
  <c r="EN89" i="11"/>
  <c r="EO89" i="11"/>
  <c r="EP89" i="11"/>
  <c r="EQ89" i="11"/>
  <c r="ER89" i="11"/>
  <c r="ES89" i="11"/>
  <c r="ET89" i="11"/>
  <c r="EU89" i="11"/>
  <c r="EB90" i="11"/>
  <c r="EC90" i="11"/>
  <c r="ED90" i="11"/>
  <c r="EE90" i="11"/>
  <c r="EF90" i="11"/>
  <c r="EG90" i="11"/>
  <c r="EH90" i="11"/>
  <c r="EI90" i="11"/>
  <c r="EJ90" i="11"/>
  <c r="EK90" i="11"/>
  <c r="EL90" i="11"/>
  <c r="EM90" i="11"/>
  <c r="EN90" i="11"/>
  <c r="EO90" i="11"/>
  <c r="EP90" i="11"/>
  <c r="EQ90" i="11"/>
  <c r="ER90" i="11"/>
  <c r="ES90" i="11"/>
  <c r="ET90" i="11"/>
  <c r="EU90" i="11"/>
  <c r="EB91" i="11"/>
  <c r="EC91" i="11"/>
  <c r="ED91" i="11"/>
  <c r="EE91" i="11"/>
  <c r="EF91" i="11"/>
  <c r="EG91" i="11"/>
  <c r="EH91" i="11"/>
  <c r="EI91" i="11"/>
  <c r="EJ91" i="11"/>
  <c r="EK91" i="11"/>
  <c r="EL91" i="11"/>
  <c r="EM91" i="11"/>
  <c r="EN91" i="11"/>
  <c r="EO91" i="11"/>
  <c r="EP91" i="11"/>
  <c r="EQ91" i="11"/>
  <c r="ER91" i="11"/>
  <c r="ES91" i="11"/>
  <c r="ET91" i="11"/>
  <c r="EU91" i="11"/>
  <c r="EB92" i="11"/>
  <c r="EC92" i="11"/>
  <c r="ED92" i="11"/>
  <c r="EE92" i="11"/>
  <c r="EF92" i="11"/>
  <c r="EG92" i="11"/>
  <c r="EH92" i="11"/>
  <c r="EI92" i="11"/>
  <c r="EJ92" i="11"/>
  <c r="EK92" i="11"/>
  <c r="EL92" i="11"/>
  <c r="EM92" i="11"/>
  <c r="EN92" i="11"/>
  <c r="EO92" i="11"/>
  <c r="EP92" i="11"/>
  <c r="EQ92" i="11"/>
  <c r="ER92" i="11"/>
  <c r="ES92" i="11"/>
  <c r="ET92" i="11"/>
  <c r="EU92" i="11"/>
  <c r="EB93" i="11"/>
  <c r="EC93" i="11"/>
  <c r="ED93" i="11"/>
  <c r="EE93" i="11"/>
  <c r="EF93" i="11"/>
  <c r="EG93" i="11"/>
  <c r="EH93" i="11"/>
  <c r="EI93" i="11"/>
  <c r="EJ93" i="11"/>
  <c r="EK93" i="11"/>
  <c r="EL93" i="11"/>
  <c r="EM93" i="11"/>
  <c r="EN93" i="11"/>
  <c r="EO93" i="11"/>
  <c r="EP93" i="11"/>
  <c r="EQ93" i="11"/>
  <c r="ER93" i="11"/>
  <c r="ES93" i="11"/>
  <c r="ET93" i="11"/>
  <c r="EU93" i="11"/>
  <c r="EB94" i="11"/>
  <c r="EC94" i="11"/>
  <c r="ED94" i="11"/>
  <c r="EE94" i="11"/>
  <c r="EF94" i="11"/>
  <c r="EG94" i="11"/>
  <c r="EH94" i="11"/>
  <c r="EI94" i="11"/>
  <c r="EJ94" i="11"/>
  <c r="EK94" i="11"/>
  <c r="EL94" i="11"/>
  <c r="EM94" i="11"/>
  <c r="EN94" i="11"/>
  <c r="EO94" i="11"/>
  <c r="EP94" i="11"/>
  <c r="EQ94" i="11"/>
  <c r="ER94" i="11"/>
  <c r="ES94" i="11"/>
  <c r="ET94" i="11"/>
  <c r="EU94" i="11"/>
  <c r="EB95" i="11"/>
  <c r="EC95" i="11"/>
  <c r="ED95" i="11"/>
  <c r="EE95" i="11"/>
  <c r="EF95" i="11"/>
  <c r="EG95" i="11"/>
  <c r="EH95" i="11"/>
  <c r="EI95" i="11"/>
  <c r="EJ95" i="11"/>
  <c r="EK95" i="11"/>
  <c r="EL95" i="11"/>
  <c r="EM95" i="11"/>
  <c r="EN95" i="11"/>
  <c r="EO95" i="11"/>
  <c r="EP95" i="11"/>
  <c r="EQ95" i="11"/>
  <c r="ER95" i="11"/>
  <c r="ES95" i="11"/>
  <c r="ET95" i="11"/>
  <c r="EU95" i="11"/>
  <c r="EB96" i="11"/>
  <c r="EC96" i="11"/>
  <c r="ED96" i="11"/>
  <c r="EE96" i="11"/>
  <c r="EF96" i="11"/>
  <c r="EG96" i="11"/>
  <c r="EH96" i="11"/>
  <c r="EI96" i="11"/>
  <c r="EJ96" i="11"/>
  <c r="EK96" i="11"/>
  <c r="EL96" i="11"/>
  <c r="EM96" i="11"/>
  <c r="EN96" i="11"/>
  <c r="EO96" i="11"/>
  <c r="EP96" i="11"/>
  <c r="EQ96" i="11"/>
  <c r="ER96" i="11"/>
  <c r="ES96" i="11"/>
  <c r="ET96" i="11"/>
  <c r="EU96" i="11"/>
  <c r="EB97" i="11"/>
  <c r="EC97" i="11"/>
  <c r="ED97" i="11"/>
  <c r="EE97" i="11"/>
  <c r="EF97" i="11"/>
  <c r="EG97" i="11"/>
  <c r="EH97" i="11"/>
  <c r="EI97" i="11"/>
  <c r="EJ97" i="11"/>
  <c r="EK97" i="11"/>
  <c r="EL97" i="11"/>
  <c r="EM97" i="11"/>
  <c r="EN97" i="11"/>
  <c r="EO97" i="11"/>
  <c r="EP97" i="11"/>
  <c r="EQ97" i="11"/>
  <c r="ER97" i="11"/>
  <c r="ES97" i="11"/>
  <c r="ET97" i="11"/>
  <c r="EU97" i="11"/>
  <c r="EB98" i="11"/>
  <c r="EC98" i="11"/>
  <c r="ED98" i="11"/>
  <c r="EE98" i="11"/>
  <c r="EF98" i="11"/>
  <c r="EG98" i="11"/>
  <c r="EH98" i="11"/>
  <c r="EI98" i="11"/>
  <c r="EJ98" i="11"/>
  <c r="EK98" i="11"/>
  <c r="EL98" i="11"/>
  <c r="EM98" i="11"/>
  <c r="EN98" i="11"/>
  <c r="EO98" i="11"/>
  <c r="EP98" i="11"/>
  <c r="EQ98" i="11"/>
  <c r="ER98" i="11"/>
  <c r="ES98" i="11"/>
  <c r="ET98" i="11"/>
  <c r="EU98" i="11"/>
  <c r="EB99" i="11"/>
  <c r="EC99" i="11"/>
  <c r="ED99" i="11"/>
  <c r="EE99" i="11"/>
  <c r="EF99" i="11"/>
  <c r="EG99" i="11"/>
  <c r="EH99" i="11"/>
  <c r="EI99" i="11"/>
  <c r="EJ99" i="11"/>
  <c r="EK99" i="11"/>
  <c r="EL99" i="11"/>
  <c r="EM99" i="11"/>
  <c r="EN99" i="11"/>
  <c r="EO99" i="11"/>
  <c r="EP99" i="11"/>
  <c r="EQ99" i="11"/>
  <c r="ER99" i="11"/>
  <c r="ES99" i="11"/>
  <c r="ET99" i="11"/>
  <c r="EU99" i="11"/>
  <c r="EB100" i="11"/>
  <c r="EC100" i="11"/>
  <c r="ED100" i="11"/>
  <c r="EE100" i="11"/>
  <c r="EF100" i="11"/>
  <c r="EG100" i="11"/>
  <c r="EH100" i="11"/>
  <c r="EI100" i="11"/>
  <c r="EJ100" i="11"/>
  <c r="EK100" i="11"/>
  <c r="EL100" i="11"/>
  <c r="EM100" i="11"/>
  <c r="EN100" i="11"/>
  <c r="EO100" i="11"/>
  <c r="EP100" i="11"/>
  <c r="EQ100" i="11"/>
  <c r="ER100" i="11"/>
  <c r="ES100" i="11"/>
  <c r="ET100" i="11"/>
  <c r="EU100" i="11"/>
  <c r="EB101" i="11"/>
  <c r="EC101" i="11"/>
  <c r="ED101" i="11"/>
  <c r="EE101" i="11"/>
  <c r="EF101" i="11"/>
  <c r="EG101" i="11"/>
  <c r="EH101" i="11"/>
  <c r="EI101" i="11"/>
  <c r="EJ101" i="11"/>
  <c r="EK101" i="11"/>
  <c r="EL101" i="11"/>
  <c r="EM101" i="11"/>
  <c r="EN101" i="11"/>
  <c r="EO101" i="11"/>
  <c r="EP101" i="11"/>
  <c r="EQ101" i="11"/>
  <c r="ER101" i="11"/>
  <c r="ES101" i="11"/>
  <c r="ET101" i="11"/>
  <c r="EU101" i="11"/>
  <c r="EB102" i="11"/>
  <c r="EC102" i="11"/>
  <c r="ED102" i="11"/>
  <c r="EE102" i="11"/>
  <c r="EF102" i="11"/>
  <c r="EG102" i="11"/>
  <c r="EH102" i="11"/>
  <c r="EI102" i="11"/>
  <c r="EJ102" i="11"/>
  <c r="EK102" i="11"/>
  <c r="EL102" i="11"/>
  <c r="EM102" i="11"/>
  <c r="EN102" i="11"/>
  <c r="EO102" i="11"/>
  <c r="EP102" i="11"/>
  <c r="EQ102" i="11"/>
  <c r="ER102" i="11"/>
  <c r="ES102" i="11"/>
  <c r="ET102" i="11"/>
  <c r="EU102" i="11"/>
  <c r="EB103" i="11"/>
  <c r="EC103" i="11"/>
  <c r="ED103" i="11"/>
  <c r="EE103" i="11"/>
  <c r="EF103" i="11"/>
  <c r="EG103" i="11"/>
  <c r="EH103" i="11"/>
  <c r="EI103" i="11"/>
  <c r="EJ103" i="11"/>
  <c r="EK103" i="11"/>
  <c r="EL103" i="11"/>
  <c r="EM103" i="11"/>
  <c r="EN103" i="11"/>
  <c r="EO103" i="11"/>
  <c r="EP103" i="11"/>
  <c r="EQ103" i="11"/>
  <c r="ER103" i="11"/>
  <c r="ES103" i="11"/>
  <c r="ET103" i="11"/>
  <c r="EU103" i="11"/>
  <c r="EB104" i="11"/>
  <c r="EC104" i="11"/>
  <c r="ED104" i="11"/>
  <c r="EE104" i="11"/>
  <c r="EF104" i="11"/>
  <c r="EG104" i="11"/>
  <c r="EH104" i="11"/>
  <c r="EI104" i="11"/>
  <c r="EJ104" i="11"/>
  <c r="EK104" i="11"/>
  <c r="EL104" i="11"/>
  <c r="EM104" i="11"/>
  <c r="EN104" i="11"/>
  <c r="EO104" i="11"/>
  <c r="EP104" i="11"/>
  <c r="EQ104" i="11"/>
  <c r="ER104" i="11"/>
  <c r="ES104" i="11"/>
  <c r="ET104" i="11"/>
  <c r="EU104" i="11"/>
  <c r="EB105" i="11"/>
  <c r="EC105" i="11"/>
  <c r="ED105" i="11"/>
  <c r="EE105" i="11"/>
  <c r="EF105" i="11"/>
  <c r="EG105" i="11"/>
  <c r="EH105" i="11"/>
  <c r="EI105" i="11"/>
  <c r="EJ105" i="11"/>
  <c r="EK105" i="11"/>
  <c r="EL105" i="11"/>
  <c r="EM105" i="11"/>
  <c r="EN105" i="11"/>
  <c r="EO105" i="11"/>
  <c r="EP105" i="11"/>
  <c r="EQ105" i="11"/>
  <c r="ER105" i="11"/>
  <c r="ES105" i="11"/>
  <c r="ET105" i="11"/>
  <c r="EU105" i="11"/>
  <c r="EB106" i="11"/>
  <c r="EC106" i="11"/>
  <c r="ED106" i="11"/>
  <c r="EE106" i="11"/>
  <c r="EF106" i="11"/>
  <c r="EG106" i="11"/>
  <c r="EH106" i="11"/>
  <c r="EI106" i="11"/>
  <c r="EJ106" i="11"/>
  <c r="EK106" i="11"/>
  <c r="EL106" i="11"/>
  <c r="EM106" i="11"/>
  <c r="EN106" i="11"/>
  <c r="EO106" i="11"/>
  <c r="EP106" i="11"/>
  <c r="EQ106" i="11"/>
  <c r="ER106" i="11"/>
  <c r="ES106" i="11"/>
  <c r="ET106" i="11"/>
  <c r="EU106" i="11"/>
  <c r="EB107" i="11"/>
  <c r="EC107" i="11"/>
  <c r="ED107" i="11"/>
  <c r="EE107" i="11"/>
  <c r="EF107" i="11"/>
  <c r="EG107" i="11"/>
  <c r="EH107" i="11"/>
  <c r="EI107" i="11"/>
  <c r="EJ107" i="11"/>
  <c r="EK107" i="11"/>
  <c r="EL107" i="11"/>
  <c r="EM107" i="11"/>
  <c r="EN107" i="11"/>
  <c r="EO107" i="11"/>
  <c r="EP107" i="11"/>
  <c r="EQ107" i="11"/>
  <c r="ER107" i="11"/>
  <c r="ES107" i="11"/>
  <c r="ET107" i="11"/>
  <c r="EU107" i="11"/>
  <c r="EB108" i="11"/>
  <c r="EC108" i="11"/>
  <c r="ED108" i="11"/>
  <c r="EE108" i="11"/>
  <c r="EF108" i="11"/>
  <c r="EG108" i="11"/>
  <c r="EH108" i="11"/>
  <c r="EI108" i="11"/>
  <c r="EJ108" i="11"/>
  <c r="EK108" i="11"/>
  <c r="EL108" i="11"/>
  <c r="EM108" i="11"/>
  <c r="EN108" i="11"/>
  <c r="EO108" i="11"/>
  <c r="EP108" i="11"/>
  <c r="EQ108" i="11"/>
  <c r="ER108" i="11"/>
  <c r="ES108" i="11"/>
  <c r="ET108" i="11"/>
  <c r="EU108" i="11"/>
  <c r="BF128" i="11"/>
  <c r="BG128" i="11"/>
  <c r="BH128" i="11"/>
  <c r="BI128" i="11"/>
  <c r="BJ128" i="11"/>
  <c r="BK128" i="11"/>
  <c r="BL128" i="11"/>
  <c r="BM128" i="11"/>
  <c r="BN128" i="11"/>
  <c r="BO128" i="11"/>
  <c r="BP128" i="11"/>
  <c r="BQ128" i="11"/>
  <c r="BR128" i="11"/>
  <c r="BS128" i="11"/>
  <c r="BT128" i="11"/>
  <c r="BU128" i="11"/>
  <c r="BV128" i="11"/>
  <c r="BW128" i="11"/>
  <c r="BX128" i="11"/>
  <c r="BY128" i="11"/>
  <c r="BZ128" i="11"/>
  <c r="BN343" i="1"/>
  <c r="BO343" i="1"/>
  <c r="BP343" i="1"/>
  <c r="BQ343" i="1"/>
  <c r="BR343" i="1"/>
  <c r="BS343" i="1"/>
  <c r="BT343" i="1"/>
  <c r="BU343" i="1"/>
  <c r="BV343" i="1"/>
  <c r="BW343" i="1"/>
  <c r="BX343" i="1"/>
  <c r="BY343" i="1"/>
  <c r="BZ343" i="1"/>
  <c r="BL321" i="1"/>
  <c r="BL322" i="1"/>
  <c r="BL323" i="1"/>
  <c r="BL324" i="1"/>
  <c r="BL325" i="1"/>
  <c r="BL328" i="1"/>
  <c r="BY317" i="1"/>
  <c r="BZ317" i="1"/>
  <c r="BN317" i="1"/>
  <c r="BO317" i="1"/>
  <c r="BP317" i="1"/>
  <c r="BQ317" i="1"/>
  <c r="BR317" i="1"/>
  <c r="BS317" i="1"/>
  <c r="BT317" i="1"/>
  <c r="BU317" i="1"/>
  <c r="BV317" i="1"/>
  <c r="BW317" i="1"/>
  <c r="BX317" i="1"/>
  <c r="BL317" i="1"/>
  <c r="BM293" i="1"/>
  <c r="BN293" i="1"/>
  <c r="BO293" i="1"/>
  <c r="BP293" i="1"/>
  <c r="BQ293" i="1"/>
  <c r="BR293" i="1"/>
  <c r="BS293" i="1"/>
  <c r="BT293" i="1"/>
  <c r="BU293" i="1"/>
  <c r="BV293" i="1"/>
  <c r="BW293" i="1"/>
  <c r="BX293" i="1"/>
  <c r="BY293" i="1"/>
  <c r="BZ293" i="1"/>
  <c r="BM294" i="1"/>
  <c r="BM315" i="1" s="1"/>
  <c r="BM317" i="1" s="1"/>
  <c r="BN294" i="1"/>
  <c r="BO294" i="1"/>
  <c r="BO315" i="1" s="1"/>
  <c r="BP294" i="1"/>
  <c r="BP315" i="1" s="1"/>
  <c r="BQ294" i="1"/>
  <c r="BR294" i="1"/>
  <c r="BS294" i="1"/>
  <c r="BS315" i="1" s="1"/>
  <c r="BT294" i="1"/>
  <c r="BT315" i="1" s="1"/>
  <c r="BU294" i="1"/>
  <c r="BV294" i="1"/>
  <c r="BW294" i="1"/>
  <c r="BW315" i="1" s="1"/>
  <c r="BX294" i="1"/>
  <c r="BX315" i="1" s="1"/>
  <c r="BY294" i="1"/>
  <c r="BZ294" i="1"/>
  <c r="BM295" i="1"/>
  <c r="BN295" i="1"/>
  <c r="BO295" i="1"/>
  <c r="BP295" i="1"/>
  <c r="BQ295" i="1"/>
  <c r="BR295" i="1"/>
  <c r="BS295" i="1"/>
  <c r="BT295" i="1"/>
  <c r="BU295" i="1"/>
  <c r="BV295" i="1"/>
  <c r="BW295" i="1"/>
  <c r="BX295" i="1"/>
  <c r="BY295" i="1"/>
  <c r="BZ295" i="1"/>
  <c r="BM296" i="1"/>
  <c r="BN296" i="1"/>
  <c r="BO296" i="1"/>
  <c r="BP296" i="1"/>
  <c r="BQ296" i="1"/>
  <c r="BR296" i="1"/>
  <c r="BS296" i="1"/>
  <c r="BT296" i="1"/>
  <c r="BU296" i="1"/>
  <c r="BV296" i="1"/>
  <c r="BW296" i="1"/>
  <c r="BX296" i="1"/>
  <c r="BY296" i="1"/>
  <c r="BZ296" i="1"/>
  <c r="BM297" i="1"/>
  <c r="BN297" i="1"/>
  <c r="BO297" i="1"/>
  <c r="BP297" i="1"/>
  <c r="BQ297" i="1"/>
  <c r="BR297" i="1"/>
  <c r="BS297" i="1"/>
  <c r="BT297" i="1"/>
  <c r="BU297" i="1"/>
  <c r="BV297" i="1"/>
  <c r="BW297" i="1"/>
  <c r="BX297" i="1"/>
  <c r="BY297" i="1"/>
  <c r="BZ297" i="1"/>
  <c r="BM298" i="1"/>
  <c r="BN298" i="1"/>
  <c r="BO298" i="1"/>
  <c r="BP298" i="1"/>
  <c r="BQ298" i="1"/>
  <c r="BR298" i="1"/>
  <c r="BS298" i="1"/>
  <c r="BT298" i="1"/>
  <c r="BU298" i="1"/>
  <c r="BV298" i="1"/>
  <c r="BW298" i="1"/>
  <c r="BX298" i="1"/>
  <c r="BY298" i="1"/>
  <c r="BZ298" i="1"/>
  <c r="BM299" i="1"/>
  <c r="BN299" i="1"/>
  <c r="BO299" i="1"/>
  <c r="BP299" i="1"/>
  <c r="BQ299" i="1"/>
  <c r="BR299" i="1"/>
  <c r="BS299" i="1"/>
  <c r="BT299" i="1"/>
  <c r="BU299" i="1"/>
  <c r="BV299" i="1"/>
  <c r="BW299" i="1"/>
  <c r="BX299" i="1"/>
  <c r="BY299" i="1"/>
  <c r="BZ299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BM301" i="1"/>
  <c r="BN301" i="1"/>
  <c r="BO301" i="1"/>
  <c r="BP301" i="1"/>
  <c r="BQ301" i="1"/>
  <c r="BR301" i="1"/>
  <c r="BS301" i="1"/>
  <c r="BT301" i="1"/>
  <c r="BU301" i="1"/>
  <c r="BV301" i="1"/>
  <c r="BW301" i="1"/>
  <c r="BX301" i="1"/>
  <c r="BY301" i="1"/>
  <c r="BZ301" i="1"/>
  <c r="BM302" i="1"/>
  <c r="BN302" i="1"/>
  <c r="BO302" i="1"/>
  <c r="BP302" i="1"/>
  <c r="BQ302" i="1"/>
  <c r="BR302" i="1"/>
  <c r="BS302" i="1"/>
  <c r="BT302" i="1"/>
  <c r="BU302" i="1"/>
  <c r="BV302" i="1"/>
  <c r="BW302" i="1"/>
  <c r="BX302" i="1"/>
  <c r="BY302" i="1"/>
  <c r="BZ302" i="1"/>
  <c r="BM303" i="1"/>
  <c r="BN303" i="1"/>
  <c r="BO303" i="1"/>
  <c r="BP303" i="1"/>
  <c r="BQ303" i="1"/>
  <c r="BR303" i="1"/>
  <c r="BS303" i="1"/>
  <c r="BT303" i="1"/>
  <c r="BU303" i="1"/>
  <c r="BV303" i="1"/>
  <c r="BW303" i="1"/>
  <c r="BX303" i="1"/>
  <c r="BY303" i="1"/>
  <c r="BZ303" i="1"/>
  <c r="BM304" i="1"/>
  <c r="BN304" i="1"/>
  <c r="BO304" i="1"/>
  <c r="BP304" i="1"/>
  <c r="BQ304" i="1"/>
  <c r="BR304" i="1"/>
  <c r="BS304" i="1"/>
  <c r="BT304" i="1"/>
  <c r="BU304" i="1"/>
  <c r="BV304" i="1"/>
  <c r="BW304" i="1"/>
  <c r="BX304" i="1"/>
  <c r="BY304" i="1"/>
  <c r="BZ304" i="1"/>
  <c r="BM305" i="1"/>
  <c r="BN305" i="1"/>
  <c r="BO305" i="1"/>
  <c r="BP305" i="1"/>
  <c r="BQ305" i="1"/>
  <c r="BR305" i="1"/>
  <c r="BS305" i="1"/>
  <c r="BT305" i="1"/>
  <c r="BU305" i="1"/>
  <c r="BV305" i="1"/>
  <c r="BW305" i="1"/>
  <c r="BX305" i="1"/>
  <c r="BY305" i="1"/>
  <c r="BZ305" i="1"/>
  <c r="BM306" i="1"/>
  <c r="BN306" i="1"/>
  <c r="BO306" i="1"/>
  <c r="BP306" i="1"/>
  <c r="BQ306" i="1"/>
  <c r="BR306" i="1"/>
  <c r="BS306" i="1"/>
  <c r="BT306" i="1"/>
  <c r="BU306" i="1"/>
  <c r="BV306" i="1"/>
  <c r="BW306" i="1"/>
  <c r="BX306" i="1"/>
  <c r="BY306" i="1"/>
  <c r="BZ306" i="1"/>
  <c r="BM307" i="1"/>
  <c r="BN307" i="1"/>
  <c r="BO307" i="1"/>
  <c r="BP307" i="1"/>
  <c r="BQ307" i="1"/>
  <c r="BR307" i="1"/>
  <c r="BS307" i="1"/>
  <c r="BT307" i="1"/>
  <c r="BU307" i="1"/>
  <c r="BV307" i="1"/>
  <c r="BW307" i="1"/>
  <c r="BX307" i="1"/>
  <c r="BY307" i="1"/>
  <c r="BZ307" i="1"/>
  <c r="BM308" i="1"/>
  <c r="BN308" i="1"/>
  <c r="BO308" i="1"/>
  <c r="BP308" i="1"/>
  <c r="BQ308" i="1"/>
  <c r="BR308" i="1"/>
  <c r="BS308" i="1"/>
  <c r="BT308" i="1"/>
  <c r="BU308" i="1"/>
  <c r="BV308" i="1"/>
  <c r="BW308" i="1"/>
  <c r="BX308" i="1"/>
  <c r="BY308" i="1"/>
  <c r="BZ308" i="1"/>
  <c r="BM309" i="1"/>
  <c r="BN309" i="1"/>
  <c r="BO309" i="1"/>
  <c r="BP309" i="1"/>
  <c r="BQ309" i="1"/>
  <c r="BR309" i="1"/>
  <c r="BS309" i="1"/>
  <c r="BT309" i="1"/>
  <c r="BU309" i="1"/>
  <c r="BV309" i="1"/>
  <c r="BW309" i="1"/>
  <c r="BX309" i="1"/>
  <c r="BY309" i="1"/>
  <c r="BZ309" i="1"/>
  <c r="BM310" i="1"/>
  <c r="BN310" i="1"/>
  <c r="BO310" i="1"/>
  <c r="BP310" i="1"/>
  <c r="BQ310" i="1"/>
  <c r="BR310" i="1"/>
  <c r="BS310" i="1"/>
  <c r="BT310" i="1"/>
  <c r="BU310" i="1"/>
  <c r="BV310" i="1"/>
  <c r="BW310" i="1"/>
  <c r="BX310" i="1"/>
  <c r="BY310" i="1"/>
  <c r="BZ310" i="1"/>
  <c r="BM311" i="1"/>
  <c r="BN311" i="1"/>
  <c r="BO311" i="1"/>
  <c r="BP311" i="1"/>
  <c r="BQ311" i="1"/>
  <c r="BR311" i="1"/>
  <c r="BS311" i="1"/>
  <c r="BT311" i="1"/>
  <c r="BU311" i="1"/>
  <c r="BV311" i="1"/>
  <c r="BW311" i="1"/>
  <c r="BX311" i="1"/>
  <c r="BY311" i="1"/>
  <c r="BZ311" i="1"/>
  <c r="BM312" i="1"/>
  <c r="BN312" i="1"/>
  <c r="BO312" i="1"/>
  <c r="BP312" i="1"/>
  <c r="BQ312" i="1"/>
  <c r="BR312" i="1"/>
  <c r="BS312" i="1"/>
  <c r="BT312" i="1"/>
  <c r="BU312" i="1"/>
  <c r="BV312" i="1"/>
  <c r="BW312" i="1"/>
  <c r="BX312" i="1"/>
  <c r="BY312" i="1"/>
  <c r="BZ312" i="1"/>
  <c r="BM313" i="1"/>
  <c r="BN313" i="1"/>
  <c r="BO313" i="1"/>
  <c r="BP313" i="1"/>
  <c r="BQ313" i="1"/>
  <c r="BR313" i="1"/>
  <c r="BS313" i="1"/>
  <c r="BT313" i="1"/>
  <c r="BU313" i="1"/>
  <c r="BV313" i="1"/>
  <c r="BW313" i="1"/>
  <c r="BX313" i="1"/>
  <c r="BY313" i="1"/>
  <c r="BZ313" i="1"/>
  <c r="BM314" i="1"/>
  <c r="BN314" i="1"/>
  <c r="BO314" i="1"/>
  <c r="BP314" i="1"/>
  <c r="BQ314" i="1"/>
  <c r="BR314" i="1"/>
  <c r="BS314" i="1"/>
  <c r="BT314" i="1"/>
  <c r="BU314" i="1"/>
  <c r="BV314" i="1"/>
  <c r="BW314" i="1"/>
  <c r="BX314" i="1"/>
  <c r="BY314" i="1"/>
  <c r="BZ314" i="1"/>
  <c r="BN315" i="1"/>
  <c r="BQ315" i="1"/>
  <c r="BR315" i="1"/>
  <c r="BU315" i="1"/>
  <c r="BV315" i="1"/>
  <c r="BY315" i="1"/>
  <c r="BZ315" i="1"/>
  <c r="BM320" i="1"/>
  <c r="BN320" i="1"/>
  <c r="BO320" i="1"/>
  <c r="BP320" i="1"/>
  <c r="BQ320" i="1"/>
  <c r="BR320" i="1"/>
  <c r="BS320" i="1"/>
  <c r="BT320" i="1"/>
  <c r="BU320" i="1"/>
  <c r="BV320" i="1"/>
  <c r="BW320" i="1"/>
  <c r="BX320" i="1"/>
  <c r="BY320" i="1"/>
  <c r="BZ320" i="1"/>
  <c r="BM268" i="1"/>
  <c r="BN268" i="1"/>
  <c r="BO268" i="1"/>
  <c r="BP268" i="1"/>
  <c r="BQ268" i="1"/>
  <c r="BR268" i="1"/>
  <c r="BS268" i="1"/>
  <c r="BT268" i="1"/>
  <c r="BU268" i="1"/>
  <c r="BV268" i="1"/>
  <c r="BW268" i="1"/>
  <c r="BX268" i="1"/>
  <c r="BY268" i="1"/>
  <c r="BZ268" i="1"/>
  <c r="BM269" i="1"/>
  <c r="BN269" i="1"/>
  <c r="BO269" i="1"/>
  <c r="BP269" i="1"/>
  <c r="BQ269" i="1"/>
  <c r="BR269" i="1"/>
  <c r="BR290" i="1" s="1"/>
  <c r="BS269" i="1"/>
  <c r="BT269" i="1"/>
  <c r="BU269" i="1"/>
  <c r="BV269" i="1"/>
  <c r="BV290" i="1" s="1"/>
  <c r="BW269" i="1"/>
  <c r="BX269" i="1"/>
  <c r="BY269" i="1"/>
  <c r="BZ269" i="1"/>
  <c r="BZ290" i="1" s="1"/>
  <c r="BM270" i="1"/>
  <c r="BN270" i="1"/>
  <c r="BO270" i="1"/>
  <c r="BP270" i="1"/>
  <c r="BQ270" i="1"/>
  <c r="BR270" i="1"/>
  <c r="BS270" i="1"/>
  <c r="BT270" i="1"/>
  <c r="BU270" i="1"/>
  <c r="BV270" i="1"/>
  <c r="BW270" i="1"/>
  <c r="BX270" i="1"/>
  <c r="BY270" i="1"/>
  <c r="BZ270" i="1"/>
  <c r="BM271" i="1"/>
  <c r="BN271" i="1"/>
  <c r="BO271" i="1"/>
  <c r="BP271" i="1"/>
  <c r="BQ271" i="1"/>
  <c r="BR271" i="1"/>
  <c r="BS271" i="1"/>
  <c r="BT271" i="1"/>
  <c r="BU271" i="1"/>
  <c r="BV271" i="1"/>
  <c r="BW271" i="1"/>
  <c r="BX271" i="1"/>
  <c r="BY271" i="1"/>
  <c r="BZ271" i="1"/>
  <c r="BM272" i="1"/>
  <c r="BN272" i="1"/>
  <c r="BO272" i="1"/>
  <c r="BP272" i="1"/>
  <c r="BQ272" i="1"/>
  <c r="BR272" i="1"/>
  <c r="BS272" i="1"/>
  <c r="BT272" i="1"/>
  <c r="BU272" i="1"/>
  <c r="BV272" i="1"/>
  <c r="BW272" i="1"/>
  <c r="BX272" i="1"/>
  <c r="BY272" i="1"/>
  <c r="BZ272" i="1"/>
  <c r="BM273" i="1"/>
  <c r="BN273" i="1"/>
  <c r="BO273" i="1"/>
  <c r="BP273" i="1"/>
  <c r="BQ273" i="1"/>
  <c r="BR273" i="1"/>
  <c r="BS273" i="1"/>
  <c r="BT273" i="1"/>
  <c r="BU273" i="1"/>
  <c r="BV273" i="1"/>
  <c r="BW273" i="1"/>
  <c r="BX273" i="1"/>
  <c r="BY273" i="1"/>
  <c r="BZ273" i="1"/>
  <c r="BM274" i="1"/>
  <c r="BN274" i="1"/>
  <c r="BO274" i="1"/>
  <c r="BP274" i="1"/>
  <c r="BQ274" i="1"/>
  <c r="BR274" i="1"/>
  <c r="BS274" i="1"/>
  <c r="BT274" i="1"/>
  <c r="BU274" i="1"/>
  <c r="BV274" i="1"/>
  <c r="BW274" i="1"/>
  <c r="BX274" i="1"/>
  <c r="BY274" i="1"/>
  <c r="BZ274" i="1"/>
  <c r="BM275" i="1"/>
  <c r="BN275" i="1"/>
  <c r="BO275" i="1"/>
  <c r="BP275" i="1"/>
  <c r="BQ275" i="1"/>
  <c r="BR275" i="1"/>
  <c r="BS275" i="1"/>
  <c r="BT275" i="1"/>
  <c r="BU275" i="1"/>
  <c r="BV275" i="1"/>
  <c r="BW275" i="1"/>
  <c r="BX275" i="1"/>
  <c r="BY275" i="1"/>
  <c r="BZ275" i="1"/>
  <c r="BM276" i="1"/>
  <c r="BN276" i="1"/>
  <c r="BO276" i="1"/>
  <c r="BP276" i="1"/>
  <c r="BQ276" i="1"/>
  <c r="BR276" i="1"/>
  <c r="BS276" i="1"/>
  <c r="BT276" i="1"/>
  <c r="BU276" i="1"/>
  <c r="BV276" i="1"/>
  <c r="BW276" i="1"/>
  <c r="BX276" i="1"/>
  <c r="BY276" i="1"/>
  <c r="BZ276" i="1"/>
  <c r="BM277" i="1"/>
  <c r="BN277" i="1"/>
  <c r="BO277" i="1"/>
  <c r="BP277" i="1"/>
  <c r="BQ277" i="1"/>
  <c r="BR277" i="1"/>
  <c r="BS277" i="1"/>
  <c r="BT277" i="1"/>
  <c r="BU277" i="1"/>
  <c r="BV277" i="1"/>
  <c r="BW277" i="1"/>
  <c r="BX277" i="1"/>
  <c r="BY277" i="1"/>
  <c r="BZ277" i="1"/>
  <c r="BM278" i="1"/>
  <c r="BN278" i="1"/>
  <c r="BO278" i="1"/>
  <c r="BP278" i="1"/>
  <c r="BQ278" i="1"/>
  <c r="BR278" i="1"/>
  <c r="BS278" i="1"/>
  <c r="BT278" i="1"/>
  <c r="BU278" i="1"/>
  <c r="BV278" i="1"/>
  <c r="BW278" i="1"/>
  <c r="BX278" i="1"/>
  <c r="BY278" i="1"/>
  <c r="BZ278" i="1"/>
  <c r="BM279" i="1"/>
  <c r="BM290" i="1" s="1"/>
  <c r="BN279" i="1"/>
  <c r="BO279" i="1"/>
  <c r="BP279" i="1"/>
  <c r="BQ279" i="1"/>
  <c r="BR279" i="1"/>
  <c r="BS279" i="1"/>
  <c r="BT279" i="1"/>
  <c r="BU279" i="1"/>
  <c r="BV279" i="1"/>
  <c r="BW279" i="1"/>
  <c r="BX279" i="1"/>
  <c r="BY279" i="1"/>
  <c r="BZ279" i="1"/>
  <c r="BM280" i="1"/>
  <c r="BN280" i="1"/>
  <c r="BO280" i="1"/>
  <c r="BP280" i="1"/>
  <c r="BQ280" i="1"/>
  <c r="BR280" i="1"/>
  <c r="BS280" i="1"/>
  <c r="BT280" i="1"/>
  <c r="BU280" i="1"/>
  <c r="BV280" i="1"/>
  <c r="BW280" i="1"/>
  <c r="BX280" i="1"/>
  <c r="BY280" i="1"/>
  <c r="BZ280" i="1"/>
  <c r="BM281" i="1"/>
  <c r="BN281" i="1"/>
  <c r="BO281" i="1"/>
  <c r="BP281" i="1"/>
  <c r="BQ281" i="1"/>
  <c r="BR281" i="1"/>
  <c r="BS281" i="1"/>
  <c r="BT281" i="1"/>
  <c r="BU281" i="1"/>
  <c r="BV281" i="1"/>
  <c r="BW281" i="1"/>
  <c r="BX281" i="1"/>
  <c r="BY281" i="1"/>
  <c r="BZ281" i="1"/>
  <c r="BM282" i="1"/>
  <c r="BN282" i="1"/>
  <c r="BO282" i="1"/>
  <c r="BP282" i="1"/>
  <c r="BQ282" i="1"/>
  <c r="BR282" i="1"/>
  <c r="BS282" i="1"/>
  <c r="BT282" i="1"/>
  <c r="BU282" i="1"/>
  <c r="BV282" i="1"/>
  <c r="BW282" i="1"/>
  <c r="BX282" i="1"/>
  <c r="BY282" i="1"/>
  <c r="BZ282" i="1"/>
  <c r="BM283" i="1"/>
  <c r="BN283" i="1"/>
  <c r="BO283" i="1"/>
  <c r="BP283" i="1"/>
  <c r="BQ283" i="1"/>
  <c r="BR283" i="1"/>
  <c r="BS283" i="1"/>
  <c r="BT283" i="1"/>
  <c r="BU283" i="1"/>
  <c r="BV283" i="1"/>
  <c r="BW283" i="1"/>
  <c r="BX283" i="1"/>
  <c r="BY283" i="1"/>
  <c r="BZ283" i="1"/>
  <c r="BM284" i="1"/>
  <c r="BN284" i="1"/>
  <c r="BO284" i="1"/>
  <c r="BP284" i="1"/>
  <c r="BQ284" i="1"/>
  <c r="BR284" i="1"/>
  <c r="BS284" i="1"/>
  <c r="BT284" i="1"/>
  <c r="BU284" i="1"/>
  <c r="BV284" i="1"/>
  <c r="BW284" i="1"/>
  <c r="BX284" i="1"/>
  <c r="BY284" i="1"/>
  <c r="BZ284" i="1"/>
  <c r="BM285" i="1"/>
  <c r="BN285" i="1"/>
  <c r="BO285" i="1"/>
  <c r="BP285" i="1"/>
  <c r="BQ285" i="1"/>
  <c r="BR285" i="1"/>
  <c r="BS285" i="1"/>
  <c r="BT285" i="1"/>
  <c r="BU285" i="1"/>
  <c r="BV285" i="1"/>
  <c r="BW285" i="1"/>
  <c r="BX285" i="1"/>
  <c r="BY285" i="1"/>
  <c r="BZ285" i="1"/>
  <c r="BM286" i="1"/>
  <c r="BN286" i="1"/>
  <c r="BO286" i="1"/>
  <c r="BP286" i="1"/>
  <c r="BQ286" i="1"/>
  <c r="BR286" i="1"/>
  <c r="BS286" i="1"/>
  <c r="BT286" i="1"/>
  <c r="BU286" i="1"/>
  <c r="BV286" i="1"/>
  <c r="BW286" i="1"/>
  <c r="BX286" i="1"/>
  <c r="BY286" i="1"/>
  <c r="BZ286" i="1"/>
  <c r="BM287" i="1"/>
  <c r="BN287" i="1"/>
  <c r="BO287" i="1"/>
  <c r="BP287" i="1"/>
  <c r="BQ287" i="1"/>
  <c r="BR287" i="1"/>
  <c r="BS287" i="1"/>
  <c r="BT287" i="1"/>
  <c r="BU287" i="1"/>
  <c r="BV287" i="1"/>
  <c r="BW287" i="1"/>
  <c r="BX287" i="1"/>
  <c r="BY287" i="1"/>
  <c r="BZ287" i="1"/>
  <c r="BM288" i="1"/>
  <c r="BN288" i="1"/>
  <c r="BO288" i="1"/>
  <c r="BP288" i="1"/>
  <c r="BQ288" i="1"/>
  <c r="BR288" i="1"/>
  <c r="BS288" i="1"/>
  <c r="BT288" i="1"/>
  <c r="BU288" i="1"/>
  <c r="BV288" i="1"/>
  <c r="BW288" i="1"/>
  <c r="BX288" i="1"/>
  <c r="BY288" i="1"/>
  <c r="BZ288" i="1"/>
  <c r="BM289" i="1"/>
  <c r="BN289" i="1"/>
  <c r="BO289" i="1"/>
  <c r="BP289" i="1"/>
  <c r="BQ289" i="1"/>
  <c r="BR289" i="1"/>
  <c r="BS289" i="1"/>
  <c r="BT289" i="1"/>
  <c r="BU289" i="1"/>
  <c r="BV289" i="1"/>
  <c r="BW289" i="1"/>
  <c r="BX289" i="1"/>
  <c r="BY289" i="1"/>
  <c r="BZ289" i="1"/>
  <c r="BO290" i="1"/>
  <c r="BP290" i="1"/>
  <c r="BQ290" i="1"/>
  <c r="BS290" i="1"/>
  <c r="BT290" i="1"/>
  <c r="BU290" i="1"/>
  <c r="BW290" i="1"/>
  <c r="BX290" i="1"/>
  <c r="BY290" i="1"/>
  <c r="BL245" i="1"/>
  <c r="BL246" i="1"/>
  <c r="BL247" i="1"/>
  <c r="BL248" i="1"/>
  <c r="BL249" i="1"/>
  <c r="BL250" i="1"/>
  <c r="BL251" i="1"/>
  <c r="BL252" i="1"/>
  <c r="BL253" i="1"/>
  <c r="BL254" i="1"/>
  <c r="BL255" i="1"/>
  <c r="BL256" i="1"/>
  <c r="BL257" i="1"/>
  <c r="BL258" i="1"/>
  <c r="BL259" i="1"/>
  <c r="BL260" i="1"/>
  <c r="BL261" i="1"/>
  <c r="BL262" i="1"/>
  <c r="BL263" i="1"/>
  <c r="BL264" i="1"/>
  <c r="BL265" i="1"/>
  <c r="BM244" i="1"/>
  <c r="BN244" i="1"/>
  <c r="BO244" i="1"/>
  <c r="BP244" i="1"/>
  <c r="BQ244" i="1"/>
  <c r="BR244" i="1"/>
  <c r="BS244" i="1"/>
  <c r="BT244" i="1"/>
  <c r="BU244" i="1"/>
  <c r="BV244" i="1"/>
  <c r="BW244" i="1"/>
  <c r="BX244" i="1"/>
  <c r="BY244" i="1"/>
  <c r="BZ244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BL236" i="1"/>
  <c r="BL213" i="1"/>
  <c r="BL214" i="1"/>
  <c r="BL215" i="1"/>
  <c r="BL216" i="1"/>
  <c r="BL217" i="1"/>
  <c r="BL218" i="1"/>
  <c r="BL219" i="1"/>
  <c r="BL220" i="1"/>
  <c r="BL221" i="1"/>
  <c r="BL222" i="1"/>
  <c r="BL223" i="1"/>
  <c r="BL224" i="1"/>
  <c r="BL225" i="1"/>
  <c r="BL226" i="1"/>
  <c r="BL227" i="1"/>
  <c r="BL228" i="1"/>
  <c r="BL229" i="1"/>
  <c r="BL230" i="1"/>
  <c r="BL231" i="1"/>
  <c r="BL232" i="1"/>
  <c r="BL233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BN290" i="1" l="1"/>
  <c r="BD101" i="8"/>
  <c r="BD102" i="8"/>
  <c r="BD103" i="8"/>
  <c r="BD104" i="8"/>
  <c r="BD105" i="8"/>
  <c r="BD106" i="8"/>
  <c r="BD107" i="8"/>
  <c r="BD108" i="8"/>
  <c r="BD109" i="8"/>
  <c r="BD110" i="8"/>
  <c r="BD111" i="8"/>
  <c r="BD112" i="8"/>
  <c r="BD113" i="8"/>
  <c r="BD114" i="8"/>
  <c r="BD115" i="8"/>
  <c r="BD116" i="8"/>
  <c r="BD117" i="8"/>
  <c r="BD118" i="8"/>
  <c r="BD119" i="8"/>
  <c r="BD120" i="8"/>
  <c r="BD121" i="8"/>
  <c r="BD122" i="8"/>
  <c r="BD123" i="8"/>
  <c r="BD124" i="8"/>
  <c r="BD125" i="8"/>
  <c r="BD126" i="8"/>
  <c r="BD127" i="8"/>
  <c r="BD128" i="8"/>
  <c r="BD129" i="8"/>
  <c r="BD130" i="8"/>
  <c r="BD131" i="8"/>
  <c r="BD132" i="8"/>
  <c r="BD133" i="8"/>
  <c r="BD134" i="8"/>
  <c r="BD135" i="8"/>
  <c r="BD136" i="8"/>
  <c r="BD137" i="8"/>
  <c r="BD138" i="8"/>
  <c r="BD139" i="8"/>
  <c r="BD140" i="8"/>
  <c r="BD141" i="8"/>
  <c r="BD142" i="8"/>
  <c r="BD143" i="8"/>
  <c r="BD144" i="8"/>
  <c r="BD145" i="8"/>
  <c r="BD129" i="11" l="1"/>
  <c r="BD130" i="11"/>
  <c r="BD131" i="11"/>
  <c r="BD132" i="11"/>
  <c r="BD133" i="11"/>
  <c r="BD134" i="11"/>
  <c r="BD135" i="11"/>
  <c r="BD136" i="11"/>
  <c r="BD137" i="11"/>
  <c r="BD138" i="11"/>
  <c r="BD139" i="11"/>
  <c r="BD140" i="11"/>
  <c r="BD141" i="11"/>
  <c r="BD142" i="11"/>
  <c r="BD143" i="11"/>
  <c r="BD144" i="11"/>
  <c r="BD145" i="11"/>
  <c r="BD146" i="11"/>
  <c r="BD147" i="11"/>
  <c r="BD148" i="11"/>
  <c r="BD149" i="11"/>
  <c r="BD150" i="11"/>
  <c r="BD151" i="11"/>
  <c r="BD152" i="11"/>
  <c r="BD153" i="11"/>
  <c r="BD154" i="11"/>
  <c r="BD155" i="11"/>
  <c r="BD156" i="11"/>
  <c r="BD157" i="11"/>
  <c r="BD158" i="11"/>
  <c r="BD159" i="11"/>
  <c r="BD160" i="11"/>
  <c r="BD161" i="11"/>
  <c r="BD162" i="11"/>
  <c r="BD163" i="11"/>
  <c r="BD164" i="11"/>
  <c r="BD165" i="11"/>
  <c r="BD166" i="11"/>
  <c r="BD167" i="11"/>
  <c r="BD168" i="11"/>
  <c r="BD169" i="11"/>
  <c r="BD170" i="11"/>
  <c r="BD171" i="11"/>
  <c r="BD172" i="11"/>
  <c r="BD173" i="11"/>
  <c r="BD174" i="11"/>
  <c r="BD175" i="11"/>
  <c r="BD176" i="11"/>
  <c r="BD177" i="11"/>
  <c r="BD178" i="11"/>
  <c r="BD179" i="11"/>
  <c r="BD180" i="11"/>
  <c r="BD181" i="11"/>
  <c r="BD182" i="11"/>
  <c r="BD183" i="11"/>
  <c r="BD184" i="11"/>
  <c r="BD185" i="11"/>
  <c r="BD186" i="11"/>
  <c r="BD187" i="11"/>
  <c r="BD188" i="11"/>
  <c r="BD189" i="11"/>
  <c r="BD190" i="11"/>
  <c r="BD191" i="11"/>
  <c r="BD192" i="11"/>
  <c r="BD193" i="11"/>
  <c r="BD194" i="11"/>
  <c r="BD195" i="11"/>
  <c r="BD196" i="11"/>
  <c r="BD197" i="11"/>
  <c r="BD198" i="11"/>
  <c r="BD199" i="11"/>
  <c r="BD200" i="11"/>
  <c r="BD201" i="11"/>
  <c r="BD202" i="11"/>
  <c r="BD203" i="11"/>
  <c r="BD204" i="11"/>
  <c r="BD205" i="11"/>
  <c r="BD206" i="11"/>
  <c r="BD207" i="11"/>
  <c r="BD208" i="11"/>
  <c r="BD209" i="11"/>
  <c r="BD210" i="11"/>
  <c r="BD211" i="11"/>
  <c r="BD212" i="11"/>
  <c r="BD213" i="11"/>
  <c r="BD214" i="11"/>
  <c r="BD215" i="11"/>
  <c r="BD216" i="11"/>
  <c r="BD217" i="11"/>
  <c r="BD218" i="11"/>
  <c r="BD219" i="11"/>
  <c r="BD220" i="11"/>
  <c r="BD221" i="11"/>
  <c r="BD222" i="11"/>
  <c r="BD223" i="11"/>
  <c r="BD224" i="11"/>
  <c r="BD225" i="11"/>
  <c r="BD226" i="11"/>
  <c r="BD227" i="11"/>
  <c r="BD228" i="11"/>
  <c r="BD229" i="11"/>
  <c r="BD230" i="11"/>
  <c r="BD231" i="11"/>
  <c r="BD232" i="11"/>
  <c r="BD233" i="11"/>
  <c r="BD234" i="11"/>
  <c r="BD235" i="11"/>
  <c r="BK321" i="1"/>
  <c r="BK322" i="1"/>
  <c r="BK323" i="1"/>
  <c r="BK324" i="1"/>
  <c r="BK325" i="1"/>
  <c r="BK328" i="1"/>
  <c r="BK245" i="1"/>
  <c r="BK246" i="1"/>
  <c r="BK247" i="1"/>
  <c r="BK248" i="1"/>
  <c r="BK249" i="1"/>
  <c r="BK250" i="1"/>
  <c r="BK251" i="1"/>
  <c r="BK252" i="1"/>
  <c r="BK253" i="1"/>
  <c r="BK254" i="1"/>
  <c r="BK255" i="1"/>
  <c r="BK256" i="1"/>
  <c r="BK257" i="1"/>
  <c r="BK258" i="1"/>
  <c r="BK259" i="1"/>
  <c r="BK260" i="1"/>
  <c r="BK261" i="1"/>
  <c r="BK262" i="1"/>
  <c r="BK263" i="1"/>
  <c r="BK264" i="1"/>
  <c r="BK265" i="1"/>
  <c r="BK213" i="1"/>
  <c r="BK236" i="1" s="1"/>
  <c r="BK214" i="1"/>
  <c r="BK215" i="1"/>
  <c r="BK216" i="1"/>
  <c r="BK217" i="1"/>
  <c r="BK218" i="1"/>
  <c r="BK219" i="1"/>
  <c r="BK220" i="1"/>
  <c r="BK221" i="1"/>
  <c r="BK222" i="1"/>
  <c r="BK223" i="1"/>
  <c r="BK224" i="1"/>
  <c r="BK225" i="1"/>
  <c r="BK226" i="1"/>
  <c r="BK227" i="1"/>
  <c r="BK228" i="1"/>
  <c r="BK229" i="1"/>
  <c r="BK230" i="1"/>
  <c r="BK231" i="1"/>
  <c r="BK232" i="1"/>
  <c r="BK233" i="1"/>
  <c r="BC101" i="8" l="1"/>
  <c r="BC102" i="8"/>
  <c r="BC103" i="8"/>
  <c r="BC104" i="8"/>
  <c r="BC105" i="8"/>
  <c r="BC106" i="8"/>
  <c r="BC107" i="8"/>
  <c r="BC108" i="8"/>
  <c r="BC109" i="8"/>
  <c r="BC110" i="8"/>
  <c r="BC111" i="8"/>
  <c r="BC112" i="8"/>
  <c r="BC113" i="8"/>
  <c r="BC114" i="8"/>
  <c r="BC115" i="8"/>
  <c r="BC116" i="8"/>
  <c r="BC117" i="8"/>
  <c r="BC118" i="8"/>
  <c r="BC119" i="8"/>
  <c r="BC120" i="8"/>
  <c r="BC121" i="8"/>
  <c r="BC122" i="8"/>
  <c r="BC123" i="8"/>
  <c r="BC124" i="8"/>
  <c r="BC125" i="8"/>
  <c r="BC126" i="8"/>
  <c r="BC127" i="8"/>
  <c r="BC128" i="8"/>
  <c r="BC129" i="8"/>
  <c r="BC130" i="8"/>
  <c r="BC131" i="8"/>
  <c r="BC132" i="8"/>
  <c r="BC133" i="8"/>
  <c r="BC134" i="8"/>
  <c r="BC135" i="8"/>
  <c r="BC136" i="8"/>
  <c r="BC137" i="8"/>
  <c r="BC138" i="8"/>
  <c r="BC139" i="8"/>
  <c r="BC140" i="8"/>
  <c r="BC141" i="8"/>
  <c r="BC142" i="8"/>
  <c r="BC143" i="8"/>
  <c r="BC144" i="8"/>
  <c r="BC145" i="8"/>
  <c r="BC129" i="11" l="1"/>
  <c r="BC130" i="11"/>
  <c r="BC131" i="11"/>
  <c r="BC132" i="11"/>
  <c r="BC133" i="11"/>
  <c r="BC134" i="11"/>
  <c r="BC135" i="11"/>
  <c r="BC136" i="11"/>
  <c r="BC137" i="11"/>
  <c r="BC138" i="11"/>
  <c r="BC139" i="11"/>
  <c r="BC140" i="11"/>
  <c r="BC141" i="11"/>
  <c r="BC142" i="11"/>
  <c r="BC143" i="11"/>
  <c r="BC144" i="11"/>
  <c r="BC145" i="11"/>
  <c r="BC146" i="11"/>
  <c r="BC147" i="11"/>
  <c r="BC148" i="11"/>
  <c r="BC149" i="11"/>
  <c r="BC150" i="11"/>
  <c r="BC151" i="11"/>
  <c r="BC152" i="11"/>
  <c r="BC153" i="11"/>
  <c r="BC154" i="11"/>
  <c r="BC155" i="11"/>
  <c r="BC156" i="11"/>
  <c r="BC157" i="11"/>
  <c r="BC158" i="11"/>
  <c r="BC159" i="11"/>
  <c r="BC160" i="11"/>
  <c r="BC161" i="11"/>
  <c r="BC162" i="11"/>
  <c r="BC163" i="11"/>
  <c r="BC164" i="11"/>
  <c r="BC165" i="11"/>
  <c r="BC166" i="11"/>
  <c r="BC167" i="11"/>
  <c r="BC168" i="11"/>
  <c r="BC169" i="11"/>
  <c r="BC170" i="11"/>
  <c r="BC171" i="11"/>
  <c r="BC172" i="11"/>
  <c r="BC173" i="11"/>
  <c r="BC174" i="11"/>
  <c r="BC175" i="11"/>
  <c r="BC176" i="11"/>
  <c r="BC177" i="11"/>
  <c r="BC178" i="11"/>
  <c r="BC179" i="11"/>
  <c r="BC180" i="11"/>
  <c r="BC181" i="11"/>
  <c r="BC182" i="11"/>
  <c r="BC183" i="11"/>
  <c r="BC184" i="11"/>
  <c r="BC185" i="11"/>
  <c r="BC186" i="11"/>
  <c r="BC187" i="11"/>
  <c r="BC188" i="11"/>
  <c r="BC189" i="11"/>
  <c r="BC190" i="11"/>
  <c r="BC191" i="11"/>
  <c r="BC192" i="11"/>
  <c r="BC193" i="11"/>
  <c r="BC194" i="11"/>
  <c r="BC195" i="11"/>
  <c r="BC196" i="11"/>
  <c r="BC197" i="11"/>
  <c r="BC198" i="11"/>
  <c r="BC199" i="11"/>
  <c r="BC200" i="11"/>
  <c r="BC201" i="11"/>
  <c r="BC202" i="11"/>
  <c r="BC203" i="11"/>
  <c r="BC204" i="11"/>
  <c r="BC205" i="11"/>
  <c r="BC206" i="11"/>
  <c r="BC207" i="11"/>
  <c r="BC208" i="11"/>
  <c r="BC209" i="11"/>
  <c r="BC210" i="11"/>
  <c r="BC211" i="11"/>
  <c r="BC212" i="11"/>
  <c r="BC213" i="11"/>
  <c r="BC214" i="11"/>
  <c r="BC215" i="11"/>
  <c r="BC216" i="11"/>
  <c r="BC217" i="11"/>
  <c r="BC218" i="11"/>
  <c r="BC219" i="11"/>
  <c r="BC220" i="11"/>
  <c r="BC221" i="11"/>
  <c r="BC222" i="11"/>
  <c r="BC223" i="11"/>
  <c r="BC224" i="11"/>
  <c r="BC225" i="11"/>
  <c r="BC226" i="11"/>
  <c r="BC227" i="11"/>
  <c r="BC228" i="11"/>
  <c r="BC229" i="11"/>
  <c r="BC230" i="11"/>
  <c r="BC231" i="11"/>
  <c r="BC232" i="11"/>
  <c r="BC233" i="11"/>
  <c r="BC234" i="11"/>
  <c r="BC235" i="11"/>
  <c r="BJ321" i="1"/>
  <c r="BJ322" i="1"/>
  <c r="BJ323" i="1"/>
  <c r="BJ324" i="1"/>
  <c r="BJ325" i="1"/>
  <c r="BJ328" i="1"/>
  <c r="BJ245" i="1"/>
  <c r="BJ246" i="1"/>
  <c r="BJ247" i="1"/>
  <c r="BJ248" i="1"/>
  <c r="BJ249" i="1"/>
  <c r="BJ250" i="1"/>
  <c r="BJ251" i="1"/>
  <c r="BJ252" i="1"/>
  <c r="BJ253" i="1"/>
  <c r="BJ254" i="1"/>
  <c r="BJ255" i="1"/>
  <c r="BJ256" i="1"/>
  <c r="BJ257" i="1"/>
  <c r="BJ258" i="1"/>
  <c r="BJ259" i="1"/>
  <c r="BJ260" i="1"/>
  <c r="BJ261" i="1"/>
  <c r="BJ262" i="1"/>
  <c r="BJ263" i="1"/>
  <c r="BJ264" i="1"/>
  <c r="BJ265" i="1"/>
  <c r="BJ213" i="1"/>
  <c r="BJ236" i="1" s="1"/>
  <c r="BJ214" i="1"/>
  <c r="BJ215" i="1"/>
  <c r="BJ216" i="1"/>
  <c r="BJ217" i="1"/>
  <c r="BJ218" i="1"/>
  <c r="BJ219" i="1"/>
  <c r="BJ220" i="1"/>
  <c r="BJ221" i="1"/>
  <c r="BJ222" i="1"/>
  <c r="BJ223" i="1"/>
  <c r="BJ224" i="1"/>
  <c r="BJ225" i="1"/>
  <c r="BJ226" i="1"/>
  <c r="BJ227" i="1"/>
  <c r="BJ228" i="1"/>
  <c r="BJ229" i="1"/>
  <c r="BJ230" i="1"/>
  <c r="BJ231" i="1"/>
  <c r="BJ232" i="1"/>
  <c r="BJ233" i="1"/>
  <c r="BB101" i="8" l="1"/>
  <c r="BB102" i="8"/>
  <c r="BB103" i="8"/>
  <c r="BB104" i="8"/>
  <c r="BB105" i="8"/>
  <c r="BB106" i="8"/>
  <c r="BB107" i="8"/>
  <c r="BB108" i="8"/>
  <c r="BB109" i="8"/>
  <c r="BB110" i="8"/>
  <c r="BB111" i="8"/>
  <c r="BB112" i="8"/>
  <c r="BB113" i="8"/>
  <c r="BB114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40" i="8"/>
  <c r="BB141" i="8"/>
  <c r="BB142" i="8"/>
  <c r="BB143" i="8"/>
  <c r="BB144" i="8"/>
  <c r="BB145" i="8"/>
  <c r="BB129" i="11" l="1"/>
  <c r="BB130" i="11"/>
  <c r="BB131" i="11"/>
  <c r="BB132" i="11"/>
  <c r="BB133" i="11"/>
  <c r="BB134" i="11"/>
  <c r="BB135" i="11"/>
  <c r="BB136" i="11"/>
  <c r="BB137" i="11"/>
  <c r="BB138" i="11"/>
  <c r="BB139" i="11"/>
  <c r="BB140" i="11"/>
  <c r="BB141" i="11"/>
  <c r="BB142" i="11"/>
  <c r="BB143" i="11"/>
  <c r="BB144" i="11"/>
  <c r="BB145" i="11"/>
  <c r="BB146" i="11"/>
  <c r="BB147" i="11"/>
  <c r="BB148" i="11"/>
  <c r="BB149" i="11"/>
  <c r="BB150" i="11"/>
  <c r="BB151" i="11"/>
  <c r="BB152" i="11"/>
  <c r="BB153" i="11"/>
  <c r="BB154" i="11"/>
  <c r="BB155" i="11"/>
  <c r="BB156" i="11"/>
  <c r="BB157" i="11"/>
  <c r="BB158" i="11"/>
  <c r="BB159" i="11"/>
  <c r="BB160" i="11"/>
  <c r="BB161" i="11"/>
  <c r="BB162" i="11"/>
  <c r="BB163" i="11"/>
  <c r="BB164" i="11"/>
  <c r="BB165" i="11"/>
  <c r="BB166" i="11"/>
  <c r="BB167" i="11"/>
  <c r="BB168" i="11"/>
  <c r="BB169" i="11"/>
  <c r="BB170" i="11"/>
  <c r="BB171" i="11"/>
  <c r="BB172" i="11"/>
  <c r="BB173" i="11"/>
  <c r="BB174" i="11"/>
  <c r="BB175" i="11"/>
  <c r="BB176" i="11"/>
  <c r="BB177" i="11"/>
  <c r="BB178" i="11"/>
  <c r="BB179" i="11"/>
  <c r="BB180" i="11"/>
  <c r="BB181" i="11"/>
  <c r="BB182" i="11"/>
  <c r="BB183" i="11"/>
  <c r="BB184" i="11"/>
  <c r="BB185" i="11"/>
  <c r="BB186" i="11"/>
  <c r="BB187" i="11"/>
  <c r="BB188" i="11"/>
  <c r="BB189" i="11"/>
  <c r="BB190" i="11"/>
  <c r="BB191" i="11"/>
  <c r="BB192" i="11"/>
  <c r="BB193" i="11"/>
  <c r="BB194" i="11"/>
  <c r="BB195" i="11"/>
  <c r="BB196" i="11"/>
  <c r="BB197" i="11"/>
  <c r="BB198" i="11"/>
  <c r="BB199" i="11"/>
  <c r="BB200" i="11"/>
  <c r="BB201" i="11"/>
  <c r="BB202" i="11"/>
  <c r="BB203" i="11"/>
  <c r="BB204" i="11"/>
  <c r="BB205" i="11"/>
  <c r="BB206" i="11"/>
  <c r="BB207" i="11"/>
  <c r="BB208" i="11"/>
  <c r="BB209" i="11"/>
  <c r="BB210" i="11"/>
  <c r="BB211" i="11"/>
  <c r="BB212" i="11"/>
  <c r="BB213" i="11"/>
  <c r="BB214" i="11"/>
  <c r="BB215" i="11"/>
  <c r="BB216" i="11"/>
  <c r="BB217" i="11"/>
  <c r="BB218" i="11"/>
  <c r="BB219" i="11"/>
  <c r="BB220" i="11"/>
  <c r="BB221" i="11"/>
  <c r="BB222" i="11"/>
  <c r="BB223" i="11"/>
  <c r="BB224" i="11"/>
  <c r="BB225" i="11"/>
  <c r="BB226" i="11"/>
  <c r="BB227" i="11"/>
  <c r="BB228" i="11"/>
  <c r="BB229" i="11"/>
  <c r="BB230" i="11"/>
  <c r="BB231" i="11"/>
  <c r="BB232" i="11"/>
  <c r="BB233" i="11"/>
  <c r="BB234" i="11"/>
  <c r="BB235" i="11"/>
  <c r="BI321" i="1"/>
  <c r="BI322" i="1"/>
  <c r="BI323" i="1"/>
  <c r="BI324" i="1"/>
  <c r="BI325" i="1"/>
  <c r="BI328" i="1"/>
  <c r="BI245" i="1"/>
  <c r="BI246" i="1"/>
  <c r="BI247" i="1"/>
  <c r="BI248" i="1"/>
  <c r="BI249" i="1"/>
  <c r="BI250" i="1"/>
  <c r="BI251" i="1"/>
  <c r="BI252" i="1"/>
  <c r="BI253" i="1"/>
  <c r="BI254" i="1"/>
  <c r="BI255" i="1"/>
  <c r="BI256" i="1"/>
  <c r="BI257" i="1"/>
  <c r="BI258" i="1"/>
  <c r="BI259" i="1"/>
  <c r="BI260" i="1"/>
  <c r="BI261" i="1"/>
  <c r="BI262" i="1"/>
  <c r="BI263" i="1"/>
  <c r="BI264" i="1"/>
  <c r="BI265" i="1"/>
  <c r="BI213" i="1"/>
  <c r="BI236" i="1" s="1"/>
  <c r="BI214" i="1"/>
  <c r="BI215" i="1"/>
  <c r="BI216" i="1"/>
  <c r="BI217" i="1"/>
  <c r="BI218" i="1"/>
  <c r="BI219" i="1"/>
  <c r="BI220" i="1"/>
  <c r="BI221" i="1"/>
  <c r="BI222" i="1"/>
  <c r="BI223" i="1"/>
  <c r="BI224" i="1"/>
  <c r="BI225" i="1"/>
  <c r="BI226" i="1"/>
  <c r="BI227" i="1"/>
  <c r="BI228" i="1"/>
  <c r="BI229" i="1"/>
  <c r="BI230" i="1"/>
  <c r="BI231" i="1"/>
  <c r="BI232" i="1"/>
  <c r="BI233" i="1"/>
  <c r="BA101" i="8" l="1"/>
  <c r="BA102" i="8"/>
  <c r="BA103" i="8"/>
  <c r="BA104" i="8"/>
  <c r="BA105" i="8"/>
  <c r="BA106" i="8"/>
  <c r="BA107" i="8"/>
  <c r="BA108" i="8"/>
  <c r="BA109" i="8"/>
  <c r="BA110" i="8"/>
  <c r="BA111" i="8"/>
  <c r="BA112" i="8"/>
  <c r="BA113" i="8"/>
  <c r="BA114" i="8"/>
  <c r="BA115" i="8"/>
  <c r="BA116" i="8"/>
  <c r="BA117" i="8"/>
  <c r="BA118" i="8"/>
  <c r="BA119" i="8"/>
  <c r="BA120" i="8"/>
  <c r="BA121" i="8"/>
  <c r="BA122" i="8"/>
  <c r="BA123" i="8"/>
  <c r="BA124" i="8"/>
  <c r="BA125" i="8"/>
  <c r="BA126" i="8"/>
  <c r="BA127" i="8"/>
  <c r="BA128" i="8"/>
  <c r="BA129" i="8"/>
  <c r="BA130" i="8"/>
  <c r="BA131" i="8"/>
  <c r="BA132" i="8"/>
  <c r="BA133" i="8"/>
  <c r="BA134" i="8"/>
  <c r="BA135" i="8"/>
  <c r="BA136" i="8"/>
  <c r="BA137" i="8"/>
  <c r="BA138" i="8"/>
  <c r="BA139" i="8"/>
  <c r="BA140" i="8"/>
  <c r="BA141" i="8"/>
  <c r="BA142" i="8"/>
  <c r="BA143" i="8"/>
  <c r="BA144" i="8"/>
  <c r="BA145" i="8"/>
  <c r="E328" i="1" l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AN328" i="1"/>
  <c r="AO328" i="1"/>
  <c r="AP328" i="1"/>
  <c r="AQ328" i="1"/>
  <c r="AR328" i="1"/>
  <c r="AS328" i="1"/>
  <c r="AT328" i="1"/>
  <c r="AU328" i="1"/>
  <c r="AV328" i="1"/>
  <c r="AW328" i="1"/>
  <c r="AX328" i="1"/>
  <c r="AY328" i="1"/>
  <c r="AZ328" i="1"/>
  <c r="BA328" i="1"/>
  <c r="BB328" i="1"/>
  <c r="BC328" i="1"/>
  <c r="BD328" i="1"/>
  <c r="BE328" i="1"/>
  <c r="BF328" i="1"/>
  <c r="BG328" i="1"/>
  <c r="BH328" i="1"/>
  <c r="D328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AN321" i="1"/>
  <c r="AO321" i="1"/>
  <c r="AP321" i="1"/>
  <c r="AQ321" i="1"/>
  <c r="AR321" i="1"/>
  <c r="AS321" i="1"/>
  <c r="AT321" i="1"/>
  <c r="AU321" i="1"/>
  <c r="AV321" i="1"/>
  <c r="AW321" i="1"/>
  <c r="AX321" i="1"/>
  <c r="AY321" i="1"/>
  <c r="AZ321" i="1"/>
  <c r="BA321" i="1"/>
  <c r="BB321" i="1"/>
  <c r="BC321" i="1"/>
  <c r="BD321" i="1"/>
  <c r="BE321" i="1"/>
  <c r="BF321" i="1"/>
  <c r="BG321" i="1"/>
  <c r="BH321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AN322" i="1"/>
  <c r="AO322" i="1"/>
  <c r="AP322" i="1"/>
  <c r="AQ322" i="1"/>
  <c r="AR322" i="1"/>
  <c r="AS322" i="1"/>
  <c r="AT322" i="1"/>
  <c r="AU322" i="1"/>
  <c r="AV322" i="1"/>
  <c r="AW322" i="1"/>
  <c r="AX322" i="1"/>
  <c r="AY322" i="1"/>
  <c r="AZ322" i="1"/>
  <c r="BA322" i="1"/>
  <c r="BB322" i="1"/>
  <c r="BC322" i="1"/>
  <c r="BD322" i="1"/>
  <c r="BE322" i="1"/>
  <c r="BF322" i="1"/>
  <c r="BG322" i="1"/>
  <c r="BH322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AN323" i="1"/>
  <c r="AO323" i="1"/>
  <c r="AP323" i="1"/>
  <c r="AQ323" i="1"/>
  <c r="AR323" i="1"/>
  <c r="AS323" i="1"/>
  <c r="AT323" i="1"/>
  <c r="AU323" i="1"/>
  <c r="AV323" i="1"/>
  <c r="AW323" i="1"/>
  <c r="AX323" i="1"/>
  <c r="AY323" i="1"/>
  <c r="AZ323" i="1"/>
  <c r="BA323" i="1"/>
  <c r="BB323" i="1"/>
  <c r="BC323" i="1"/>
  <c r="BD323" i="1"/>
  <c r="BE323" i="1"/>
  <c r="BF323" i="1"/>
  <c r="BG323" i="1"/>
  <c r="BH323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AN324" i="1"/>
  <c r="AO324" i="1"/>
  <c r="AP324" i="1"/>
  <c r="AQ324" i="1"/>
  <c r="AR324" i="1"/>
  <c r="AS324" i="1"/>
  <c r="AT324" i="1"/>
  <c r="AU324" i="1"/>
  <c r="AV324" i="1"/>
  <c r="AW324" i="1"/>
  <c r="AX324" i="1"/>
  <c r="AY324" i="1"/>
  <c r="AZ324" i="1"/>
  <c r="BA324" i="1"/>
  <c r="BB324" i="1"/>
  <c r="BC324" i="1"/>
  <c r="BD324" i="1"/>
  <c r="BE324" i="1"/>
  <c r="BF324" i="1"/>
  <c r="BG324" i="1"/>
  <c r="BH324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AN325" i="1"/>
  <c r="AO325" i="1"/>
  <c r="AP325" i="1"/>
  <c r="AQ325" i="1"/>
  <c r="AR325" i="1"/>
  <c r="AS325" i="1"/>
  <c r="AT325" i="1"/>
  <c r="AU325" i="1"/>
  <c r="AV325" i="1"/>
  <c r="AW325" i="1"/>
  <c r="AX325" i="1"/>
  <c r="AY325" i="1"/>
  <c r="AZ325" i="1"/>
  <c r="BA325" i="1"/>
  <c r="BB325" i="1"/>
  <c r="BC325" i="1"/>
  <c r="BD325" i="1"/>
  <c r="BE325" i="1"/>
  <c r="BF325" i="1"/>
  <c r="BG325" i="1"/>
  <c r="BH325" i="1"/>
  <c r="D325" i="1"/>
  <c r="D324" i="1"/>
  <c r="D323" i="1"/>
  <c r="D322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AN320" i="1"/>
  <c r="AO320" i="1"/>
  <c r="AP320" i="1"/>
  <c r="AQ320" i="1"/>
  <c r="AR320" i="1"/>
  <c r="AS320" i="1"/>
  <c r="AT320" i="1"/>
  <c r="AU320" i="1"/>
  <c r="AV320" i="1"/>
  <c r="AW320" i="1"/>
  <c r="AX320" i="1"/>
  <c r="AY320" i="1"/>
  <c r="AZ320" i="1"/>
  <c r="BA320" i="1"/>
  <c r="BB320" i="1"/>
  <c r="BC320" i="1"/>
  <c r="BD320" i="1"/>
  <c r="BE320" i="1"/>
  <c r="BF320" i="1"/>
  <c r="BG320" i="1"/>
  <c r="BH320" i="1"/>
  <c r="BI320" i="1"/>
  <c r="BJ320" i="1"/>
  <c r="BK320" i="1"/>
  <c r="BL320" i="1"/>
  <c r="D320" i="1"/>
  <c r="D321" i="1"/>
  <c r="C323" i="1"/>
  <c r="C324" i="1"/>
  <c r="C325" i="1"/>
  <c r="C326" i="1"/>
  <c r="C327" i="1" s="1"/>
  <c r="C328" i="1" s="1"/>
  <c r="C329" i="1" s="1"/>
  <c r="C330" i="1" s="1"/>
  <c r="C331" i="1" s="1"/>
  <c r="C332" i="1" s="1"/>
  <c r="C333" i="1" s="1"/>
  <c r="C334" i="1" s="1"/>
  <c r="C335" i="1" s="1"/>
  <c r="C336" i="1" s="1"/>
  <c r="C337" i="1" s="1"/>
  <c r="C338" i="1" s="1"/>
  <c r="C339" i="1" s="1"/>
  <c r="C340" i="1" s="1"/>
  <c r="C341" i="1" s="1"/>
  <c r="C322" i="1"/>
  <c r="B336" i="1"/>
  <c r="B337" i="1"/>
  <c r="B338" i="1"/>
  <c r="B339" i="1"/>
  <c r="B340" i="1"/>
  <c r="B34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21" i="1"/>
  <c r="BA129" i="11"/>
  <c r="BA130" i="11"/>
  <c r="BA131" i="11"/>
  <c r="BA132" i="11"/>
  <c r="BA133" i="11"/>
  <c r="BA134" i="11"/>
  <c r="BA135" i="11"/>
  <c r="BA136" i="11"/>
  <c r="BA137" i="11"/>
  <c r="BA138" i="11"/>
  <c r="BA139" i="11"/>
  <c r="BA140" i="11"/>
  <c r="BA141" i="11"/>
  <c r="BA142" i="11"/>
  <c r="BA143" i="11"/>
  <c r="BA144" i="11"/>
  <c r="BA145" i="11"/>
  <c r="BA146" i="11"/>
  <c r="BA147" i="11"/>
  <c r="BA148" i="11"/>
  <c r="BA149" i="11"/>
  <c r="BA150" i="11"/>
  <c r="BA151" i="11"/>
  <c r="BA152" i="11"/>
  <c r="BA153" i="11"/>
  <c r="BA154" i="11"/>
  <c r="BA155" i="11"/>
  <c r="BA156" i="11"/>
  <c r="BA157" i="11"/>
  <c r="BA158" i="11"/>
  <c r="BA159" i="11"/>
  <c r="BA160" i="11"/>
  <c r="BA161" i="11"/>
  <c r="BA162" i="11"/>
  <c r="BA163" i="11"/>
  <c r="BA164" i="11"/>
  <c r="BA165" i="11"/>
  <c r="BA166" i="11"/>
  <c r="BA167" i="11"/>
  <c r="BA168" i="11"/>
  <c r="BA169" i="11"/>
  <c r="BA170" i="11"/>
  <c r="BA171" i="11"/>
  <c r="BA172" i="11"/>
  <c r="BA173" i="11"/>
  <c r="BA174" i="11"/>
  <c r="BA175" i="11"/>
  <c r="BA176" i="11"/>
  <c r="BA177" i="11"/>
  <c r="BA178" i="11"/>
  <c r="BA179" i="11"/>
  <c r="BA180" i="11"/>
  <c r="BA181" i="11"/>
  <c r="BA182" i="11"/>
  <c r="BA183" i="11"/>
  <c r="BA184" i="11"/>
  <c r="BA185" i="11"/>
  <c r="BA186" i="11"/>
  <c r="BA187" i="11"/>
  <c r="BA188" i="11"/>
  <c r="BA189" i="11"/>
  <c r="BA190" i="11"/>
  <c r="BA191" i="11"/>
  <c r="BA192" i="11"/>
  <c r="BA193" i="11"/>
  <c r="BA194" i="11"/>
  <c r="BA195" i="11"/>
  <c r="BA196" i="11"/>
  <c r="BA197" i="11"/>
  <c r="BA198" i="11"/>
  <c r="BA199" i="11"/>
  <c r="BA200" i="11"/>
  <c r="BA201" i="11"/>
  <c r="BA202" i="11"/>
  <c r="BA203" i="11"/>
  <c r="BA204" i="11"/>
  <c r="BA205" i="11"/>
  <c r="BA206" i="11"/>
  <c r="BA207" i="11"/>
  <c r="BA208" i="11"/>
  <c r="BA209" i="11"/>
  <c r="BA210" i="11"/>
  <c r="BA211" i="11"/>
  <c r="BA212" i="11"/>
  <c r="BA213" i="11"/>
  <c r="BA214" i="11"/>
  <c r="BA215" i="11"/>
  <c r="BA216" i="11"/>
  <c r="BA217" i="11"/>
  <c r="BA218" i="11"/>
  <c r="BA219" i="11"/>
  <c r="BA220" i="11"/>
  <c r="BA221" i="11"/>
  <c r="BA222" i="11"/>
  <c r="BA223" i="11"/>
  <c r="BA224" i="11"/>
  <c r="BA225" i="11"/>
  <c r="BA226" i="11"/>
  <c r="BA227" i="11"/>
  <c r="BA228" i="11"/>
  <c r="BA229" i="11"/>
  <c r="BA230" i="11"/>
  <c r="BA231" i="11"/>
  <c r="BA232" i="11"/>
  <c r="BA233" i="11"/>
  <c r="BA234" i="11"/>
  <c r="BA235" i="11"/>
  <c r="BH245" i="1"/>
  <c r="BH246" i="1"/>
  <c r="BH247" i="1"/>
  <c r="BH248" i="1"/>
  <c r="BH249" i="1"/>
  <c r="BH250" i="1"/>
  <c r="BH251" i="1"/>
  <c r="BH252" i="1"/>
  <c r="BH253" i="1"/>
  <c r="BH254" i="1"/>
  <c r="BH255" i="1"/>
  <c r="BH256" i="1"/>
  <c r="BH257" i="1"/>
  <c r="BH258" i="1"/>
  <c r="BH259" i="1"/>
  <c r="BH260" i="1"/>
  <c r="BH261" i="1"/>
  <c r="BH262" i="1"/>
  <c r="BH263" i="1"/>
  <c r="BH264" i="1"/>
  <c r="BH265" i="1"/>
  <c r="BH236" i="1"/>
  <c r="BH213" i="1"/>
  <c r="BH214" i="1"/>
  <c r="BH215" i="1"/>
  <c r="BH216" i="1"/>
  <c r="BH217" i="1"/>
  <c r="BH218" i="1"/>
  <c r="BH219" i="1"/>
  <c r="BH220" i="1"/>
  <c r="BH221" i="1"/>
  <c r="BH222" i="1"/>
  <c r="BH223" i="1"/>
  <c r="BH224" i="1"/>
  <c r="BH225" i="1"/>
  <c r="BH226" i="1"/>
  <c r="BH227" i="1"/>
  <c r="BH228" i="1"/>
  <c r="BH229" i="1"/>
  <c r="BH230" i="1"/>
  <c r="BH231" i="1"/>
  <c r="BH232" i="1"/>
  <c r="BH233" i="1"/>
  <c r="CE204" i="8" l="1"/>
  <c r="CE195" i="8"/>
  <c r="CE194" i="8"/>
  <c r="CE193" i="8"/>
  <c r="CE191" i="8"/>
  <c r="CE187" i="8"/>
  <c r="CE185" i="8"/>
  <c r="CE168" i="8"/>
  <c r="AZ129" i="11"/>
  <c r="AZ130" i="11"/>
  <c r="AZ131" i="11"/>
  <c r="AZ132" i="11"/>
  <c r="AZ133" i="11"/>
  <c r="AZ134" i="11"/>
  <c r="AZ135" i="11"/>
  <c r="AZ136" i="11"/>
  <c r="AZ137" i="11"/>
  <c r="AZ138" i="11"/>
  <c r="AZ139" i="11"/>
  <c r="AZ140" i="11"/>
  <c r="AZ141" i="11"/>
  <c r="AZ142" i="11"/>
  <c r="AZ143" i="11"/>
  <c r="AZ144" i="11"/>
  <c r="AZ145" i="11"/>
  <c r="AZ146" i="11"/>
  <c r="AZ147" i="11"/>
  <c r="AZ148" i="11"/>
  <c r="AZ149" i="11"/>
  <c r="AZ150" i="11"/>
  <c r="AZ151" i="11"/>
  <c r="AZ152" i="11"/>
  <c r="AZ153" i="11"/>
  <c r="AZ154" i="11"/>
  <c r="AZ155" i="11"/>
  <c r="AZ156" i="11"/>
  <c r="AZ157" i="11"/>
  <c r="AZ158" i="11"/>
  <c r="AZ159" i="11"/>
  <c r="AZ160" i="11"/>
  <c r="AZ161" i="11"/>
  <c r="AZ162" i="11"/>
  <c r="AZ163" i="11"/>
  <c r="AZ164" i="11"/>
  <c r="AZ165" i="11"/>
  <c r="AZ166" i="11"/>
  <c r="AZ167" i="11"/>
  <c r="AZ168" i="11"/>
  <c r="AZ169" i="11"/>
  <c r="AZ170" i="11"/>
  <c r="AZ171" i="11"/>
  <c r="AZ172" i="11"/>
  <c r="AZ173" i="11"/>
  <c r="AZ174" i="11"/>
  <c r="AZ175" i="11"/>
  <c r="AZ176" i="11"/>
  <c r="AZ177" i="11"/>
  <c r="AZ178" i="11"/>
  <c r="AZ179" i="11"/>
  <c r="AZ180" i="11"/>
  <c r="AZ181" i="11"/>
  <c r="AZ182" i="11"/>
  <c r="AZ183" i="11"/>
  <c r="AZ184" i="11"/>
  <c r="AZ185" i="11"/>
  <c r="AZ186" i="11"/>
  <c r="AZ187" i="11"/>
  <c r="AZ188" i="11"/>
  <c r="AZ189" i="11"/>
  <c r="AZ190" i="11"/>
  <c r="AZ191" i="11"/>
  <c r="AZ192" i="11"/>
  <c r="AZ193" i="11"/>
  <c r="AZ194" i="11"/>
  <c r="AZ195" i="11"/>
  <c r="AZ196" i="11"/>
  <c r="AZ197" i="11"/>
  <c r="AZ198" i="11"/>
  <c r="AZ199" i="11"/>
  <c r="AZ200" i="11"/>
  <c r="AZ201" i="11"/>
  <c r="AZ202" i="11"/>
  <c r="AZ203" i="11"/>
  <c r="AZ204" i="11"/>
  <c r="AZ205" i="11"/>
  <c r="AZ206" i="11"/>
  <c r="AZ207" i="11"/>
  <c r="AZ208" i="11"/>
  <c r="AZ209" i="11"/>
  <c r="AZ210" i="11"/>
  <c r="AZ211" i="11"/>
  <c r="AZ212" i="11"/>
  <c r="AZ213" i="11"/>
  <c r="AZ214" i="11"/>
  <c r="AZ215" i="11"/>
  <c r="AZ216" i="11"/>
  <c r="AZ217" i="11"/>
  <c r="AZ218" i="11"/>
  <c r="AZ219" i="11"/>
  <c r="AZ220" i="11"/>
  <c r="AZ221" i="11"/>
  <c r="AZ222" i="11"/>
  <c r="AZ223" i="11"/>
  <c r="AZ224" i="11"/>
  <c r="AZ225" i="11"/>
  <c r="AZ226" i="11"/>
  <c r="AZ227" i="11"/>
  <c r="AZ228" i="11"/>
  <c r="AZ229" i="11"/>
  <c r="AZ230" i="11"/>
  <c r="AZ231" i="11"/>
  <c r="AZ232" i="11"/>
  <c r="AZ233" i="11"/>
  <c r="AZ234" i="11"/>
  <c r="AZ235" i="11"/>
  <c r="BG245" i="1"/>
  <c r="BG246" i="1"/>
  <c r="BG247" i="1"/>
  <c r="BG248" i="1"/>
  <c r="BG249" i="1"/>
  <c r="BG250" i="1"/>
  <c r="BG251" i="1"/>
  <c r="BG252" i="1"/>
  <c r="BG253" i="1"/>
  <c r="BG254" i="1"/>
  <c r="BG255" i="1"/>
  <c r="BG256" i="1"/>
  <c r="BG257" i="1"/>
  <c r="BG258" i="1"/>
  <c r="BG259" i="1"/>
  <c r="BG260" i="1"/>
  <c r="BG261" i="1"/>
  <c r="BG262" i="1"/>
  <c r="BG263" i="1"/>
  <c r="BG264" i="1"/>
  <c r="BG265" i="1"/>
  <c r="BG213" i="1"/>
  <c r="BG236" i="1" s="1"/>
  <c r="BG214" i="1"/>
  <c r="BG215" i="1"/>
  <c r="BG216" i="1"/>
  <c r="BG217" i="1"/>
  <c r="BG218" i="1"/>
  <c r="BG219" i="1"/>
  <c r="BG220" i="1"/>
  <c r="BG221" i="1"/>
  <c r="BG222" i="1"/>
  <c r="BG223" i="1"/>
  <c r="BG224" i="1"/>
  <c r="BG225" i="1"/>
  <c r="BG226" i="1"/>
  <c r="BG227" i="1"/>
  <c r="BG228" i="1"/>
  <c r="BG229" i="1"/>
  <c r="BG230" i="1"/>
  <c r="BG231" i="1"/>
  <c r="BG232" i="1"/>
  <c r="BG233" i="1"/>
  <c r="AZ101" i="8"/>
  <c r="AZ102" i="8"/>
  <c r="AZ103" i="8"/>
  <c r="AZ104" i="8"/>
  <c r="AZ105" i="8"/>
  <c r="AZ106" i="8"/>
  <c r="AZ107" i="8"/>
  <c r="AZ108" i="8"/>
  <c r="AZ109" i="8"/>
  <c r="AZ110" i="8"/>
  <c r="AZ111" i="8"/>
  <c r="AZ112" i="8"/>
  <c r="AZ113" i="8"/>
  <c r="AZ114" i="8"/>
  <c r="AZ115" i="8"/>
  <c r="AZ116" i="8"/>
  <c r="AZ117" i="8"/>
  <c r="AZ118" i="8"/>
  <c r="AZ119" i="8"/>
  <c r="AZ120" i="8"/>
  <c r="AZ121" i="8"/>
  <c r="AZ122" i="8"/>
  <c r="AZ123" i="8"/>
  <c r="AZ124" i="8"/>
  <c r="AZ125" i="8"/>
  <c r="AZ126" i="8"/>
  <c r="AZ127" i="8"/>
  <c r="AZ128" i="8"/>
  <c r="AZ129" i="8"/>
  <c r="AZ130" i="8"/>
  <c r="AZ131" i="8"/>
  <c r="AZ132" i="8"/>
  <c r="AZ133" i="8"/>
  <c r="AZ134" i="8"/>
  <c r="AZ135" i="8"/>
  <c r="AZ136" i="8"/>
  <c r="AZ137" i="8"/>
  <c r="AZ138" i="8"/>
  <c r="AZ139" i="8"/>
  <c r="AZ140" i="8"/>
  <c r="AZ141" i="8"/>
  <c r="AZ142" i="8"/>
  <c r="AZ143" i="8"/>
  <c r="AZ144" i="8"/>
  <c r="AZ145" i="8"/>
  <c r="N93" i="13"/>
  <c r="N94" i="13"/>
  <c r="N95" i="13"/>
  <c r="N96" i="13"/>
  <c r="N97" i="13"/>
  <c r="N98" i="13"/>
  <c r="N99" i="13"/>
  <c r="N100" i="13"/>
  <c r="N101" i="13"/>
  <c r="N102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AY101" i="8" l="1"/>
  <c r="AY102" i="8"/>
  <c r="AY103" i="8"/>
  <c r="AY104" i="8"/>
  <c r="AY105" i="8"/>
  <c r="AY106" i="8"/>
  <c r="AY107" i="8"/>
  <c r="AY108" i="8"/>
  <c r="AY109" i="8"/>
  <c r="AY110" i="8"/>
  <c r="AY111" i="8"/>
  <c r="AY112" i="8"/>
  <c r="AY113" i="8"/>
  <c r="AY114" i="8"/>
  <c r="AY115" i="8"/>
  <c r="AY116" i="8"/>
  <c r="AY117" i="8"/>
  <c r="AY118" i="8"/>
  <c r="AY119" i="8"/>
  <c r="AY120" i="8"/>
  <c r="AY121" i="8"/>
  <c r="AY122" i="8"/>
  <c r="AY123" i="8"/>
  <c r="AY124" i="8"/>
  <c r="AY125" i="8"/>
  <c r="AY126" i="8"/>
  <c r="AY127" i="8"/>
  <c r="AY128" i="8"/>
  <c r="AY129" i="8"/>
  <c r="AY130" i="8"/>
  <c r="AY131" i="8"/>
  <c r="AY132" i="8"/>
  <c r="AY133" i="8"/>
  <c r="AY134" i="8"/>
  <c r="AY135" i="8"/>
  <c r="AY136" i="8"/>
  <c r="AY137" i="8"/>
  <c r="AY138" i="8"/>
  <c r="AY139" i="8"/>
  <c r="AY140" i="8"/>
  <c r="AY141" i="8"/>
  <c r="AY142" i="8"/>
  <c r="AY143" i="8"/>
  <c r="AY144" i="8"/>
  <c r="AY145" i="8"/>
  <c r="AY129" i="11" l="1"/>
  <c r="AY130" i="11"/>
  <c r="AY131" i="11"/>
  <c r="AY132" i="11"/>
  <c r="AY133" i="11"/>
  <c r="AY134" i="11"/>
  <c r="AY135" i="11"/>
  <c r="AY136" i="11"/>
  <c r="AY137" i="11"/>
  <c r="AY138" i="11"/>
  <c r="AY139" i="11"/>
  <c r="AY140" i="11"/>
  <c r="AY141" i="11"/>
  <c r="AY142" i="11"/>
  <c r="AY143" i="11"/>
  <c r="AY144" i="11"/>
  <c r="AY145" i="11"/>
  <c r="AY146" i="11"/>
  <c r="AY147" i="11"/>
  <c r="AY148" i="11"/>
  <c r="AY149" i="11"/>
  <c r="AY150" i="11"/>
  <c r="AY151" i="11"/>
  <c r="AY152" i="11"/>
  <c r="AY153" i="11"/>
  <c r="AY154" i="11"/>
  <c r="AY155" i="11"/>
  <c r="AY156" i="11"/>
  <c r="AY157" i="11"/>
  <c r="AY158" i="11"/>
  <c r="AY159" i="11"/>
  <c r="AY160" i="11"/>
  <c r="AY161" i="11"/>
  <c r="AY162" i="11"/>
  <c r="AY163" i="11"/>
  <c r="AY164" i="11"/>
  <c r="AY165" i="11"/>
  <c r="AY166" i="11"/>
  <c r="AY167" i="11"/>
  <c r="AY168" i="11"/>
  <c r="AY169" i="11"/>
  <c r="AY170" i="11"/>
  <c r="AY171" i="11"/>
  <c r="AY172" i="11"/>
  <c r="AY173" i="11"/>
  <c r="AY174" i="11"/>
  <c r="AY175" i="11"/>
  <c r="AY176" i="11"/>
  <c r="AY177" i="11"/>
  <c r="AY178" i="11"/>
  <c r="AY179" i="11"/>
  <c r="AY180" i="11"/>
  <c r="AY181" i="11"/>
  <c r="AY182" i="11"/>
  <c r="AY183" i="11"/>
  <c r="AY184" i="11"/>
  <c r="AY185" i="11"/>
  <c r="AY186" i="11"/>
  <c r="AY187" i="11"/>
  <c r="AY188" i="11"/>
  <c r="AY189" i="11"/>
  <c r="AY190" i="11"/>
  <c r="AY191" i="11"/>
  <c r="AY192" i="11"/>
  <c r="AY193" i="11"/>
  <c r="AY194" i="11"/>
  <c r="AY195" i="11"/>
  <c r="AY196" i="11"/>
  <c r="AY197" i="11"/>
  <c r="AY198" i="11"/>
  <c r="AY199" i="11"/>
  <c r="AY200" i="11"/>
  <c r="AY201" i="11"/>
  <c r="AY202" i="11"/>
  <c r="AY203" i="11"/>
  <c r="AY204" i="11"/>
  <c r="AY205" i="11"/>
  <c r="AY206" i="11"/>
  <c r="AY207" i="11"/>
  <c r="AY208" i="11"/>
  <c r="AY209" i="11"/>
  <c r="AY210" i="11"/>
  <c r="AY211" i="11"/>
  <c r="AY212" i="11"/>
  <c r="AY213" i="11"/>
  <c r="AY214" i="11"/>
  <c r="AY215" i="11"/>
  <c r="AY216" i="11"/>
  <c r="AY217" i="11"/>
  <c r="AY218" i="11"/>
  <c r="AY219" i="11"/>
  <c r="AY220" i="11"/>
  <c r="AY221" i="11"/>
  <c r="AY222" i="11"/>
  <c r="AY223" i="11"/>
  <c r="AY224" i="11"/>
  <c r="AY225" i="11"/>
  <c r="AY226" i="11"/>
  <c r="AY227" i="11"/>
  <c r="AY228" i="11"/>
  <c r="AY229" i="11"/>
  <c r="AY230" i="11"/>
  <c r="AY231" i="11"/>
  <c r="AY232" i="11"/>
  <c r="AY233" i="11"/>
  <c r="AY234" i="11"/>
  <c r="AY235" i="11"/>
  <c r="BF245" i="1"/>
  <c r="BF246" i="1"/>
  <c r="BF247" i="1"/>
  <c r="BF248" i="1"/>
  <c r="BF249" i="1"/>
  <c r="BF250" i="1"/>
  <c r="BF251" i="1"/>
  <c r="BF252" i="1"/>
  <c r="BF253" i="1"/>
  <c r="BF254" i="1"/>
  <c r="BF255" i="1"/>
  <c r="BF256" i="1"/>
  <c r="BF257" i="1"/>
  <c r="BF258" i="1"/>
  <c r="BF259" i="1"/>
  <c r="BF260" i="1"/>
  <c r="BF261" i="1"/>
  <c r="BF262" i="1"/>
  <c r="BF263" i="1"/>
  <c r="BF264" i="1"/>
  <c r="BF265" i="1"/>
  <c r="BF213" i="1"/>
  <c r="BF236" i="1" s="1"/>
  <c r="BF214" i="1"/>
  <c r="BF215" i="1"/>
  <c r="BF216" i="1"/>
  <c r="BF217" i="1"/>
  <c r="BF218" i="1"/>
  <c r="BF219" i="1"/>
  <c r="BF220" i="1"/>
  <c r="BF221" i="1"/>
  <c r="BF222" i="1"/>
  <c r="BF223" i="1"/>
  <c r="BF224" i="1"/>
  <c r="BF225" i="1"/>
  <c r="BF226" i="1"/>
  <c r="BF227" i="1"/>
  <c r="BF228" i="1"/>
  <c r="BF229" i="1"/>
  <c r="BF230" i="1"/>
  <c r="BF231" i="1"/>
  <c r="BF232" i="1"/>
  <c r="BF233" i="1"/>
  <c r="AX101" i="8" l="1"/>
  <c r="AX102" i="8"/>
  <c r="AX103" i="8"/>
  <c r="AX104" i="8"/>
  <c r="AX105" i="8"/>
  <c r="AX106" i="8"/>
  <c r="AX107" i="8"/>
  <c r="AX108" i="8"/>
  <c r="AX109" i="8"/>
  <c r="AX110" i="8"/>
  <c r="AX111" i="8"/>
  <c r="AX112" i="8"/>
  <c r="AX113" i="8"/>
  <c r="AX114" i="8"/>
  <c r="AX115" i="8"/>
  <c r="AX116" i="8"/>
  <c r="AX117" i="8"/>
  <c r="AX118" i="8"/>
  <c r="AX119" i="8"/>
  <c r="AX120" i="8"/>
  <c r="AX121" i="8"/>
  <c r="AX122" i="8"/>
  <c r="AX123" i="8"/>
  <c r="AX124" i="8"/>
  <c r="AX125" i="8"/>
  <c r="AX126" i="8"/>
  <c r="AX127" i="8"/>
  <c r="AX128" i="8"/>
  <c r="AX129" i="8"/>
  <c r="AX130" i="8"/>
  <c r="AX131" i="8"/>
  <c r="AX132" i="8"/>
  <c r="AX133" i="8"/>
  <c r="AX134" i="8"/>
  <c r="AX135" i="8"/>
  <c r="AX136" i="8"/>
  <c r="AX137" i="8"/>
  <c r="AX138" i="8"/>
  <c r="AX139" i="8"/>
  <c r="AX140" i="8"/>
  <c r="AX141" i="8"/>
  <c r="AX142" i="8"/>
  <c r="AX143" i="8"/>
  <c r="AX144" i="8"/>
  <c r="AX145" i="8"/>
  <c r="AX129" i="11" l="1"/>
  <c r="AX130" i="11"/>
  <c r="AX131" i="11"/>
  <c r="AX132" i="11"/>
  <c r="AX133" i="11"/>
  <c r="AX134" i="11"/>
  <c r="AX135" i="11"/>
  <c r="AX136" i="11"/>
  <c r="AX137" i="11"/>
  <c r="AX138" i="11"/>
  <c r="AX139" i="11"/>
  <c r="AX140" i="11"/>
  <c r="AX141" i="11"/>
  <c r="AX142" i="11"/>
  <c r="AX143" i="11"/>
  <c r="AX144" i="11"/>
  <c r="AX145" i="11"/>
  <c r="AX146" i="11"/>
  <c r="AX147" i="11"/>
  <c r="AX148" i="11"/>
  <c r="AX149" i="11"/>
  <c r="AX150" i="11"/>
  <c r="AX151" i="11"/>
  <c r="AX152" i="11"/>
  <c r="AX153" i="11"/>
  <c r="AX154" i="11"/>
  <c r="AX155" i="11"/>
  <c r="AX156" i="11"/>
  <c r="AX157" i="11"/>
  <c r="AX158" i="11"/>
  <c r="AX159" i="11"/>
  <c r="AX160" i="11"/>
  <c r="AX161" i="11"/>
  <c r="AX162" i="11"/>
  <c r="AX163" i="11"/>
  <c r="AX164" i="11"/>
  <c r="AX165" i="11"/>
  <c r="AX166" i="11"/>
  <c r="AX167" i="11"/>
  <c r="AX168" i="11"/>
  <c r="AX169" i="11"/>
  <c r="AX170" i="11"/>
  <c r="AX171" i="11"/>
  <c r="AX172" i="11"/>
  <c r="AX173" i="11"/>
  <c r="AX174" i="11"/>
  <c r="AX175" i="11"/>
  <c r="AX176" i="11"/>
  <c r="AX177" i="11"/>
  <c r="AX178" i="11"/>
  <c r="AX179" i="11"/>
  <c r="AX180" i="11"/>
  <c r="AX181" i="11"/>
  <c r="AX182" i="11"/>
  <c r="AX183" i="11"/>
  <c r="AX184" i="11"/>
  <c r="AX185" i="11"/>
  <c r="AX186" i="11"/>
  <c r="AX187" i="11"/>
  <c r="AX188" i="11"/>
  <c r="AX189" i="11"/>
  <c r="AX190" i="11"/>
  <c r="AX191" i="11"/>
  <c r="AX192" i="11"/>
  <c r="AX193" i="11"/>
  <c r="AX194" i="11"/>
  <c r="AX195" i="11"/>
  <c r="AX196" i="11"/>
  <c r="AX197" i="11"/>
  <c r="AX198" i="11"/>
  <c r="AX199" i="11"/>
  <c r="AX200" i="11"/>
  <c r="AX201" i="11"/>
  <c r="AX202" i="11"/>
  <c r="AX203" i="11"/>
  <c r="AX204" i="11"/>
  <c r="AX205" i="11"/>
  <c r="AX206" i="11"/>
  <c r="AX207" i="11"/>
  <c r="AX208" i="11"/>
  <c r="AX209" i="11"/>
  <c r="AX210" i="11"/>
  <c r="AX211" i="11"/>
  <c r="AX212" i="11"/>
  <c r="AX213" i="11"/>
  <c r="AX214" i="11"/>
  <c r="AX215" i="11"/>
  <c r="AX216" i="11"/>
  <c r="AX217" i="11"/>
  <c r="AX218" i="11"/>
  <c r="AX219" i="11"/>
  <c r="AX220" i="11"/>
  <c r="AX221" i="11"/>
  <c r="AX222" i="11"/>
  <c r="AX223" i="11"/>
  <c r="AX224" i="11"/>
  <c r="AX225" i="11"/>
  <c r="AX226" i="11"/>
  <c r="AX227" i="11"/>
  <c r="AX228" i="11"/>
  <c r="AX229" i="11"/>
  <c r="AX230" i="11"/>
  <c r="AX231" i="11"/>
  <c r="AX232" i="11"/>
  <c r="AX233" i="11"/>
  <c r="AX234" i="11"/>
  <c r="AX235" i="11"/>
  <c r="BE245" i="1"/>
  <c r="BE246" i="1"/>
  <c r="BE247" i="1"/>
  <c r="BE248" i="1"/>
  <c r="BE249" i="1"/>
  <c r="BE250" i="1"/>
  <c r="BE251" i="1"/>
  <c r="BE252" i="1"/>
  <c r="BE253" i="1"/>
  <c r="BE254" i="1"/>
  <c r="BE255" i="1"/>
  <c r="BE256" i="1"/>
  <c r="BE257" i="1"/>
  <c r="BE258" i="1"/>
  <c r="BE259" i="1"/>
  <c r="BE260" i="1"/>
  <c r="BE261" i="1"/>
  <c r="BE262" i="1"/>
  <c r="BE263" i="1"/>
  <c r="BE264" i="1"/>
  <c r="BE265" i="1"/>
  <c r="BE213" i="1"/>
  <c r="BE236" i="1" s="1"/>
  <c r="BE214" i="1"/>
  <c r="BE215" i="1"/>
  <c r="BE216" i="1"/>
  <c r="BE217" i="1"/>
  <c r="BE218" i="1"/>
  <c r="BE219" i="1"/>
  <c r="BE220" i="1"/>
  <c r="BE221" i="1"/>
  <c r="BE222" i="1"/>
  <c r="BE223" i="1"/>
  <c r="BE224" i="1"/>
  <c r="BE225" i="1"/>
  <c r="BE226" i="1"/>
  <c r="BE227" i="1"/>
  <c r="BE228" i="1"/>
  <c r="BE229" i="1"/>
  <c r="BE230" i="1"/>
  <c r="BE231" i="1"/>
  <c r="BE232" i="1"/>
  <c r="BE233" i="1"/>
  <c r="AW101" i="8" l="1"/>
  <c r="AW102" i="8"/>
  <c r="AW103" i="8"/>
  <c r="AW104" i="8"/>
  <c r="AW105" i="8"/>
  <c r="AW106" i="8"/>
  <c r="AW107" i="8"/>
  <c r="AW108" i="8"/>
  <c r="AW109" i="8"/>
  <c r="AW110" i="8"/>
  <c r="AW111" i="8"/>
  <c r="AW112" i="8"/>
  <c r="AW113" i="8"/>
  <c r="AW114" i="8"/>
  <c r="AW115" i="8"/>
  <c r="AW116" i="8"/>
  <c r="AW117" i="8"/>
  <c r="AW118" i="8"/>
  <c r="AW119" i="8"/>
  <c r="AW120" i="8"/>
  <c r="AW121" i="8"/>
  <c r="AW122" i="8"/>
  <c r="AW123" i="8"/>
  <c r="AW124" i="8"/>
  <c r="AW125" i="8"/>
  <c r="AW126" i="8"/>
  <c r="AW127" i="8"/>
  <c r="AW128" i="8"/>
  <c r="AW129" i="8"/>
  <c r="AW130" i="8"/>
  <c r="AW131" i="8"/>
  <c r="AW132" i="8"/>
  <c r="AW133" i="8"/>
  <c r="AW134" i="8"/>
  <c r="AW135" i="8"/>
  <c r="AW136" i="8"/>
  <c r="AW137" i="8"/>
  <c r="AW138" i="8"/>
  <c r="AW139" i="8"/>
  <c r="AW140" i="8"/>
  <c r="AW141" i="8"/>
  <c r="AW142" i="8"/>
  <c r="AW143" i="8"/>
  <c r="AW144" i="8"/>
  <c r="AW145" i="8"/>
  <c r="AW129" i="11" l="1"/>
  <c r="AW130" i="11"/>
  <c r="AW131" i="11"/>
  <c r="AW132" i="11"/>
  <c r="AW133" i="11"/>
  <c r="AW134" i="11"/>
  <c r="AW135" i="11"/>
  <c r="AW136" i="11"/>
  <c r="AW137" i="11"/>
  <c r="AW138" i="11"/>
  <c r="AW139" i="11"/>
  <c r="AW140" i="11"/>
  <c r="AW141" i="11"/>
  <c r="AW142" i="11"/>
  <c r="AW143" i="11"/>
  <c r="AW144" i="11"/>
  <c r="AW145" i="11"/>
  <c r="AW146" i="11"/>
  <c r="AW147" i="11"/>
  <c r="AW148" i="11"/>
  <c r="AW149" i="11"/>
  <c r="AW150" i="11"/>
  <c r="AW151" i="11"/>
  <c r="AW152" i="11"/>
  <c r="AW153" i="11"/>
  <c r="AW154" i="11"/>
  <c r="AW155" i="11"/>
  <c r="AW156" i="11"/>
  <c r="AW157" i="11"/>
  <c r="AW158" i="11"/>
  <c r="AW159" i="11"/>
  <c r="AW160" i="11"/>
  <c r="AW161" i="11"/>
  <c r="AW162" i="11"/>
  <c r="AW163" i="11"/>
  <c r="AW164" i="11"/>
  <c r="AW165" i="11"/>
  <c r="AW166" i="11"/>
  <c r="AW167" i="11"/>
  <c r="AW168" i="11"/>
  <c r="AW169" i="11"/>
  <c r="AW170" i="11"/>
  <c r="AW171" i="11"/>
  <c r="AW172" i="11"/>
  <c r="AW173" i="11"/>
  <c r="AW174" i="11"/>
  <c r="AW175" i="11"/>
  <c r="AW176" i="11"/>
  <c r="AW177" i="11"/>
  <c r="AW178" i="11"/>
  <c r="AW179" i="11"/>
  <c r="AW180" i="11"/>
  <c r="AW181" i="11"/>
  <c r="AW182" i="11"/>
  <c r="AW183" i="11"/>
  <c r="AW184" i="11"/>
  <c r="AW185" i="11"/>
  <c r="AW186" i="11"/>
  <c r="AW187" i="11"/>
  <c r="AW188" i="11"/>
  <c r="AW189" i="11"/>
  <c r="AW190" i="11"/>
  <c r="AW191" i="11"/>
  <c r="AW192" i="11"/>
  <c r="AW193" i="11"/>
  <c r="AW194" i="11"/>
  <c r="AW195" i="11"/>
  <c r="AW196" i="11"/>
  <c r="AW197" i="11"/>
  <c r="AW198" i="11"/>
  <c r="AW199" i="11"/>
  <c r="AW200" i="11"/>
  <c r="AW201" i="11"/>
  <c r="AW202" i="11"/>
  <c r="AW203" i="11"/>
  <c r="AW204" i="11"/>
  <c r="AW205" i="11"/>
  <c r="AW206" i="11"/>
  <c r="AW207" i="11"/>
  <c r="AW208" i="11"/>
  <c r="AW209" i="11"/>
  <c r="AW210" i="11"/>
  <c r="AW211" i="11"/>
  <c r="AW212" i="11"/>
  <c r="AW213" i="11"/>
  <c r="AW214" i="11"/>
  <c r="AW215" i="11"/>
  <c r="AW216" i="11"/>
  <c r="AW217" i="11"/>
  <c r="AW218" i="11"/>
  <c r="AW219" i="11"/>
  <c r="AW220" i="11"/>
  <c r="AW221" i="11"/>
  <c r="AW222" i="11"/>
  <c r="AW223" i="11"/>
  <c r="AW224" i="11"/>
  <c r="AW225" i="11"/>
  <c r="AW226" i="11"/>
  <c r="AW227" i="11"/>
  <c r="AW228" i="11"/>
  <c r="AW229" i="11"/>
  <c r="AW230" i="11"/>
  <c r="AW231" i="11"/>
  <c r="AW232" i="11"/>
  <c r="AW233" i="11"/>
  <c r="AW234" i="11"/>
  <c r="AW235" i="1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13" i="1"/>
  <c r="BD236" i="1" s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AV101" i="8" l="1"/>
  <c r="AV102" i="8"/>
  <c r="AV103" i="8"/>
  <c r="AV104" i="8"/>
  <c r="AV105" i="8"/>
  <c r="AV106" i="8"/>
  <c r="AV107" i="8"/>
  <c r="AV108" i="8"/>
  <c r="AV109" i="8"/>
  <c r="AV110" i="8"/>
  <c r="AV111" i="8"/>
  <c r="AV112" i="8"/>
  <c r="AV113" i="8"/>
  <c r="AV114" i="8"/>
  <c r="AV115" i="8"/>
  <c r="AV116" i="8"/>
  <c r="AV117" i="8"/>
  <c r="AV118" i="8"/>
  <c r="AV119" i="8"/>
  <c r="AV120" i="8"/>
  <c r="AV121" i="8"/>
  <c r="AV122" i="8"/>
  <c r="AV123" i="8"/>
  <c r="AV124" i="8"/>
  <c r="AV125" i="8"/>
  <c r="AV126" i="8"/>
  <c r="AV127" i="8"/>
  <c r="AV128" i="8"/>
  <c r="AV129" i="8"/>
  <c r="AV130" i="8"/>
  <c r="AV131" i="8"/>
  <c r="AV132" i="8"/>
  <c r="AV133" i="8"/>
  <c r="AV134" i="8"/>
  <c r="AV135" i="8"/>
  <c r="AV136" i="8"/>
  <c r="AV137" i="8"/>
  <c r="AV138" i="8"/>
  <c r="AV139" i="8"/>
  <c r="AV140" i="8"/>
  <c r="AV141" i="8"/>
  <c r="AV142" i="8"/>
  <c r="AV143" i="8"/>
  <c r="AV144" i="8"/>
  <c r="AV145" i="8"/>
  <c r="AV129" i="11" l="1"/>
  <c r="AV130" i="11"/>
  <c r="AV131" i="11"/>
  <c r="AV132" i="11"/>
  <c r="AV133" i="11"/>
  <c r="AV134" i="11"/>
  <c r="AV135" i="11"/>
  <c r="AV136" i="11"/>
  <c r="AV137" i="11"/>
  <c r="AV138" i="11"/>
  <c r="AV139" i="11"/>
  <c r="AV140" i="11"/>
  <c r="AV141" i="11"/>
  <c r="AV142" i="11"/>
  <c r="AV143" i="11"/>
  <c r="AV144" i="11"/>
  <c r="AV145" i="11"/>
  <c r="AV146" i="11"/>
  <c r="AV147" i="11"/>
  <c r="AV148" i="11"/>
  <c r="AV149" i="11"/>
  <c r="AV150" i="11"/>
  <c r="AV151" i="11"/>
  <c r="AV152" i="11"/>
  <c r="AV153" i="11"/>
  <c r="AV154" i="11"/>
  <c r="AV155" i="11"/>
  <c r="AV156" i="11"/>
  <c r="AV157" i="11"/>
  <c r="AV158" i="11"/>
  <c r="AV159" i="11"/>
  <c r="AV160" i="11"/>
  <c r="AV161" i="11"/>
  <c r="AV162" i="11"/>
  <c r="AV163" i="11"/>
  <c r="AV164" i="11"/>
  <c r="AV165" i="11"/>
  <c r="AV166" i="11"/>
  <c r="AV167" i="11"/>
  <c r="AV168" i="11"/>
  <c r="AV169" i="11"/>
  <c r="AV170" i="11"/>
  <c r="AV171" i="11"/>
  <c r="AV172" i="11"/>
  <c r="AV173" i="11"/>
  <c r="AV174" i="11"/>
  <c r="AV175" i="11"/>
  <c r="AV176" i="11"/>
  <c r="AV177" i="11"/>
  <c r="AV178" i="11"/>
  <c r="AV179" i="11"/>
  <c r="AV180" i="11"/>
  <c r="AV181" i="11"/>
  <c r="AV182" i="11"/>
  <c r="AV183" i="11"/>
  <c r="AV184" i="11"/>
  <c r="AV185" i="11"/>
  <c r="AV186" i="11"/>
  <c r="AV187" i="11"/>
  <c r="AV188" i="11"/>
  <c r="AV189" i="11"/>
  <c r="AV190" i="11"/>
  <c r="AV191" i="11"/>
  <c r="AV192" i="11"/>
  <c r="AV193" i="11"/>
  <c r="AV194" i="11"/>
  <c r="AV195" i="11"/>
  <c r="AV196" i="11"/>
  <c r="AV197" i="11"/>
  <c r="AV198" i="11"/>
  <c r="AV199" i="11"/>
  <c r="AV200" i="11"/>
  <c r="AV201" i="11"/>
  <c r="AV202" i="11"/>
  <c r="AV203" i="11"/>
  <c r="AV204" i="11"/>
  <c r="AV205" i="11"/>
  <c r="AV206" i="11"/>
  <c r="AV207" i="11"/>
  <c r="AV208" i="11"/>
  <c r="AV209" i="11"/>
  <c r="AV210" i="11"/>
  <c r="AV211" i="11"/>
  <c r="AV212" i="11"/>
  <c r="AV213" i="11"/>
  <c r="AV214" i="11"/>
  <c r="AV215" i="11"/>
  <c r="AV216" i="11"/>
  <c r="AV217" i="11"/>
  <c r="AV218" i="11"/>
  <c r="AV219" i="11"/>
  <c r="AV220" i="11"/>
  <c r="AV221" i="11"/>
  <c r="AV222" i="11"/>
  <c r="AV223" i="11"/>
  <c r="AV224" i="11"/>
  <c r="AV225" i="11"/>
  <c r="AV226" i="11"/>
  <c r="AV227" i="11"/>
  <c r="AV228" i="11"/>
  <c r="AV229" i="11"/>
  <c r="AV230" i="11"/>
  <c r="AV231" i="11"/>
  <c r="AV232" i="11"/>
  <c r="AV233" i="11"/>
  <c r="AV234" i="11"/>
  <c r="AV235" i="11"/>
  <c r="BC245" i="1"/>
  <c r="BC246" i="1"/>
  <c r="BC247" i="1"/>
  <c r="BC248" i="1"/>
  <c r="BC249" i="1"/>
  <c r="BC250" i="1"/>
  <c r="BC251" i="1"/>
  <c r="BC252" i="1"/>
  <c r="BC253" i="1"/>
  <c r="BC254" i="1"/>
  <c r="BC255" i="1"/>
  <c r="BC256" i="1"/>
  <c r="BC257" i="1"/>
  <c r="BC258" i="1"/>
  <c r="BC259" i="1"/>
  <c r="BC260" i="1"/>
  <c r="BC261" i="1"/>
  <c r="BC262" i="1"/>
  <c r="BC263" i="1"/>
  <c r="BC264" i="1"/>
  <c r="BC265" i="1"/>
  <c r="BC213" i="1"/>
  <c r="BC236" i="1" s="1"/>
  <c r="BC214" i="1"/>
  <c r="BC215" i="1"/>
  <c r="BC216" i="1"/>
  <c r="BC217" i="1"/>
  <c r="BC218" i="1"/>
  <c r="BC219" i="1"/>
  <c r="BC220" i="1"/>
  <c r="BC221" i="1"/>
  <c r="BC222" i="1"/>
  <c r="BC223" i="1"/>
  <c r="BC224" i="1"/>
  <c r="BC225" i="1"/>
  <c r="BC226" i="1"/>
  <c r="BC227" i="1"/>
  <c r="BC228" i="1"/>
  <c r="BC229" i="1"/>
  <c r="BC230" i="1"/>
  <c r="BC231" i="1"/>
  <c r="BC232" i="1"/>
  <c r="BC233" i="1"/>
  <c r="AU101" i="8" l="1"/>
  <c r="AU102" i="8"/>
  <c r="AU103" i="8"/>
  <c r="AU104" i="8"/>
  <c r="AU105" i="8"/>
  <c r="AU106" i="8"/>
  <c r="AU107" i="8"/>
  <c r="AU108" i="8"/>
  <c r="AU109" i="8"/>
  <c r="AU110" i="8"/>
  <c r="AU111" i="8"/>
  <c r="AU112" i="8"/>
  <c r="AU113" i="8"/>
  <c r="AU114" i="8"/>
  <c r="AU115" i="8"/>
  <c r="AU116" i="8"/>
  <c r="AU117" i="8"/>
  <c r="AU118" i="8"/>
  <c r="AU119" i="8"/>
  <c r="AU120" i="8"/>
  <c r="AU121" i="8"/>
  <c r="AU122" i="8"/>
  <c r="AU123" i="8"/>
  <c r="AU124" i="8"/>
  <c r="AU125" i="8"/>
  <c r="AU126" i="8"/>
  <c r="AU127" i="8"/>
  <c r="AU128" i="8"/>
  <c r="AU129" i="8"/>
  <c r="AU130" i="8"/>
  <c r="AU131" i="8"/>
  <c r="AU132" i="8"/>
  <c r="AU133" i="8"/>
  <c r="AU134" i="8"/>
  <c r="AU135" i="8"/>
  <c r="AU136" i="8"/>
  <c r="AU137" i="8"/>
  <c r="AU138" i="8"/>
  <c r="AU139" i="8"/>
  <c r="AU140" i="8"/>
  <c r="AU141" i="8"/>
  <c r="AU142" i="8"/>
  <c r="AU143" i="8"/>
  <c r="AU144" i="8"/>
  <c r="AU145" i="8"/>
  <c r="L13" i="1" l="1"/>
  <c r="M13" i="1"/>
  <c r="N13" i="1"/>
  <c r="O13" i="1"/>
  <c r="AU129" i="11"/>
  <c r="AU130" i="11"/>
  <c r="AU131" i="11"/>
  <c r="AU132" i="11"/>
  <c r="AU133" i="11"/>
  <c r="AU134" i="11"/>
  <c r="AU135" i="11"/>
  <c r="AU136" i="11"/>
  <c r="AU137" i="11"/>
  <c r="AU138" i="11"/>
  <c r="AU139" i="11"/>
  <c r="AU140" i="11"/>
  <c r="AU141" i="11"/>
  <c r="AU142" i="11"/>
  <c r="AU143" i="11"/>
  <c r="AU144" i="11"/>
  <c r="AU145" i="11"/>
  <c r="AU146" i="11"/>
  <c r="AU147" i="11"/>
  <c r="AU148" i="11"/>
  <c r="AU149" i="11"/>
  <c r="AU150" i="11"/>
  <c r="AU151" i="11"/>
  <c r="AU152" i="11"/>
  <c r="AU153" i="11"/>
  <c r="AU154" i="11"/>
  <c r="AU155" i="11"/>
  <c r="AU156" i="11"/>
  <c r="AU157" i="11"/>
  <c r="AU158" i="11"/>
  <c r="AU159" i="11"/>
  <c r="AU160" i="11"/>
  <c r="AU161" i="11"/>
  <c r="AU162" i="11"/>
  <c r="AU163" i="11"/>
  <c r="AU164" i="11"/>
  <c r="AU165" i="11"/>
  <c r="AU166" i="11"/>
  <c r="AU167" i="11"/>
  <c r="AU168" i="11"/>
  <c r="AU169" i="11"/>
  <c r="AU170" i="11"/>
  <c r="AU171" i="11"/>
  <c r="AU172" i="11"/>
  <c r="AU173" i="11"/>
  <c r="AU174" i="11"/>
  <c r="AU175" i="11"/>
  <c r="AU176" i="11"/>
  <c r="AU177" i="11"/>
  <c r="AU178" i="11"/>
  <c r="AU179" i="11"/>
  <c r="AU180" i="11"/>
  <c r="AU181" i="11"/>
  <c r="AU182" i="11"/>
  <c r="AU183" i="11"/>
  <c r="AU184" i="11"/>
  <c r="AU185" i="11"/>
  <c r="AU186" i="11"/>
  <c r="AU187" i="11"/>
  <c r="AU188" i="11"/>
  <c r="AU189" i="11"/>
  <c r="AU190" i="11"/>
  <c r="AU191" i="11"/>
  <c r="AU192" i="11"/>
  <c r="AU193" i="11"/>
  <c r="AU194" i="11"/>
  <c r="AU195" i="11"/>
  <c r="AU196" i="11"/>
  <c r="AU197" i="11"/>
  <c r="AU198" i="11"/>
  <c r="AU199" i="11"/>
  <c r="AU200" i="11"/>
  <c r="AU201" i="11"/>
  <c r="AU202" i="11"/>
  <c r="AU203" i="11"/>
  <c r="AU204" i="11"/>
  <c r="AU205" i="11"/>
  <c r="AU206" i="11"/>
  <c r="AU207" i="11"/>
  <c r="AU208" i="11"/>
  <c r="AU209" i="11"/>
  <c r="AU210" i="11"/>
  <c r="AU211" i="11"/>
  <c r="AU212" i="11"/>
  <c r="AU213" i="11"/>
  <c r="AU214" i="11"/>
  <c r="AU215" i="11"/>
  <c r="AU216" i="11"/>
  <c r="AU217" i="11"/>
  <c r="AU218" i="11"/>
  <c r="AU219" i="11"/>
  <c r="AU220" i="11"/>
  <c r="AU221" i="11"/>
  <c r="AU222" i="11"/>
  <c r="AU223" i="11"/>
  <c r="AU224" i="11"/>
  <c r="AU225" i="11"/>
  <c r="AU226" i="11"/>
  <c r="AU227" i="11"/>
  <c r="AU228" i="11"/>
  <c r="AU229" i="11"/>
  <c r="AU230" i="11"/>
  <c r="AU231" i="11"/>
  <c r="AU232" i="11"/>
  <c r="AU233" i="11"/>
  <c r="AU234" i="11"/>
  <c r="AU235" i="11"/>
  <c r="BB245" i="1"/>
  <c r="BB246" i="1"/>
  <c r="BB247" i="1"/>
  <c r="BB248" i="1"/>
  <c r="BB249" i="1"/>
  <c r="BB250" i="1"/>
  <c r="BB251" i="1"/>
  <c r="BB252" i="1"/>
  <c r="BB253" i="1"/>
  <c r="BB254" i="1"/>
  <c r="BB255" i="1"/>
  <c r="BB256" i="1"/>
  <c r="BB257" i="1"/>
  <c r="BB258" i="1"/>
  <c r="BB259" i="1"/>
  <c r="BB260" i="1"/>
  <c r="BB261" i="1"/>
  <c r="BB262" i="1"/>
  <c r="BB263" i="1"/>
  <c r="BB264" i="1"/>
  <c r="BB265" i="1"/>
  <c r="BB213" i="1"/>
  <c r="BB236" i="1" s="1"/>
  <c r="BB214" i="1"/>
  <c r="BB215" i="1"/>
  <c r="BB216" i="1"/>
  <c r="BB217" i="1"/>
  <c r="BB218" i="1"/>
  <c r="BB219" i="1"/>
  <c r="BB220" i="1"/>
  <c r="BB221" i="1"/>
  <c r="BB222" i="1"/>
  <c r="BB223" i="1"/>
  <c r="BB224" i="1"/>
  <c r="BB225" i="1"/>
  <c r="BB226" i="1"/>
  <c r="BB227" i="1"/>
  <c r="BB228" i="1"/>
  <c r="BB229" i="1"/>
  <c r="BB230" i="1"/>
  <c r="BB231" i="1"/>
  <c r="BB232" i="1"/>
  <c r="BB233" i="1"/>
  <c r="F294" i="1" l="1"/>
  <c r="G294" i="1"/>
  <c r="H294" i="1"/>
  <c r="I294" i="1"/>
  <c r="I315" i="1" s="1"/>
  <c r="I317" i="1" s="1"/>
  <c r="J294" i="1"/>
  <c r="K294" i="1"/>
  <c r="L294" i="1"/>
  <c r="M294" i="1"/>
  <c r="M315" i="1" s="1"/>
  <c r="M317" i="1" s="1"/>
  <c r="N294" i="1"/>
  <c r="O294" i="1"/>
  <c r="P294" i="1"/>
  <c r="Q294" i="1"/>
  <c r="Q315" i="1" s="1"/>
  <c r="Q317" i="1" s="1"/>
  <c r="R294" i="1"/>
  <c r="S294" i="1"/>
  <c r="T294" i="1"/>
  <c r="U294" i="1"/>
  <c r="U315" i="1" s="1"/>
  <c r="U317" i="1" s="1"/>
  <c r="V294" i="1"/>
  <c r="W294" i="1"/>
  <c r="X294" i="1"/>
  <c r="Y294" i="1"/>
  <c r="Y315" i="1" s="1"/>
  <c r="Y317" i="1" s="1"/>
  <c r="Z294" i="1"/>
  <c r="AA294" i="1"/>
  <c r="AB294" i="1"/>
  <c r="AC294" i="1"/>
  <c r="AC315" i="1" s="1"/>
  <c r="AC317" i="1" s="1"/>
  <c r="AD294" i="1"/>
  <c r="AE294" i="1"/>
  <c r="AF294" i="1"/>
  <c r="AG294" i="1"/>
  <c r="AG315" i="1" s="1"/>
  <c r="AG317" i="1" s="1"/>
  <c r="AH294" i="1"/>
  <c r="AI294" i="1"/>
  <c r="AJ294" i="1"/>
  <c r="AJ315" i="1" s="1"/>
  <c r="AK294" i="1"/>
  <c r="AK315" i="1" s="1"/>
  <c r="AK317" i="1" s="1"/>
  <c r="AL294" i="1"/>
  <c r="AM294" i="1"/>
  <c r="AN294" i="1"/>
  <c r="AN315" i="1" s="1"/>
  <c r="AO294" i="1"/>
  <c r="AO315" i="1" s="1"/>
  <c r="AO317" i="1" s="1"/>
  <c r="AP294" i="1"/>
  <c r="AQ294" i="1"/>
  <c r="AR294" i="1"/>
  <c r="AR315" i="1" s="1"/>
  <c r="AS294" i="1"/>
  <c r="AS315" i="1" s="1"/>
  <c r="AS317" i="1" s="1"/>
  <c r="AT294" i="1"/>
  <c r="AU294" i="1"/>
  <c r="AV294" i="1"/>
  <c r="AW294" i="1"/>
  <c r="AW315" i="1" s="1"/>
  <c r="AW317" i="1" s="1"/>
  <c r="AX294" i="1"/>
  <c r="AY294" i="1"/>
  <c r="AZ294" i="1"/>
  <c r="BA294" i="1"/>
  <c r="BA315" i="1" s="1"/>
  <c r="BA317" i="1" s="1"/>
  <c r="BB294" i="1"/>
  <c r="BC294" i="1"/>
  <c r="BD294" i="1"/>
  <c r="BE294" i="1"/>
  <c r="BF294" i="1"/>
  <c r="BG294" i="1"/>
  <c r="BH294" i="1"/>
  <c r="BI294" i="1"/>
  <c r="BJ294" i="1"/>
  <c r="BK294" i="1"/>
  <c r="BL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AN295" i="1"/>
  <c r="AO295" i="1"/>
  <c r="AP295" i="1"/>
  <c r="AQ295" i="1"/>
  <c r="AR295" i="1"/>
  <c r="AS295" i="1"/>
  <c r="AT295" i="1"/>
  <c r="AU295" i="1"/>
  <c r="AV295" i="1"/>
  <c r="AW295" i="1"/>
  <c r="AX295" i="1"/>
  <c r="AY295" i="1"/>
  <c r="AZ295" i="1"/>
  <c r="BA295" i="1"/>
  <c r="BB295" i="1"/>
  <c r="BB315" i="1" s="1"/>
  <c r="BC295" i="1"/>
  <c r="BD295" i="1"/>
  <c r="BE295" i="1"/>
  <c r="BF295" i="1"/>
  <c r="BG295" i="1"/>
  <c r="BH295" i="1"/>
  <c r="BI295" i="1"/>
  <c r="BJ295" i="1"/>
  <c r="BK295" i="1"/>
  <c r="BL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AN296" i="1"/>
  <c r="AO296" i="1"/>
  <c r="AP296" i="1"/>
  <c r="AQ296" i="1"/>
  <c r="AR296" i="1"/>
  <c r="AS296" i="1"/>
  <c r="AT296" i="1"/>
  <c r="AU296" i="1"/>
  <c r="AV296" i="1"/>
  <c r="AW296" i="1"/>
  <c r="AX296" i="1"/>
  <c r="AY296" i="1"/>
  <c r="AZ296" i="1"/>
  <c r="BA296" i="1"/>
  <c r="BB296" i="1"/>
  <c r="BC296" i="1"/>
  <c r="BD296" i="1"/>
  <c r="BE296" i="1"/>
  <c r="BF296" i="1"/>
  <c r="BG296" i="1"/>
  <c r="BH296" i="1"/>
  <c r="BI296" i="1"/>
  <c r="BJ296" i="1"/>
  <c r="BK296" i="1"/>
  <c r="BK315" i="1" s="1"/>
  <c r="BK317" i="1" s="1"/>
  <c r="BL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AN297" i="1"/>
  <c r="AO297" i="1"/>
  <c r="AP297" i="1"/>
  <c r="AQ297" i="1"/>
  <c r="AR297" i="1"/>
  <c r="AS297" i="1"/>
  <c r="AT297" i="1"/>
  <c r="AU297" i="1"/>
  <c r="AV297" i="1"/>
  <c r="AW297" i="1"/>
  <c r="AX297" i="1"/>
  <c r="AY297" i="1"/>
  <c r="AZ297" i="1"/>
  <c r="BA297" i="1"/>
  <c r="BB297" i="1"/>
  <c r="BC297" i="1"/>
  <c r="BD297" i="1"/>
  <c r="BE297" i="1"/>
  <c r="BF297" i="1"/>
  <c r="BG297" i="1"/>
  <c r="BH297" i="1"/>
  <c r="BI297" i="1"/>
  <c r="BJ297" i="1"/>
  <c r="BK297" i="1"/>
  <c r="BL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AN298" i="1"/>
  <c r="AO298" i="1"/>
  <c r="AP298" i="1"/>
  <c r="AQ298" i="1"/>
  <c r="AR298" i="1"/>
  <c r="AS298" i="1"/>
  <c r="AT298" i="1"/>
  <c r="AU298" i="1"/>
  <c r="AV298" i="1"/>
  <c r="AW298" i="1"/>
  <c r="AX298" i="1"/>
  <c r="AY298" i="1"/>
  <c r="AZ298" i="1"/>
  <c r="BA298" i="1"/>
  <c r="BB298" i="1"/>
  <c r="BC298" i="1"/>
  <c r="BD298" i="1"/>
  <c r="BE298" i="1"/>
  <c r="BF298" i="1"/>
  <c r="BG298" i="1"/>
  <c r="BH298" i="1"/>
  <c r="BI298" i="1"/>
  <c r="BJ298" i="1"/>
  <c r="BK298" i="1"/>
  <c r="BL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AN299" i="1"/>
  <c r="AO299" i="1"/>
  <c r="AP299" i="1"/>
  <c r="AQ299" i="1"/>
  <c r="AR299" i="1"/>
  <c r="AS299" i="1"/>
  <c r="AT299" i="1"/>
  <c r="AU299" i="1"/>
  <c r="AV299" i="1"/>
  <c r="AW299" i="1"/>
  <c r="AX299" i="1"/>
  <c r="AY299" i="1"/>
  <c r="AZ299" i="1"/>
  <c r="BA299" i="1"/>
  <c r="BB299" i="1"/>
  <c r="BC299" i="1"/>
  <c r="BD299" i="1"/>
  <c r="BE299" i="1"/>
  <c r="BF299" i="1"/>
  <c r="BG299" i="1"/>
  <c r="BH299" i="1"/>
  <c r="BI299" i="1"/>
  <c r="BJ299" i="1"/>
  <c r="BK299" i="1"/>
  <c r="BL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AN301" i="1"/>
  <c r="AO301" i="1"/>
  <c r="AP301" i="1"/>
  <c r="AQ301" i="1"/>
  <c r="AR301" i="1"/>
  <c r="AS301" i="1"/>
  <c r="AT301" i="1"/>
  <c r="AU301" i="1"/>
  <c r="AV301" i="1"/>
  <c r="AW301" i="1"/>
  <c r="AX301" i="1"/>
  <c r="AY301" i="1"/>
  <c r="AZ301" i="1"/>
  <c r="BA301" i="1"/>
  <c r="BB301" i="1"/>
  <c r="BC301" i="1"/>
  <c r="BD301" i="1"/>
  <c r="BE301" i="1"/>
  <c r="BF301" i="1"/>
  <c r="BG301" i="1"/>
  <c r="BH301" i="1"/>
  <c r="BI301" i="1"/>
  <c r="BJ301" i="1"/>
  <c r="BK301" i="1"/>
  <c r="BL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AN302" i="1"/>
  <c r="AO302" i="1"/>
  <c r="AP302" i="1"/>
  <c r="AQ302" i="1"/>
  <c r="AR302" i="1"/>
  <c r="AS302" i="1"/>
  <c r="AT302" i="1"/>
  <c r="AU302" i="1"/>
  <c r="AV302" i="1"/>
  <c r="AW302" i="1"/>
  <c r="AX302" i="1"/>
  <c r="AY302" i="1"/>
  <c r="AZ302" i="1"/>
  <c r="BA302" i="1"/>
  <c r="BB302" i="1"/>
  <c r="BC302" i="1"/>
  <c r="BD302" i="1"/>
  <c r="BE302" i="1"/>
  <c r="BF302" i="1"/>
  <c r="BG302" i="1"/>
  <c r="BH302" i="1"/>
  <c r="BI302" i="1"/>
  <c r="BJ302" i="1"/>
  <c r="BK302" i="1"/>
  <c r="BL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AN303" i="1"/>
  <c r="AO303" i="1"/>
  <c r="AP303" i="1"/>
  <c r="AQ303" i="1"/>
  <c r="AR303" i="1"/>
  <c r="AS303" i="1"/>
  <c r="AT303" i="1"/>
  <c r="AU303" i="1"/>
  <c r="AV303" i="1"/>
  <c r="AW303" i="1"/>
  <c r="AX303" i="1"/>
  <c r="AY303" i="1"/>
  <c r="AZ303" i="1"/>
  <c r="BA303" i="1"/>
  <c r="BB303" i="1"/>
  <c r="BC303" i="1"/>
  <c r="BD303" i="1"/>
  <c r="BE303" i="1"/>
  <c r="BF303" i="1"/>
  <c r="BG303" i="1"/>
  <c r="BH303" i="1"/>
  <c r="BI303" i="1"/>
  <c r="BJ303" i="1"/>
  <c r="BK303" i="1"/>
  <c r="BL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AN304" i="1"/>
  <c r="AO304" i="1"/>
  <c r="AP304" i="1"/>
  <c r="AQ304" i="1"/>
  <c r="AR304" i="1"/>
  <c r="AS304" i="1"/>
  <c r="AT304" i="1"/>
  <c r="AU304" i="1"/>
  <c r="AV304" i="1"/>
  <c r="AW304" i="1"/>
  <c r="AX304" i="1"/>
  <c r="AY304" i="1"/>
  <c r="AZ304" i="1"/>
  <c r="BA304" i="1"/>
  <c r="BB304" i="1"/>
  <c r="BC304" i="1"/>
  <c r="BD304" i="1"/>
  <c r="BE304" i="1"/>
  <c r="BF304" i="1"/>
  <c r="BG304" i="1"/>
  <c r="BH304" i="1"/>
  <c r="BI304" i="1"/>
  <c r="BJ304" i="1"/>
  <c r="BK304" i="1"/>
  <c r="BL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AN305" i="1"/>
  <c r="AO305" i="1"/>
  <c r="AP305" i="1"/>
  <c r="AQ305" i="1"/>
  <c r="AR305" i="1"/>
  <c r="AS305" i="1"/>
  <c r="AT305" i="1"/>
  <c r="AU305" i="1"/>
  <c r="AV305" i="1"/>
  <c r="AW305" i="1"/>
  <c r="AX305" i="1"/>
  <c r="AY305" i="1"/>
  <c r="AZ305" i="1"/>
  <c r="BA305" i="1"/>
  <c r="BB305" i="1"/>
  <c r="BC305" i="1"/>
  <c r="BD305" i="1"/>
  <c r="BE305" i="1"/>
  <c r="BF305" i="1"/>
  <c r="BG305" i="1"/>
  <c r="BH305" i="1"/>
  <c r="BI305" i="1"/>
  <c r="BJ305" i="1"/>
  <c r="BK305" i="1"/>
  <c r="BL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W306" i="1"/>
  <c r="AX306" i="1"/>
  <c r="AY306" i="1"/>
  <c r="AZ306" i="1"/>
  <c r="BA306" i="1"/>
  <c r="BB306" i="1"/>
  <c r="BC306" i="1"/>
  <c r="BD306" i="1"/>
  <c r="BE306" i="1"/>
  <c r="BF306" i="1"/>
  <c r="BG306" i="1"/>
  <c r="BH306" i="1"/>
  <c r="BI306" i="1"/>
  <c r="BJ306" i="1"/>
  <c r="BK306" i="1"/>
  <c r="BL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AN307" i="1"/>
  <c r="AO307" i="1"/>
  <c r="AP307" i="1"/>
  <c r="AQ307" i="1"/>
  <c r="AR307" i="1"/>
  <c r="AS307" i="1"/>
  <c r="AT307" i="1"/>
  <c r="AU307" i="1"/>
  <c r="AV307" i="1"/>
  <c r="AW307" i="1"/>
  <c r="AX307" i="1"/>
  <c r="AY307" i="1"/>
  <c r="AZ307" i="1"/>
  <c r="BA307" i="1"/>
  <c r="BB307" i="1"/>
  <c r="BC307" i="1"/>
  <c r="BD307" i="1"/>
  <c r="BE307" i="1"/>
  <c r="BF307" i="1"/>
  <c r="BG307" i="1"/>
  <c r="BH307" i="1"/>
  <c r="BI307" i="1"/>
  <c r="BJ307" i="1"/>
  <c r="BK307" i="1"/>
  <c r="BL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AN308" i="1"/>
  <c r="AO308" i="1"/>
  <c r="AP308" i="1"/>
  <c r="AQ308" i="1"/>
  <c r="AR308" i="1"/>
  <c r="AS308" i="1"/>
  <c r="AT308" i="1"/>
  <c r="AU308" i="1"/>
  <c r="AV308" i="1"/>
  <c r="AW308" i="1"/>
  <c r="AX308" i="1"/>
  <c r="AY308" i="1"/>
  <c r="AZ308" i="1"/>
  <c r="BA308" i="1"/>
  <c r="BB308" i="1"/>
  <c r="BC308" i="1"/>
  <c r="BD308" i="1"/>
  <c r="BE308" i="1"/>
  <c r="BF308" i="1"/>
  <c r="BG308" i="1"/>
  <c r="BH308" i="1"/>
  <c r="BI308" i="1"/>
  <c r="BJ308" i="1"/>
  <c r="BK308" i="1"/>
  <c r="BL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AN309" i="1"/>
  <c r="AO309" i="1"/>
  <c r="AP309" i="1"/>
  <c r="AQ309" i="1"/>
  <c r="AR309" i="1"/>
  <c r="AS309" i="1"/>
  <c r="AT309" i="1"/>
  <c r="AU309" i="1"/>
  <c r="AV309" i="1"/>
  <c r="AW309" i="1"/>
  <c r="AX309" i="1"/>
  <c r="AY309" i="1"/>
  <c r="AZ309" i="1"/>
  <c r="BA309" i="1"/>
  <c r="BB309" i="1"/>
  <c r="BC309" i="1"/>
  <c r="BD309" i="1"/>
  <c r="BE309" i="1"/>
  <c r="BF309" i="1"/>
  <c r="BG309" i="1"/>
  <c r="BH309" i="1"/>
  <c r="BI309" i="1"/>
  <c r="BJ309" i="1"/>
  <c r="BK309" i="1"/>
  <c r="BL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AN310" i="1"/>
  <c r="AO310" i="1"/>
  <c r="AP310" i="1"/>
  <c r="AQ310" i="1"/>
  <c r="AR310" i="1"/>
  <c r="AS310" i="1"/>
  <c r="AT310" i="1"/>
  <c r="AU310" i="1"/>
  <c r="AV310" i="1"/>
  <c r="AW310" i="1"/>
  <c r="AX310" i="1"/>
  <c r="AY310" i="1"/>
  <c r="AZ310" i="1"/>
  <c r="BA310" i="1"/>
  <c r="BB310" i="1"/>
  <c r="BC310" i="1"/>
  <c r="BD310" i="1"/>
  <c r="BE310" i="1"/>
  <c r="BF310" i="1"/>
  <c r="BG310" i="1"/>
  <c r="BH310" i="1"/>
  <c r="BI310" i="1"/>
  <c r="BJ310" i="1"/>
  <c r="BK310" i="1"/>
  <c r="BL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AN311" i="1"/>
  <c r="AO311" i="1"/>
  <c r="AP311" i="1"/>
  <c r="AQ311" i="1"/>
  <c r="AR311" i="1"/>
  <c r="AS311" i="1"/>
  <c r="AT311" i="1"/>
  <c r="AU311" i="1"/>
  <c r="AV311" i="1"/>
  <c r="AW311" i="1"/>
  <c r="AX311" i="1"/>
  <c r="AY311" i="1"/>
  <c r="AZ311" i="1"/>
  <c r="BA311" i="1"/>
  <c r="BB311" i="1"/>
  <c r="BC311" i="1"/>
  <c r="BD311" i="1"/>
  <c r="BE311" i="1"/>
  <c r="BF311" i="1"/>
  <c r="BG311" i="1"/>
  <c r="BH311" i="1"/>
  <c r="BI311" i="1"/>
  <c r="BJ311" i="1"/>
  <c r="BK311" i="1"/>
  <c r="BL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AN312" i="1"/>
  <c r="AO312" i="1"/>
  <c r="AP312" i="1"/>
  <c r="AQ312" i="1"/>
  <c r="AR312" i="1"/>
  <c r="AS312" i="1"/>
  <c r="AT312" i="1"/>
  <c r="AU312" i="1"/>
  <c r="AV312" i="1"/>
  <c r="AW312" i="1"/>
  <c r="AX312" i="1"/>
  <c r="AY312" i="1"/>
  <c r="AZ312" i="1"/>
  <c r="BA312" i="1"/>
  <c r="BB312" i="1"/>
  <c r="BC312" i="1"/>
  <c r="BD312" i="1"/>
  <c r="BE312" i="1"/>
  <c r="BF312" i="1"/>
  <c r="BG312" i="1"/>
  <c r="BH312" i="1"/>
  <c r="BI312" i="1"/>
  <c r="BJ312" i="1"/>
  <c r="BK312" i="1"/>
  <c r="BL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AN313" i="1"/>
  <c r="AO313" i="1"/>
  <c r="AP313" i="1"/>
  <c r="AQ313" i="1"/>
  <c r="AR313" i="1"/>
  <c r="AS313" i="1"/>
  <c r="AT313" i="1"/>
  <c r="AU313" i="1"/>
  <c r="AV313" i="1"/>
  <c r="AW313" i="1"/>
  <c r="AX313" i="1"/>
  <c r="AY313" i="1"/>
  <c r="AZ313" i="1"/>
  <c r="BA313" i="1"/>
  <c r="BB313" i="1"/>
  <c r="BC313" i="1"/>
  <c r="BD313" i="1"/>
  <c r="BE313" i="1"/>
  <c r="BF313" i="1"/>
  <c r="BG313" i="1"/>
  <c r="BH313" i="1"/>
  <c r="BI313" i="1"/>
  <c r="BJ313" i="1"/>
  <c r="BK313" i="1"/>
  <c r="BL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AN314" i="1"/>
  <c r="AO314" i="1"/>
  <c r="AP314" i="1"/>
  <c r="AQ314" i="1"/>
  <c r="AR314" i="1"/>
  <c r="AS314" i="1"/>
  <c r="AT314" i="1"/>
  <c r="AU314" i="1"/>
  <c r="AV314" i="1"/>
  <c r="AW314" i="1"/>
  <c r="AX314" i="1"/>
  <c r="AY314" i="1"/>
  <c r="AZ314" i="1"/>
  <c r="BA314" i="1"/>
  <c r="BB314" i="1"/>
  <c r="BC314" i="1"/>
  <c r="BD314" i="1"/>
  <c r="BE314" i="1"/>
  <c r="BF314" i="1"/>
  <c r="BG314" i="1"/>
  <c r="BH314" i="1"/>
  <c r="BI314" i="1"/>
  <c r="BJ314" i="1"/>
  <c r="BK314" i="1"/>
  <c r="BL314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315" i="1" s="1"/>
  <c r="E317" i="1" s="1"/>
  <c r="H317" i="1"/>
  <c r="J317" i="1"/>
  <c r="L317" i="1"/>
  <c r="N317" i="1"/>
  <c r="P317" i="1"/>
  <c r="R317" i="1"/>
  <c r="T317" i="1"/>
  <c r="V317" i="1"/>
  <c r="X317" i="1"/>
  <c r="Z317" i="1"/>
  <c r="AB317" i="1"/>
  <c r="AD317" i="1"/>
  <c r="AF317" i="1"/>
  <c r="AH317" i="1"/>
  <c r="AJ317" i="1"/>
  <c r="AL317" i="1"/>
  <c r="AN317" i="1"/>
  <c r="AP317" i="1"/>
  <c r="AR317" i="1"/>
  <c r="AT317" i="1"/>
  <c r="AV317" i="1"/>
  <c r="AX317" i="1"/>
  <c r="AZ317" i="1"/>
  <c r="BB317" i="1"/>
  <c r="E292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BK268" i="1"/>
  <c r="BL268" i="1"/>
  <c r="E268" i="1"/>
  <c r="F315" i="1"/>
  <c r="F317" i="1" s="1"/>
  <c r="G315" i="1"/>
  <c r="G317" i="1" s="1"/>
  <c r="H315" i="1"/>
  <c r="J315" i="1"/>
  <c r="K315" i="1"/>
  <c r="K317" i="1" s="1"/>
  <c r="L315" i="1"/>
  <c r="N315" i="1"/>
  <c r="O315" i="1"/>
  <c r="O317" i="1" s="1"/>
  <c r="P315" i="1"/>
  <c r="R315" i="1"/>
  <c r="S315" i="1"/>
  <c r="S317" i="1" s="1"/>
  <c r="T315" i="1"/>
  <c r="V315" i="1"/>
  <c r="W315" i="1"/>
  <c r="W317" i="1" s="1"/>
  <c r="X315" i="1"/>
  <c r="Z315" i="1"/>
  <c r="AA315" i="1"/>
  <c r="AA317" i="1" s="1"/>
  <c r="AB315" i="1"/>
  <c r="AD315" i="1"/>
  <c r="AE315" i="1"/>
  <c r="AE317" i="1" s="1"/>
  <c r="AF315" i="1"/>
  <c r="AH315" i="1"/>
  <c r="AI315" i="1"/>
  <c r="AI317" i="1" s="1"/>
  <c r="AL315" i="1"/>
  <c r="AM315" i="1"/>
  <c r="AM317" i="1" s="1"/>
  <c r="AP315" i="1"/>
  <c r="AQ315" i="1"/>
  <c r="AQ317" i="1" s="1"/>
  <c r="AT315" i="1"/>
  <c r="AU315" i="1"/>
  <c r="AU317" i="1" s="1"/>
  <c r="AV315" i="1"/>
  <c r="AX315" i="1"/>
  <c r="AY315" i="1"/>
  <c r="AY317" i="1" s="1"/>
  <c r="AZ315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AN293" i="1"/>
  <c r="AO293" i="1"/>
  <c r="AP293" i="1"/>
  <c r="AQ293" i="1"/>
  <c r="AR293" i="1"/>
  <c r="AS293" i="1"/>
  <c r="AT293" i="1"/>
  <c r="AU293" i="1"/>
  <c r="AV293" i="1"/>
  <c r="AW293" i="1"/>
  <c r="AX293" i="1"/>
  <c r="AY293" i="1"/>
  <c r="AZ293" i="1"/>
  <c r="BA293" i="1"/>
  <c r="BB293" i="1"/>
  <c r="BC293" i="1"/>
  <c r="BD293" i="1"/>
  <c r="BE293" i="1"/>
  <c r="BF293" i="1"/>
  <c r="BG293" i="1"/>
  <c r="BH293" i="1"/>
  <c r="BI293" i="1"/>
  <c r="BJ293" i="1"/>
  <c r="BK293" i="1"/>
  <c r="BL293" i="1"/>
  <c r="E293" i="1"/>
  <c r="E3" i="32"/>
  <c r="D3" i="32"/>
  <c r="BL315" i="1" l="1"/>
  <c r="BJ315" i="1"/>
  <c r="BJ317" i="1" s="1"/>
  <c r="BI315" i="1"/>
  <c r="BI317" i="1" s="1"/>
  <c r="BH315" i="1"/>
  <c r="BH317" i="1" s="1"/>
  <c r="BG315" i="1"/>
  <c r="BG317" i="1" s="1"/>
  <c r="BF315" i="1"/>
  <c r="BF317" i="1" s="1"/>
  <c r="BE315" i="1"/>
  <c r="BE317" i="1" s="1"/>
  <c r="BD315" i="1"/>
  <c r="BD317" i="1" s="1"/>
  <c r="BC315" i="1"/>
  <c r="BC317" i="1" s="1"/>
  <c r="AT101" i="8"/>
  <c r="AT102" i="8"/>
  <c r="AT103" i="8"/>
  <c r="AT104" i="8"/>
  <c r="AT105" i="8"/>
  <c r="AT106" i="8"/>
  <c r="AT107" i="8"/>
  <c r="AT108" i="8"/>
  <c r="AT109" i="8"/>
  <c r="AT110" i="8"/>
  <c r="AT111" i="8"/>
  <c r="AT112" i="8"/>
  <c r="AT113" i="8"/>
  <c r="AT114" i="8"/>
  <c r="AT115" i="8"/>
  <c r="AT116" i="8"/>
  <c r="AT117" i="8"/>
  <c r="AT118" i="8"/>
  <c r="AT119" i="8"/>
  <c r="AT120" i="8"/>
  <c r="AT121" i="8"/>
  <c r="AT122" i="8"/>
  <c r="AT123" i="8"/>
  <c r="AT124" i="8"/>
  <c r="AT125" i="8"/>
  <c r="AT126" i="8"/>
  <c r="AT127" i="8"/>
  <c r="AT128" i="8"/>
  <c r="AT129" i="8"/>
  <c r="AT130" i="8"/>
  <c r="AT131" i="8"/>
  <c r="AT132" i="8"/>
  <c r="AT133" i="8"/>
  <c r="AT134" i="8"/>
  <c r="AT135" i="8"/>
  <c r="AT136" i="8"/>
  <c r="AT137" i="8"/>
  <c r="AT138" i="8"/>
  <c r="AT139" i="8"/>
  <c r="AT140" i="8"/>
  <c r="AT141" i="8"/>
  <c r="AT142" i="8"/>
  <c r="AT143" i="8"/>
  <c r="AT144" i="8"/>
  <c r="AT145" i="8"/>
  <c r="AT129" i="11" l="1"/>
  <c r="AT130" i="11"/>
  <c r="AT131" i="11"/>
  <c r="AT132" i="11"/>
  <c r="AT133" i="11"/>
  <c r="AT134" i="11"/>
  <c r="AT135" i="11"/>
  <c r="AT136" i="11"/>
  <c r="AT137" i="11"/>
  <c r="AT138" i="11"/>
  <c r="AT139" i="11"/>
  <c r="AT140" i="11"/>
  <c r="AT141" i="11"/>
  <c r="AT142" i="11"/>
  <c r="AT143" i="11"/>
  <c r="AT144" i="11"/>
  <c r="AT145" i="11"/>
  <c r="AT146" i="11"/>
  <c r="AT147" i="11"/>
  <c r="AT148" i="11"/>
  <c r="AT149" i="11"/>
  <c r="AT150" i="11"/>
  <c r="AT151" i="11"/>
  <c r="AT152" i="11"/>
  <c r="AT153" i="11"/>
  <c r="AT154" i="11"/>
  <c r="AT155" i="11"/>
  <c r="AT156" i="11"/>
  <c r="AT157" i="11"/>
  <c r="AT158" i="11"/>
  <c r="AT159" i="11"/>
  <c r="AT160" i="11"/>
  <c r="AT161" i="11"/>
  <c r="AT162" i="11"/>
  <c r="AT163" i="11"/>
  <c r="AT164" i="11"/>
  <c r="AT165" i="11"/>
  <c r="AT166" i="11"/>
  <c r="AT167" i="11"/>
  <c r="AT168" i="11"/>
  <c r="AT169" i="11"/>
  <c r="AT170" i="11"/>
  <c r="AT171" i="11"/>
  <c r="AT172" i="11"/>
  <c r="AT173" i="11"/>
  <c r="AT174" i="11"/>
  <c r="AT175" i="11"/>
  <c r="AT176" i="11"/>
  <c r="AT177" i="11"/>
  <c r="AT178" i="11"/>
  <c r="AT179" i="11"/>
  <c r="AT180" i="11"/>
  <c r="AT181" i="11"/>
  <c r="AT182" i="11"/>
  <c r="AT183" i="11"/>
  <c r="AT184" i="11"/>
  <c r="AT185" i="11"/>
  <c r="AT186" i="11"/>
  <c r="AT187" i="11"/>
  <c r="AT188" i="11"/>
  <c r="AT189" i="11"/>
  <c r="AT190" i="11"/>
  <c r="AT191" i="11"/>
  <c r="AT192" i="11"/>
  <c r="AT193" i="11"/>
  <c r="AT194" i="11"/>
  <c r="AT195" i="11"/>
  <c r="AT196" i="11"/>
  <c r="AT197" i="11"/>
  <c r="AT198" i="11"/>
  <c r="AT199" i="11"/>
  <c r="AT200" i="11"/>
  <c r="AT201" i="11"/>
  <c r="AT202" i="11"/>
  <c r="AT203" i="11"/>
  <c r="AT204" i="11"/>
  <c r="AT205" i="11"/>
  <c r="AT206" i="11"/>
  <c r="AT207" i="11"/>
  <c r="AT208" i="11"/>
  <c r="AT209" i="11"/>
  <c r="AT210" i="11"/>
  <c r="AT211" i="11"/>
  <c r="AT212" i="11"/>
  <c r="AT213" i="11"/>
  <c r="AT214" i="11"/>
  <c r="AT215" i="11"/>
  <c r="AT216" i="11"/>
  <c r="AT217" i="11"/>
  <c r="AT218" i="11"/>
  <c r="AT219" i="11"/>
  <c r="AT220" i="11"/>
  <c r="AT221" i="11"/>
  <c r="AT222" i="11"/>
  <c r="AT223" i="11"/>
  <c r="AT224" i="11"/>
  <c r="AT225" i="11"/>
  <c r="AT226" i="11"/>
  <c r="AT227" i="11"/>
  <c r="AT228" i="11"/>
  <c r="AT229" i="11"/>
  <c r="AT230" i="11"/>
  <c r="AT231" i="11"/>
  <c r="AT232" i="11"/>
  <c r="AT233" i="11"/>
  <c r="AT234" i="11"/>
  <c r="AT235" i="11"/>
  <c r="BA245" i="1"/>
  <c r="BA246" i="1"/>
  <c r="BA247" i="1"/>
  <c r="BA248" i="1"/>
  <c r="BA249" i="1"/>
  <c r="BA250" i="1"/>
  <c r="BA251" i="1"/>
  <c r="BA252" i="1"/>
  <c r="BA253" i="1"/>
  <c r="BA254" i="1"/>
  <c r="BA255" i="1"/>
  <c r="BA256" i="1"/>
  <c r="BA257" i="1"/>
  <c r="BA258" i="1"/>
  <c r="BA259" i="1"/>
  <c r="BA260" i="1"/>
  <c r="BA261" i="1"/>
  <c r="BA262" i="1"/>
  <c r="BA263" i="1"/>
  <c r="BA264" i="1"/>
  <c r="BA265" i="1"/>
  <c r="BA213" i="1"/>
  <c r="BA236" i="1" s="1"/>
  <c r="BA214" i="1"/>
  <c r="BA215" i="1"/>
  <c r="BA216" i="1"/>
  <c r="BA217" i="1"/>
  <c r="BA218" i="1"/>
  <c r="BA219" i="1"/>
  <c r="BA220" i="1"/>
  <c r="BA221" i="1"/>
  <c r="BA222" i="1"/>
  <c r="BA223" i="1"/>
  <c r="BA224" i="1"/>
  <c r="BB280" i="1" s="1"/>
  <c r="BA225" i="1"/>
  <c r="BA226" i="1"/>
  <c r="BA227" i="1"/>
  <c r="BA228" i="1"/>
  <c r="BB284" i="1" s="1"/>
  <c r="BA229" i="1"/>
  <c r="BA230" i="1"/>
  <c r="BA231" i="1"/>
  <c r="BA232" i="1"/>
  <c r="BB288" i="1" s="1"/>
  <c r="BA233" i="1"/>
  <c r="DQ2" i="11"/>
  <c r="DR2" i="11"/>
  <c r="DS2" i="11"/>
  <c r="DT2" i="11"/>
  <c r="DU2" i="11"/>
  <c r="DV2" i="11"/>
  <c r="DW2" i="11"/>
  <c r="DX2" i="11"/>
  <c r="DY2" i="11"/>
  <c r="DZ2" i="11"/>
  <c r="EA2" i="11"/>
  <c r="DQ3" i="11"/>
  <c r="DR3" i="11"/>
  <c r="DS3" i="11"/>
  <c r="DT3" i="11"/>
  <c r="DU3" i="11"/>
  <c r="DV3" i="11"/>
  <c r="DW3" i="11"/>
  <c r="DX3" i="11"/>
  <c r="DY3" i="11"/>
  <c r="DZ3" i="11"/>
  <c r="EA3" i="11"/>
  <c r="DQ4" i="11"/>
  <c r="DR4" i="11"/>
  <c r="DS4" i="11"/>
  <c r="DT4" i="11"/>
  <c r="DU4" i="11"/>
  <c r="DV4" i="11"/>
  <c r="DW4" i="11"/>
  <c r="DX4" i="11"/>
  <c r="DY4" i="11"/>
  <c r="DZ4" i="11"/>
  <c r="EA4" i="11"/>
  <c r="DQ5" i="11"/>
  <c r="DR5" i="11"/>
  <c r="DS5" i="11"/>
  <c r="DT5" i="11"/>
  <c r="DU5" i="11"/>
  <c r="DV5" i="11"/>
  <c r="DW5" i="11"/>
  <c r="DX5" i="11"/>
  <c r="DY5" i="11"/>
  <c r="DZ5" i="11"/>
  <c r="EA5" i="11"/>
  <c r="DQ6" i="11"/>
  <c r="DR6" i="11"/>
  <c r="DS6" i="11"/>
  <c r="DT6" i="11"/>
  <c r="DU6" i="11"/>
  <c r="DV6" i="11"/>
  <c r="DW6" i="11"/>
  <c r="DX6" i="11"/>
  <c r="DY6" i="11"/>
  <c r="DZ6" i="11"/>
  <c r="EA6" i="11"/>
  <c r="DQ7" i="11"/>
  <c r="DR7" i="11"/>
  <c r="DS7" i="11"/>
  <c r="DT7" i="11"/>
  <c r="DU7" i="11"/>
  <c r="DV7" i="11"/>
  <c r="DW7" i="11"/>
  <c r="DX7" i="11"/>
  <c r="DY7" i="11"/>
  <c r="DZ7" i="11"/>
  <c r="EA7" i="11"/>
  <c r="DQ8" i="11"/>
  <c r="DR8" i="11"/>
  <c r="DS8" i="11"/>
  <c r="DT8" i="11"/>
  <c r="DU8" i="11"/>
  <c r="DV8" i="11"/>
  <c r="DW8" i="11"/>
  <c r="DX8" i="11"/>
  <c r="DY8" i="11"/>
  <c r="DZ8" i="11"/>
  <c r="EA8" i="11"/>
  <c r="DQ9" i="11"/>
  <c r="DR9" i="11"/>
  <c r="DS9" i="11"/>
  <c r="DT9" i="11"/>
  <c r="DU9" i="11"/>
  <c r="DV9" i="11"/>
  <c r="DW9" i="11"/>
  <c r="DX9" i="11"/>
  <c r="DY9" i="11"/>
  <c r="DZ9" i="11"/>
  <c r="EA9" i="11"/>
  <c r="DQ10" i="11"/>
  <c r="DR10" i="11"/>
  <c r="DS10" i="11"/>
  <c r="DT10" i="11"/>
  <c r="DU10" i="11"/>
  <c r="DV10" i="11"/>
  <c r="DW10" i="11"/>
  <c r="DX10" i="11"/>
  <c r="DY10" i="11"/>
  <c r="DZ10" i="11"/>
  <c r="EA10" i="11"/>
  <c r="DQ11" i="11"/>
  <c r="DR11" i="11"/>
  <c r="DS11" i="11"/>
  <c r="DT11" i="11"/>
  <c r="DU11" i="11"/>
  <c r="DV11" i="11"/>
  <c r="DW11" i="11"/>
  <c r="DX11" i="11"/>
  <c r="DY11" i="11"/>
  <c r="DZ11" i="11"/>
  <c r="EA11" i="11"/>
  <c r="DQ12" i="11"/>
  <c r="DR12" i="11"/>
  <c r="DS12" i="11"/>
  <c r="DT12" i="11"/>
  <c r="DU12" i="11"/>
  <c r="DV12" i="11"/>
  <c r="DW12" i="11"/>
  <c r="DX12" i="11"/>
  <c r="DY12" i="11"/>
  <c r="DZ12" i="11"/>
  <c r="EA12" i="11"/>
  <c r="DQ13" i="11"/>
  <c r="DR13" i="11"/>
  <c r="DS13" i="11"/>
  <c r="DT13" i="11"/>
  <c r="DU13" i="11"/>
  <c r="DV13" i="11"/>
  <c r="DW13" i="11"/>
  <c r="DX13" i="11"/>
  <c r="DY13" i="11"/>
  <c r="DZ13" i="11"/>
  <c r="EA13" i="11"/>
  <c r="DQ14" i="11"/>
  <c r="DR14" i="11"/>
  <c r="DS14" i="11"/>
  <c r="DT14" i="11"/>
  <c r="DU14" i="11"/>
  <c r="DV14" i="11"/>
  <c r="DW14" i="11"/>
  <c r="DX14" i="11"/>
  <c r="DY14" i="11"/>
  <c r="DZ14" i="11"/>
  <c r="EA14" i="11"/>
  <c r="DQ15" i="11"/>
  <c r="DR15" i="11"/>
  <c r="DS15" i="11"/>
  <c r="DT15" i="11"/>
  <c r="DU15" i="11"/>
  <c r="DV15" i="11"/>
  <c r="DW15" i="11"/>
  <c r="DX15" i="11"/>
  <c r="DY15" i="11"/>
  <c r="DZ15" i="11"/>
  <c r="EA15" i="11"/>
  <c r="DQ16" i="11"/>
  <c r="DR16" i="11"/>
  <c r="DS16" i="11"/>
  <c r="DT16" i="11"/>
  <c r="DU16" i="11"/>
  <c r="DV16" i="11"/>
  <c r="DW16" i="11"/>
  <c r="DX16" i="11"/>
  <c r="DY16" i="11"/>
  <c r="DZ16" i="11"/>
  <c r="EA16" i="11"/>
  <c r="DQ17" i="11"/>
  <c r="DR17" i="11"/>
  <c r="DS17" i="11"/>
  <c r="DT17" i="11"/>
  <c r="DU17" i="11"/>
  <c r="DV17" i="11"/>
  <c r="DW17" i="11"/>
  <c r="DX17" i="11"/>
  <c r="DY17" i="11"/>
  <c r="DZ17" i="11"/>
  <c r="EA17" i="11"/>
  <c r="DQ18" i="11"/>
  <c r="DR18" i="11"/>
  <c r="DS18" i="11"/>
  <c r="DT18" i="11"/>
  <c r="DU18" i="11"/>
  <c r="DV18" i="11"/>
  <c r="DW18" i="11"/>
  <c r="DX18" i="11"/>
  <c r="DY18" i="11"/>
  <c r="DZ18" i="11"/>
  <c r="EA18" i="11"/>
  <c r="DQ19" i="11"/>
  <c r="DR19" i="11"/>
  <c r="DS19" i="11"/>
  <c r="DT19" i="11"/>
  <c r="DU19" i="11"/>
  <c r="DV19" i="11"/>
  <c r="DW19" i="11"/>
  <c r="DX19" i="11"/>
  <c r="DY19" i="11"/>
  <c r="DZ19" i="11"/>
  <c r="EA19" i="11"/>
  <c r="DQ20" i="11"/>
  <c r="DR20" i="11"/>
  <c r="DS20" i="11"/>
  <c r="DT20" i="11"/>
  <c r="DU20" i="11"/>
  <c r="DV20" i="11"/>
  <c r="DW20" i="11"/>
  <c r="DX20" i="11"/>
  <c r="DY20" i="11"/>
  <c r="DZ20" i="11"/>
  <c r="EA20" i="11"/>
  <c r="DQ21" i="11"/>
  <c r="DR21" i="11"/>
  <c r="DS21" i="11"/>
  <c r="DT21" i="11"/>
  <c r="DU21" i="11"/>
  <c r="DV21" i="11"/>
  <c r="DW21" i="11"/>
  <c r="DX21" i="11"/>
  <c r="DY21" i="11"/>
  <c r="DZ21" i="11"/>
  <c r="EA21" i="11"/>
  <c r="DQ22" i="11"/>
  <c r="DR22" i="11"/>
  <c r="DS22" i="11"/>
  <c r="DT22" i="11"/>
  <c r="DU22" i="11"/>
  <c r="DV22" i="11"/>
  <c r="DW22" i="11"/>
  <c r="DX22" i="11"/>
  <c r="DY22" i="11"/>
  <c r="DZ22" i="11"/>
  <c r="EA22" i="11"/>
  <c r="DQ23" i="11"/>
  <c r="DR23" i="11"/>
  <c r="DS23" i="11"/>
  <c r="DT23" i="11"/>
  <c r="DU23" i="11"/>
  <c r="DV23" i="11"/>
  <c r="DW23" i="11"/>
  <c r="DX23" i="11"/>
  <c r="DY23" i="11"/>
  <c r="DZ23" i="11"/>
  <c r="EA23" i="11"/>
  <c r="DQ24" i="11"/>
  <c r="DR24" i="11"/>
  <c r="DS24" i="11"/>
  <c r="DT24" i="11"/>
  <c r="DU24" i="11"/>
  <c r="DV24" i="11"/>
  <c r="DW24" i="11"/>
  <c r="DX24" i="11"/>
  <c r="DY24" i="11"/>
  <c r="DZ24" i="11"/>
  <c r="EA24" i="11"/>
  <c r="DQ25" i="11"/>
  <c r="DR25" i="11"/>
  <c r="DS25" i="11"/>
  <c r="DT25" i="11"/>
  <c r="DU25" i="11"/>
  <c r="DV25" i="11"/>
  <c r="DW25" i="11"/>
  <c r="DX25" i="11"/>
  <c r="DY25" i="11"/>
  <c r="DZ25" i="11"/>
  <c r="EA25" i="11"/>
  <c r="DQ26" i="11"/>
  <c r="DR26" i="11"/>
  <c r="DS26" i="11"/>
  <c r="DT26" i="11"/>
  <c r="DU26" i="11"/>
  <c r="DV26" i="11"/>
  <c r="DW26" i="11"/>
  <c r="DX26" i="11"/>
  <c r="DY26" i="11"/>
  <c r="DZ26" i="11"/>
  <c r="EA26" i="11"/>
  <c r="DQ27" i="11"/>
  <c r="DR27" i="11"/>
  <c r="DS27" i="11"/>
  <c r="DT27" i="11"/>
  <c r="DU27" i="11"/>
  <c r="DV27" i="11"/>
  <c r="DW27" i="11"/>
  <c r="DX27" i="11"/>
  <c r="DY27" i="11"/>
  <c r="DZ27" i="11"/>
  <c r="EA27" i="11"/>
  <c r="DQ28" i="11"/>
  <c r="DR28" i="11"/>
  <c r="DS28" i="11"/>
  <c r="DT28" i="11"/>
  <c r="DU28" i="11"/>
  <c r="DV28" i="11"/>
  <c r="DW28" i="11"/>
  <c r="DX28" i="11"/>
  <c r="DY28" i="11"/>
  <c r="DZ28" i="11"/>
  <c r="EA28" i="11"/>
  <c r="DQ29" i="11"/>
  <c r="DR29" i="11"/>
  <c r="DS29" i="11"/>
  <c r="DT29" i="11"/>
  <c r="DU29" i="11"/>
  <c r="DV29" i="11"/>
  <c r="DW29" i="11"/>
  <c r="DX29" i="11"/>
  <c r="DY29" i="11"/>
  <c r="DZ29" i="11"/>
  <c r="EA29" i="11"/>
  <c r="DQ30" i="11"/>
  <c r="DR30" i="11"/>
  <c r="DS30" i="11"/>
  <c r="DT30" i="11"/>
  <c r="DU30" i="11"/>
  <c r="DV30" i="11"/>
  <c r="DW30" i="11"/>
  <c r="DX30" i="11"/>
  <c r="DY30" i="11"/>
  <c r="DZ30" i="11"/>
  <c r="EA30" i="11"/>
  <c r="DQ31" i="11"/>
  <c r="DR31" i="11"/>
  <c r="DS31" i="11"/>
  <c r="DT31" i="11"/>
  <c r="DU31" i="11"/>
  <c r="DV31" i="11"/>
  <c r="DW31" i="11"/>
  <c r="DX31" i="11"/>
  <c r="DY31" i="11"/>
  <c r="DZ31" i="11"/>
  <c r="EA31" i="11"/>
  <c r="DQ32" i="11"/>
  <c r="DR32" i="11"/>
  <c r="DS32" i="11"/>
  <c r="DT32" i="11"/>
  <c r="DU32" i="11"/>
  <c r="DV32" i="11"/>
  <c r="DW32" i="11"/>
  <c r="DX32" i="11"/>
  <c r="DY32" i="11"/>
  <c r="DZ32" i="11"/>
  <c r="EA32" i="11"/>
  <c r="DQ33" i="11"/>
  <c r="DR33" i="11"/>
  <c r="DS33" i="11"/>
  <c r="DT33" i="11"/>
  <c r="DU33" i="11"/>
  <c r="DV33" i="11"/>
  <c r="DW33" i="11"/>
  <c r="DX33" i="11"/>
  <c r="DY33" i="11"/>
  <c r="DZ33" i="11"/>
  <c r="EA33" i="11"/>
  <c r="DQ34" i="11"/>
  <c r="DR34" i="11"/>
  <c r="DS34" i="11"/>
  <c r="DT34" i="11"/>
  <c r="DU34" i="11"/>
  <c r="DV34" i="11"/>
  <c r="DW34" i="11"/>
  <c r="DX34" i="11"/>
  <c r="DY34" i="11"/>
  <c r="DZ34" i="11"/>
  <c r="EA34" i="11"/>
  <c r="DQ35" i="11"/>
  <c r="DR35" i="11"/>
  <c r="DS35" i="11"/>
  <c r="DT35" i="11"/>
  <c r="DU35" i="11"/>
  <c r="DV35" i="11"/>
  <c r="DW35" i="11"/>
  <c r="DX35" i="11"/>
  <c r="DY35" i="11"/>
  <c r="DZ35" i="11"/>
  <c r="EA35" i="11"/>
  <c r="DQ36" i="11"/>
  <c r="DR36" i="11"/>
  <c r="DS36" i="11"/>
  <c r="DT36" i="11"/>
  <c r="DU36" i="11"/>
  <c r="DV36" i="11"/>
  <c r="DW36" i="11"/>
  <c r="DX36" i="11"/>
  <c r="DY36" i="11"/>
  <c r="DZ36" i="11"/>
  <c r="EA36" i="11"/>
  <c r="DQ37" i="11"/>
  <c r="DR37" i="11"/>
  <c r="DS37" i="11"/>
  <c r="DT37" i="11"/>
  <c r="DU37" i="11"/>
  <c r="DV37" i="11"/>
  <c r="DW37" i="11"/>
  <c r="DX37" i="11"/>
  <c r="DY37" i="11"/>
  <c r="DZ37" i="11"/>
  <c r="EA37" i="11"/>
  <c r="DQ38" i="11"/>
  <c r="DR38" i="11"/>
  <c r="DS38" i="11"/>
  <c r="DT38" i="11"/>
  <c r="DU38" i="11"/>
  <c r="DV38" i="11"/>
  <c r="DW38" i="11"/>
  <c r="DX38" i="11"/>
  <c r="DY38" i="11"/>
  <c r="DZ38" i="11"/>
  <c r="EA38" i="11"/>
  <c r="DQ39" i="11"/>
  <c r="DR39" i="11"/>
  <c r="DS39" i="11"/>
  <c r="DT39" i="11"/>
  <c r="DU39" i="11"/>
  <c r="DV39" i="11"/>
  <c r="DW39" i="11"/>
  <c r="DX39" i="11"/>
  <c r="DY39" i="11"/>
  <c r="DZ39" i="11"/>
  <c r="EA39" i="11"/>
  <c r="DQ40" i="11"/>
  <c r="DR40" i="11"/>
  <c r="DS40" i="11"/>
  <c r="DT40" i="11"/>
  <c r="DU40" i="11"/>
  <c r="DV40" i="11"/>
  <c r="DW40" i="11"/>
  <c r="DX40" i="11"/>
  <c r="DY40" i="11"/>
  <c r="DZ40" i="11"/>
  <c r="EA40" i="11"/>
  <c r="DQ41" i="11"/>
  <c r="DR41" i="11"/>
  <c r="DS41" i="11"/>
  <c r="DT41" i="11"/>
  <c r="DU41" i="11"/>
  <c r="DV41" i="11"/>
  <c r="DW41" i="11"/>
  <c r="DX41" i="11"/>
  <c r="DY41" i="11"/>
  <c r="DZ41" i="11"/>
  <c r="EA41" i="11"/>
  <c r="DQ42" i="11"/>
  <c r="DR42" i="11"/>
  <c r="DS42" i="11"/>
  <c r="DT42" i="11"/>
  <c r="DU42" i="11"/>
  <c r="DV42" i="11"/>
  <c r="DW42" i="11"/>
  <c r="DX42" i="11"/>
  <c r="DY42" i="11"/>
  <c r="DZ42" i="11"/>
  <c r="EA42" i="11"/>
  <c r="DQ43" i="11"/>
  <c r="DR43" i="11"/>
  <c r="DS43" i="11"/>
  <c r="DT43" i="11"/>
  <c r="DU43" i="11"/>
  <c r="DV43" i="11"/>
  <c r="DW43" i="11"/>
  <c r="DX43" i="11"/>
  <c r="DY43" i="11"/>
  <c r="DZ43" i="11"/>
  <c r="EA43" i="11"/>
  <c r="DQ44" i="11"/>
  <c r="DR44" i="11"/>
  <c r="DS44" i="11"/>
  <c r="DT44" i="11"/>
  <c r="DU44" i="11"/>
  <c r="DV44" i="11"/>
  <c r="DW44" i="11"/>
  <c r="DX44" i="11"/>
  <c r="DY44" i="11"/>
  <c r="DZ44" i="11"/>
  <c r="EA44" i="11"/>
  <c r="DQ45" i="11"/>
  <c r="DR45" i="11"/>
  <c r="DS45" i="11"/>
  <c r="DT45" i="11"/>
  <c r="DU45" i="11"/>
  <c r="DV45" i="11"/>
  <c r="DW45" i="11"/>
  <c r="DX45" i="11"/>
  <c r="DY45" i="11"/>
  <c r="DZ45" i="11"/>
  <c r="EA45" i="11"/>
  <c r="DQ46" i="11"/>
  <c r="DR46" i="11"/>
  <c r="DS46" i="11"/>
  <c r="DT46" i="11"/>
  <c r="DU46" i="11"/>
  <c r="DV46" i="11"/>
  <c r="DW46" i="11"/>
  <c r="DX46" i="11"/>
  <c r="DY46" i="11"/>
  <c r="DZ46" i="11"/>
  <c r="EA46" i="11"/>
  <c r="DQ47" i="11"/>
  <c r="DR47" i="11"/>
  <c r="DS47" i="11"/>
  <c r="DT47" i="11"/>
  <c r="DU47" i="11"/>
  <c r="DV47" i="11"/>
  <c r="DW47" i="11"/>
  <c r="DX47" i="11"/>
  <c r="DY47" i="11"/>
  <c r="DZ47" i="11"/>
  <c r="EA47" i="11"/>
  <c r="DQ48" i="11"/>
  <c r="DR48" i="11"/>
  <c r="DS48" i="11"/>
  <c r="DT48" i="11"/>
  <c r="DU48" i="11"/>
  <c r="DV48" i="11"/>
  <c r="DW48" i="11"/>
  <c r="DX48" i="11"/>
  <c r="DY48" i="11"/>
  <c r="DZ48" i="11"/>
  <c r="EA48" i="11"/>
  <c r="DQ49" i="11"/>
  <c r="DR49" i="11"/>
  <c r="DS49" i="11"/>
  <c r="DT49" i="11"/>
  <c r="DU49" i="11"/>
  <c r="DV49" i="11"/>
  <c r="DW49" i="11"/>
  <c r="DX49" i="11"/>
  <c r="DY49" i="11"/>
  <c r="DZ49" i="11"/>
  <c r="EA49" i="11"/>
  <c r="DQ50" i="11"/>
  <c r="DR50" i="11"/>
  <c r="DS50" i="11"/>
  <c r="DT50" i="11"/>
  <c r="DU50" i="11"/>
  <c r="DV50" i="11"/>
  <c r="DW50" i="11"/>
  <c r="DX50" i="11"/>
  <c r="DY50" i="11"/>
  <c r="DZ50" i="11"/>
  <c r="EA50" i="11"/>
  <c r="DQ51" i="11"/>
  <c r="DR51" i="11"/>
  <c r="DS51" i="11"/>
  <c r="DT51" i="11"/>
  <c r="DU51" i="11"/>
  <c r="DV51" i="11"/>
  <c r="DW51" i="11"/>
  <c r="DX51" i="11"/>
  <c r="DY51" i="11"/>
  <c r="DZ51" i="11"/>
  <c r="EA51" i="11"/>
  <c r="DQ52" i="11"/>
  <c r="DR52" i="11"/>
  <c r="DS52" i="11"/>
  <c r="DT52" i="11"/>
  <c r="DU52" i="11"/>
  <c r="DV52" i="11"/>
  <c r="DW52" i="11"/>
  <c r="DX52" i="11"/>
  <c r="DY52" i="11"/>
  <c r="DZ52" i="11"/>
  <c r="EA52" i="11"/>
  <c r="DQ53" i="11"/>
  <c r="DR53" i="11"/>
  <c r="DS53" i="11"/>
  <c r="DT53" i="11"/>
  <c r="DU53" i="11"/>
  <c r="DV53" i="11"/>
  <c r="DW53" i="11"/>
  <c r="DX53" i="11"/>
  <c r="DY53" i="11"/>
  <c r="DZ53" i="11"/>
  <c r="EA53" i="11"/>
  <c r="DQ54" i="11"/>
  <c r="DR54" i="11"/>
  <c r="DS54" i="11"/>
  <c r="DT54" i="11"/>
  <c r="DU54" i="11"/>
  <c r="DV54" i="11"/>
  <c r="DW54" i="11"/>
  <c r="DX54" i="11"/>
  <c r="DY54" i="11"/>
  <c r="DZ54" i="11"/>
  <c r="EA54" i="11"/>
  <c r="DQ55" i="11"/>
  <c r="DR55" i="11"/>
  <c r="DS55" i="11"/>
  <c r="DT55" i="11"/>
  <c r="DU55" i="11"/>
  <c r="DV55" i="11"/>
  <c r="DW55" i="11"/>
  <c r="DX55" i="11"/>
  <c r="DY55" i="11"/>
  <c r="DZ55" i="11"/>
  <c r="EA55" i="11"/>
  <c r="DQ56" i="11"/>
  <c r="DR56" i="11"/>
  <c r="DS56" i="11"/>
  <c r="DT56" i="11"/>
  <c r="DU56" i="11"/>
  <c r="DV56" i="11"/>
  <c r="DW56" i="11"/>
  <c r="DX56" i="11"/>
  <c r="DY56" i="11"/>
  <c r="DZ56" i="11"/>
  <c r="EA56" i="11"/>
  <c r="DQ57" i="11"/>
  <c r="DR57" i="11"/>
  <c r="DS57" i="11"/>
  <c r="DT57" i="11"/>
  <c r="DU57" i="11"/>
  <c r="DV57" i="11"/>
  <c r="DW57" i="11"/>
  <c r="DX57" i="11"/>
  <c r="DY57" i="11"/>
  <c r="DZ57" i="11"/>
  <c r="EA57" i="11"/>
  <c r="DQ58" i="11"/>
  <c r="DR58" i="11"/>
  <c r="DS58" i="11"/>
  <c r="DT58" i="11"/>
  <c r="DU58" i="11"/>
  <c r="DV58" i="11"/>
  <c r="DW58" i="11"/>
  <c r="DX58" i="11"/>
  <c r="DY58" i="11"/>
  <c r="DZ58" i="11"/>
  <c r="EA58" i="11"/>
  <c r="DQ59" i="11"/>
  <c r="DR59" i="11"/>
  <c r="DS59" i="11"/>
  <c r="DT59" i="11"/>
  <c r="DU59" i="11"/>
  <c r="DV59" i="11"/>
  <c r="DW59" i="11"/>
  <c r="DX59" i="11"/>
  <c r="DY59" i="11"/>
  <c r="DZ59" i="11"/>
  <c r="EA59" i="11"/>
  <c r="DQ60" i="11"/>
  <c r="DR60" i="11"/>
  <c r="DS60" i="11"/>
  <c r="DT60" i="11"/>
  <c r="DU60" i="11"/>
  <c r="DV60" i="11"/>
  <c r="DW60" i="11"/>
  <c r="DX60" i="11"/>
  <c r="DY60" i="11"/>
  <c r="DZ60" i="11"/>
  <c r="EA60" i="11"/>
  <c r="DQ61" i="11"/>
  <c r="DR61" i="11"/>
  <c r="DS61" i="11"/>
  <c r="DT61" i="11"/>
  <c r="DU61" i="11"/>
  <c r="DV61" i="11"/>
  <c r="DW61" i="11"/>
  <c r="DX61" i="11"/>
  <c r="DY61" i="11"/>
  <c r="DZ61" i="11"/>
  <c r="EA61" i="11"/>
  <c r="DQ62" i="11"/>
  <c r="DR62" i="11"/>
  <c r="DS62" i="11"/>
  <c r="DT62" i="11"/>
  <c r="DU62" i="11"/>
  <c r="DV62" i="11"/>
  <c r="DW62" i="11"/>
  <c r="DX62" i="11"/>
  <c r="DY62" i="11"/>
  <c r="DZ62" i="11"/>
  <c r="EA62" i="11"/>
  <c r="DQ63" i="11"/>
  <c r="DR63" i="11"/>
  <c r="DS63" i="11"/>
  <c r="DT63" i="11"/>
  <c r="DU63" i="11"/>
  <c r="DV63" i="11"/>
  <c r="DW63" i="11"/>
  <c r="DX63" i="11"/>
  <c r="DY63" i="11"/>
  <c r="DZ63" i="11"/>
  <c r="EA63" i="11"/>
  <c r="DQ64" i="11"/>
  <c r="DR64" i="11"/>
  <c r="DS64" i="11"/>
  <c r="DT64" i="11"/>
  <c r="DU64" i="11"/>
  <c r="DV64" i="11"/>
  <c r="DW64" i="11"/>
  <c r="DX64" i="11"/>
  <c r="DY64" i="11"/>
  <c r="DZ64" i="11"/>
  <c r="EA64" i="11"/>
  <c r="DQ65" i="11"/>
  <c r="DR65" i="11"/>
  <c r="DS65" i="11"/>
  <c r="DT65" i="11"/>
  <c r="DU65" i="11"/>
  <c r="DV65" i="11"/>
  <c r="DW65" i="11"/>
  <c r="DX65" i="11"/>
  <c r="DY65" i="11"/>
  <c r="DZ65" i="11"/>
  <c r="EA65" i="11"/>
  <c r="DQ66" i="11"/>
  <c r="DR66" i="11"/>
  <c r="DS66" i="11"/>
  <c r="DT66" i="11"/>
  <c r="DU66" i="11"/>
  <c r="DV66" i="11"/>
  <c r="DW66" i="11"/>
  <c r="DX66" i="11"/>
  <c r="DY66" i="11"/>
  <c r="DZ66" i="11"/>
  <c r="EA66" i="11"/>
  <c r="DQ67" i="11"/>
  <c r="DR67" i="11"/>
  <c r="DS67" i="11"/>
  <c r="DT67" i="11"/>
  <c r="DU67" i="11"/>
  <c r="DV67" i="11"/>
  <c r="DW67" i="11"/>
  <c r="DX67" i="11"/>
  <c r="DY67" i="11"/>
  <c r="DZ67" i="11"/>
  <c r="EA67" i="11"/>
  <c r="DQ68" i="11"/>
  <c r="DR68" i="11"/>
  <c r="DS68" i="11"/>
  <c r="DT68" i="11"/>
  <c r="DU68" i="11"/>
  <c r="DV68" i="11"/>
  <c r="DW68" i="11"/>
  <c r="DX68" i="11"/>
  <c r="DY68" i="11"/>
  <c r="DZ68" i="11"/>
  <c r="EA68" i="11"/>
  <c r="DQ69" i="11"/>
  <c r="DR69" i="11"/>
  <c r="DS69" i="11"/>
  <c r="DT69" i="11"/>
  <c r="DU69" i="11"/>
  <c r="DV69" i="11"/>
  <c r="DW69" i="11"/>
  <c r="DX69" i="11"/>
  <c r="DY69" i="11"/>
  <c r="DZ69" i="11"/>
  <c r="EA69" i="11"/>
  <c r="DQ70" i="11"/>
  <c r="DR70" i="11"/>
  <c r="DS70" i="11"/>
  <c r="DT70" i="11"/>
  <c r="DU70" i="11"/>
  <c r="DV70" i="11"/>
  <c r="DW70" i="11"/>
  <c r="DX70" i="11"/>
  <c r="DY70" i="11"/>
  <c r="DZ70" i="11"/>
  <c r="EA70" i="11"/>
  <c r="DQ71" i="11"/>
  <c r="DR71" i="11"/>
  <c r="DS71" i="11"/>
  <c r="DT71" i="11"/>
  <c r="DU71" i="11"/>
  <c r="DV71" i="11"/>
  <c r="DW71" i="11"/>
  <c r="DX71" i="11"/>
  <c r="DY71" i="11"/>
  <c r="DZ71" i="11"/>
  <c r="EA71" i="11"/>
  <c r="DQ72" i="11"/>
  <c r="DR72" i="11"/>
  <c r="DS72" i="11"/>
  <c r="DT72" i="11"/>
  <c r="DU72" i="11"/>
  <c r="DV72" i="11"/>
  <c r="DW72" i="11"/>
  <c r="DX72" i="11"/>
  <c r="DY72" i="11"/>
  <c r="DZ72" i="11"/>
  <c r="EA72" i="11"/>
  <c r="DQ73" i="11"/>
  <c r="DR73" i="11"/>
  <c r="DS73" i="11"/>
  <c r="DT73" i="11"/>
  <c r="DU73" i="11"/>
  <c r="DV73" i="11"/>
  <c r="DW73" i="11"/>
  <c r="DX73" i="11"/>
  <c r="DY73" i="11"/>
  <c r="DZ73" i="11"/>
  <c r="EA73" i="11"/>
  <c r="DQ74" i="11"/>
  <c r="DR74" i="11"/>
  <c r="DS74" i="11"/>
  <c r="DT74" i="11"/>
  <c r="DU74" i="11"/>
  <c r="DV74" i="11"/>
  <c r="DW74" i="11"/>
  <c r="DX74" i="11"/>
  <c r="DY74" i="11"/>
  <c r="DZ74" i="11"/>
  <c r="EA74" i="11"/>
  <c r="DQ75" i="11"/>
  <c r="DR75" i="11"/>
  <c r="DS75" i="11"/>
  <c r="DT75" i="11"/>
  <c r="DU75" i="11"/>
  <c r="DV75" i="11"/>
  <c r="DW75" i="11"/>
  <c r="DX75" i="11"/>
  <c r="DY75" i="11"/>
  <c r="DZ75" i="11"/>
  <c r="EA75" i="11"/>
  <c r="DQ76" i="11"/>
  <c r="DR76" i="11"/>
  <c r="DS76" i="11"/>
  <c r="DT76" i="11"/>
  <c r="DU76" i="11"/>
  <c r="DV76" i="11"/>
  <c r="DW76" i="11"/>
  <c r="DX76" i="11"/>
  <c r="DY76" i="11"/>
  <c r="DZ76" i="11"/>
  <c r="EA76" i="11"/>
  <c r="DQ77" i="11"/>
  <c r="DR77" i="11"/>
  <c r="DS77" i="11"/>
  <c r="DT77" i="11"/>
  <c r="DU77" i="11"/>
  <c r="DV77" i="11"/>
  <c r="DW77" i="11"/>
  <c r="DX77" i="11"/>
  <c r="DY77" i="11"/>
  <c r="DZ77" i="11"/>
  <c r="EA77" i="11"/>
  <c r="DQ78" i="11"/>
  <c r="DR78" i="11"/>
  <c r="DS78" i="11"/>
  <c r="DT78" i="11"/>
  <c r="DU78" i="11"/>
  <c r="DV78" i="11"/>
  <c r="DW78" i="11"/>
  <c r="DX78" i="11"/>
  <c r="DY78" i="11"/>
  <c r="DZ78" i="11"/>
  <c r="EA78" i="11"/>
  <c r="DQ79" i="11"/>
  <c r="DR79" i="11"/>
  <c r="DS79" i="11"/>
  <c r="DT79" i="11"/>
  <c r="DU79" i="11"/>
  <c r="DV79" i="11"/>
  <c r="DW79" i="11"/>
  <c r="DX79" i="11"/>
  <c r="DY79" i="11"/>
  <c r="DZ79" i="11"/>
  <c r="EA79" i="11"/>
  <c r="DQ80" i="11"/>
  <c r="DR80" i="11"/>
  <c r="DS80" i="11"/>
  <c r="DT80" i="11"/>
  <c r="DU80" i="11"/>
  <c r="DV80" i="11"/>
  <c r="DW80" i="11"/>
  <c r="DX80" i="11"/>
  <c r="DY80" i="11"/>
  <c r="DZ80" i="11"/>
  <c r="EA80" i="11"/>
  <c r="DQ81" i="11"/>
  <c r="DR81" i="11"/>
  <c r="DS81" i="11"/>
  <c r="DT81" i="11"/>
  <c r="DU81" i="11"/>
  <c r="DV81" i="11"/>
  <c r="DW81" i="11"/>
  <c r="DX81" i="11"/>
  <c r="DY81" i="11"/>
  <c r="DZ81" i="11"/>
  <c r="EA81" i="11"/>
  <c r="DQ82" i="11"/>
  <c r="DR82" i="11"/>
  <c r="DS82" i="11"/>
  <c r="DT82" i="11"/>
  <c r="DU82" i="11"/>
  <c r="DV82" i="11"/>
  <c r="DW82" i="11"/>
  <c r="DX82" i="11"/>
  <c r="DY82" i="11"/>
  <c r="DZ82" i="11"/>
  <c r="EA82" i="11"/>
  <c r="DQ83" i="11"/>
  <c r="DR83" i="11"/>
  <c r="DS83" i="11"/>
  <c r="DT83" i="11"/>
  <c r="DU83" i="11"/>
  <c r="DV83" i="11"/>
  <c r="DW83" i="11"/>
  <c r="DX83" i="11"/>
  <c r="DY83" i="11"/>
  <c r="DZ83" i="11"/>
  <c r="EA83" i="11"/>
  <c r="DQ84" i="11"/>
  <c r="DR84" i="11"/>
  <c r="DS84" i="11"/>
  <c r="DT84" i="11"/>
  <c r="DU84" i="11"/>
  <c r="DV84" i="11"/>
  <c r="DW84" i="11"/>
  <c r="DX84" i="11"/>
  <c r="DY84" i="11"/>
  <c r="DZ84" i="11"/>
  <c r="EA84" i="11"/>
  <c r="DQ85" i="11"/>
  <c r="DR85" i="11"/>
  <c r="DS85" i="11"/>
  <c r="DT85" i="11"/>
  <c r="DU85" i="11"/>
  <c r="DV85" i="11"/>
  <c r="DW85" i="11"/>
  <c r="DX85" i="11"/>
  <c r="DY85" i="11"/>
  <c r="DZ85" i="11"/>
  <c r="EA85" i="11"/>
  <c r="DQ86" i="11"/>
  <c r="DR86" i="11"/>
  <c r="DS86" i="11"/>
  <c r="DT86" i="11"/>
  <c r="DU86" i="11"/>
  <c r="DV86" i="11"/>
  <c r="DW86" i="11"/>
  <c r="DX86" i="11"/>
  <c r="DY86" i="11"/>
  <c r="DZ86" i="11"/>
  <c r="EA86" i="11"/>
  <c r="DQ87" i="11"/>
  <c r="DR87" i="11"/>
  <c r="DS87" i="11"/>
  <c r="DT87" i="11"/>
  <c r="DU87" i="11"/>
  <c r="DV87" i="11"/>
  <c r="DW87" i="11"/>
  <c r="DX87" i="11"/>
  <c r="DY87" i="11"/>
  <c r="DZ87" i="11"/>
  <c r="EA87" i="11"/>
  <c r="DQ88" i="11"/>
  <c r="DR88" i="11"/>
  <c r="DS88" i="11"/>
  <c r="DT88" i="11"/>
  <c r="DU88" i="11"/>
  <c r="DV88" i="11"/>
  <c r="DW88" i="11"/>
  <c r="DX88" i="11"/>
  <c r="DY88" i="11"/>
  <c r="DZ88" i="11"/>
  <c r="EA88" i="11"/>
  <c r="DQ89" i="11"/>
  <c r="DR89" i="11"/>
  <c r="DS89" i="11"/>
  <c r="DT89" i="11"/>
  <c r="DU89" i="11"/>
  <c r="DV89" i="11"/>
  <c r="DW89" i="11"/>
  <c r="DX89" i="11"/>
  <c r="DY89" i="11"/>
  <c r="DZ89" i="11"/>
  <c r="EA89" i="11"/>
  <c r="DQ90" i="11"/>
  <c r="DR90" i="11"/>
  <c r="DS90" i="11"/>
  <c r="DT90" i="11"/>
  <c r="DU90" i="11"/>
  <c r="DV90" i="11"/>
  <c r="DW90" i="11"/>
  <c r="DX90" i="11"/>
  <c r="DY90" i="11"/>
  <c r="DZ90" i="11"/>
  <c r="EA90" i="11"/>
  <c r="DQ91" i="11"/>
  <c r="DR91" i="11"/>
  <c r="DS91" i="11"/>
  <c r="DT91" i="11"/>
  <c r="DU91" i="11"/>
  <c r="DV91" i="11"/>
  <c r="DW91" i="11"/>
  <c r="DX91" i="11"/>
  <c r="DY91" i="11"/>
  <c r="DZ91" i="11"/>
  <c r="EA91" i="11"/>
  <c r="DQ92" i="11"/>
  <c r="DR92" i="11"/>
  <c r="DS92" i="11"/>
  <c r="DT92" i="11"/>
  <c r="DU92" i="11"/>
  <c r="DV92" i="11"/>
  <c r="DW92" i="11"/>
  <c r="DX92" i="11"/>
  <c r="DY92" i="11"/>
  <c r="DZ92" i="11"/>
  <c r="EA92" i="11"/>
  <c r="DQ93" i="11"/>
  <c r="DR93" i="11"/>
  <c r="DS93" i="11"/>
  <c r="DT93" i="11"/>
  <c r="DU93" i="11"/>
  <c r="DV93" i="11"/>
  <c r="DW93" i="11"/>
  <c r="DX93" i="11"/>
  <c r="DY93" i="11"/>
  <c r="DZ93" i="11"/>
  <c r="EA93" i="11"/>
  <c r="DQ94" i="11"/>
  <c r="DR94" i="11"/>
  <c r="DS94" i="11"/>
  <c r="DT94" i="11"/>
  <c r="DU94" i="11"/>
  <c r="DV94" i="11"/>
  <c r="DW94" i="11"/>
  <c r="DX94" i="11"/>
  <c r="DY94" i="11"/>
  <c r="DZ94" i="11"/>
  <c r="EA94" i="11"/>
  <c r="DQ95" i="11"/>
  <c r="DR95" i="11"/>
  <c r="DS95" i="11"/>
  <c r="DT95" i="11"/>
  <c r="DU95" i="11"/>
  <c r="DV95" i="11"/>
  <c r="DW95" i="11"/>
  <c r="DX95" i="11"/>
  <c r="DY95" i="11"/>
  <c r="DZ95" i="11"/>
  <c r="EA95" i="11"/>
  <c r="DQ96" i="11"/>
  <c r="DR96" i="11"/>
  <c r="DS96" i="11"/>
  <c r="DT96" i="11"/>
  <c r="DU96" i="11"/>
  <c r="DV96" i="11"/>
  <c r="DW96" i="11"/>
  <c r="DX96" i="11"/>
  <c r="DY96" i="11"/>
  <c r="DZ96" i="11"/>
  <c r="EA96" i="11"/>
  <c r="DQ97" i="11"/>
  <c r="DR97" i="11"/>
  <c r="DS97" i="11"/>
  <c r="DT97" i="11"/>
  <c r="DU97" i="11"/>
  <c r="DV97" i="11"/>
  <c r="DW97" i="11"/>
  <c r="DX97" i="11"/>
  <c r="DY97" i="11"/>
  <c r="DZ97" i="11"/>
  <c r="EA97" i="11"/>
  <c r="DQ98" i="11"/>
  <c r="DR98" i="11"/>
  <c r="DS98" i="11"/>
  <c r="DT98" i="11"/>
  <c r="DU98" i="11"/>
  <c r="DV98" i="11"/>
  <c r="DW98" i="11"/>
  <c r="DX98" i="11"/>
  <c r="DY98" i="11"/>
  <c r="DZ98" i="11"/>
  <c r="EA98" i="11"/>
  <c r="DQ99" i="11"/>
  <c r="DR99" i="11"/>
  <c r="DS99" i="11"/>
  <c r="DT99" i="11"/>
  <c r="DU99" i="11"/>
  <c r="DV99" i="11"/>
  <c r="DW99" i="11"/>
  <c r="DX99" i="11"/>
  <c r="DY99" i="11"/>
  <c r="DZ99" i="11"/>
  <c r="EA99" i="11"/>
  <c r="DQ100" i="11"/>
  <c r="DR100" i="11"/>
  <c r="DS100" i="11"/>
  <c r="DT100" i="11"/>
  <c r="DU100" i="11"/>
  <c r="DV100" i="11"/>
  <c r="DW100" i="11"/>
  <c r="DX100" i="11"/>
  <c r="DY100" i="11"/>
  <c r="DZ100" i="11"/>
  <c r="EA100" i="11"/>
  <c r="DQ101" i="11"/>
  <c r="DR101" i="11"/>
  <c r="DS101" i="11"/>
  <c r="DT101" i="11"/>
  <c r="DU101" i="11"/>
  <c r="DV101" i="11"/>
  <c r="DW101" i="11"/>
  <c r="DX101" i="11"/>
  <c r="DY101" i="11"/>
  <c r="DZ101" i="11"/>
  <c r="EA101" i="11"/>
  <c r="DQ102" i="11"/>
  <c r="DR102" i="11"/>
  <c r="DS102" i="11"/>
  <c r="DT102" i="11"/>
  <c r="DU102" i="11"/>
  <c r="DV102" i="11"/>
  <c r="DW102" i="11"/>
  <c r="DX102" i="11"/>
  <c r="DY102" i="11"/>
  <c r="DZ102" i="11"/>
  <c r="EA102" i="11"/>
  <c r="DQ103" i="11"/>
  <c r="DR103" i="11"/>
  <c r="DS103" i="11"/>
  <c r="DT103" i="11"/>
  <c r="DU103" i="11"/>
  <c r="DV103" i="11"/>
  <c r="DW103" i="11"/>
  <c r="DX103" i="11"/>
  <c r="DY103" i="11"/>
  <c r="DZ103" i="11"/>
  <c r="EA103" i="11"/>
  <c r="DQ104" i="11"/>
  <c r="DR104" i="11"/>
  <c r="DS104" i="11"/>
  <c r="DT104" i="11"/>
  <c r="DU104" i="11"/>
  <c r="DV104" i="11"/>
  <c r="DW104" i="11"/>
  <c r="DX104" i="11"/>
  <c r="DY104" i="11"/>
  <c r="DZ104" i="11"/>
  <c r="EA104" i="11"/>
  <c r="DQ105" i="11"/>
  <c r="DR105" i="11"/>
  <c r="DS105" i="11"/>
  <c r="DT105" i="11"/>
  <c r="DU105" i="11"/>
  <c r="DV105" i="11"/>
  <c r="DW105" i="11"/>
  <c r="DX105" i="11"/>
  <c r="DY105" i="11"/>
  <c r="DZ105" i="11"/>
  <c r="EA105" i="11"/>
  <c r="DQ106" i="11"/>
  <c r="DR106" i="11"/>
  <c r="DS106" i="11"/>
  <c r="DT106" i="11"/>
  <c r="DU106" i="11"/>
  <c r="DV106" i="11"/>
  <c r="DW106" i="11"/>
  <c r="DX106" i="11"/>
  <c r="DY106" i="11"/>
  <c r="DZ106" i="11"/>
  <c r="EA106" i="11"/>
  <c r="DQ107" i="11"/>
  <c r="DR107" i="11"/>
  <c r="DS107" i="11"/>
  <c r="DT107" i="11"/>
  <c r="DU107" i="11"/>
  <c r="DV107" i="11"/>
  <c r="DW107" i="11"/>
  <c r="DX107" i="11"/>
  <c r="DY107" i="11"/>
  <c r="DZ107" i="11"/>
  <c r="EA107" i="11"/>
  <c r="DQ108" i="11"/>
  <c r="DR108" i="11"/>
  <c r="DS108" i="11"/>
  <c r="DT108" i="11"/>
  <c r="DU108" i="11"/>
  <c r="DV108" i="11"/>
  <c r="DW108" i="11"/>
  <c r="DX108" i="11"/>
  <c r="DY108" i="11"/>
  <c r="DZ108" i="11"/>
  <c r="EA108" i="11"/>
  <c r="DQ1" i="11"/>
  <c r="DR1" i="11"/>
  <c r="DS1" i="11"/>
  <c r="DT1" i="11"/>
  <c r="DU1" i="11"/>
  <c r="DV1" i="11"/>
  <c r="DW1" i="11"/>
  <c r="DX1" i="11"/>
  <c r="DY1" i="11"/>
  <c r="DZ1" i="11"/>
  <c r="EA1" i="11"/>
  <c r="AU128" i="11"/>
  <c r="AV128" i="11"/>
  <c r="AW128" i="11"/>
  <c r="AX128" i="11"/>
  <c r="AY128" i="11"/>
  <c r="AZ128" i="11"/>
  <c r="BA128" i="11"/>
  <c r="BB128" i="11"/>
  <c r="BC128" i="11"/>
  <c r="BD128" i="11"/>
  <c r="BE128" i="11"/>
  <c r="BB269" i="1"/>
  <c r="BC269" i="1"/>
  <c r="BD269" i="1"/>
  <c r="BE269" i="1"/>
  <c r="BF269" i="1"/>
  <c r="BG269" i="1"/>
  <c r="BH269" i="1"/>
  <c r="BI269" i="1"/>
  <c r="BJ269" i="1"/>
  <c r="BK269" i="1"/>
  <c r="BL269" i="1"/>
  <c r="BB270" i="1"/>
  <c r="BC270" i="1"/>
  <c r="BD270" i="1"/>
  <c r="BE270" i="1"/>
  <c r="BF270" i="1"/>
  <c r="BG270" i="1"/>
  <c r="BH270" i="1"/>
  <c r="BI270" i="1"/>
  <c r="BJ270" i="1"/>
  <c r="BK270" i="1"/>
  <c r="BL270" i="1"/>
  <c r="BB271" i="1"/>
  <c r="BC271" i="1"/>
  <c r="BD271" i="1"/>
  <c r="BE271" i="1"/>
  <c r="BF271" i="1"/>
  <c r="BG271" i="1"/>
  <c r="BH271" i="1"/>
  <c r="BI271" i="1"/>
  <c r="BJ271" i="1"/>
  <c r="BK271" i="1"/>
  <c r="BL271" i="1"/>
  <c r="BB272" i="1"/>
  <c r="BC272" i="1"/>
  <c r="BD272" i="1"/>
  <c r="BE272" i="1"/>
  <c r="BF272" i="1"/>
  <c r="BG272" i="1"/>
  <c r="BH272" i="1"/>
  <c r="BI272" i="1"/>
  <c r="BJ272" i="1"/>
  <c r="BK272" i="1"/>
  <c r="BL272" i="1"/>
  <c r="BB273" i="1"/>
  <c r="BC273" i="1"/>
  <c r="BD273" i="1"/>
  <c r="BE273" i="1"/>
  <c r="BF273" i="1"/>
  <c r="BG273" i="1"/>
  <c r="BH273" i="1"/>
  <c r="BI273" i="1"/>
  <c r="BJ273" i="1"/>
  <c r="BK273" i="1"/>
  <c r="BL273" i="1"/>
  <c r="BB274" i="1"/>
  <c r="BC274" i="1"/>
  <c r="BD274" i="1"/>
  <c r="BE274" i="1"/>
  <c r="BF274" i="1"/>
  <c r="BG274" i="1"/>
  <c r="BH274" i="1"/>
  <c r="BI274" i="1"/>
  <c r="BJ274" i="1"/>
  <c r="BK274" i="1"/>
  <c r="BL274" i="1"/>
  <c r="BB275" i="1"/>
  <c r="BC275" i="1"/>
  <c r="BD275" i="1"/>
  <c r="BE275" i="1"/>
  <c r="BF275" i="1"/>
  <c r="BG275" i="1"/>
  <c r="BH275" i="1"/>
  <c r="BI275" i="1"/>
  <c r="BJ275" i="1"/>
  <c r="BK275" i="1"/>
  <c r="BL275" i="1"/>
  <c r="BB276" i="1"/>
  <c r="BC276" i="1"/>
  <c r="BD276" i="1"/>
  <c r="BE276" i="1"/>
  <c r="BF276" i="1"/>
  <c r="BG276" i="1"/>
  <c r="BH276" i="1"/>
  <c r="BI276" i="1"/>
  <c r="BJ276" i="1"/>
  <c r="BK276" i="1"/>
  <c r="BL276" i="1"/>
  <c r="BB277" i="1"/>
  <c r="BC277" i="1"/>
  <c r="BD277" i="1"/>
  <c r="BE277" i="1"/>
  <c r="BF277" i="1"/>
  <c r="BG277" i="1"/>
  <c r="BH277" i="1"/>
  <c r="BI277" i="1"/>
  <c r="BJ277" i="1"/>
  <c r="BK277" i="1"/>
  <c r="BL277" i="1"/>
  <c r="BB278" i="1"/>
  <c r="BC278" i="1"/>
  <c r="BD278" i="1"/>
  <c r="BE278" i="1"/>
  <c r="BF278" i="1"/>
  <c r="BG278" i="1"/>
  <c r="BH278" i="1"/>
  <c r="BI278" i="1"/>
  <c r="BJ278" i="1"/>
  <c r="BK278" i="1"/>
  <c r="BL278" i="1"/>
  <c r="BB279" i="1"/>
  <c r="BC279" i="1"/>
  <c r="BD279" i="1"/>
  <c r="BE279" i="1"/>
  <c r="BF279" i="1"/>
  <c r="BG279" i="1"/>
  <c r="BH279" i="1"/>
  <c r="BI279" i="1"/>
  <c r="BJ279" i="1"/>
  <c r="BK279" i="1"/>
  <c r="BL279" i="1"/>
  <c r="BC280" i="1"/>
  <c r="BD280" i="1"/>
  <c r="BE280" i="1"/>
  <c r="BF280" i="1"/>
  <c r="BG280" i="1"/>
  <c r="BH280" i="1"/>
  <c r="BI280" i="1"/>
  <c r="BJ280" i="1"/>
  <c r="BK280" i="1"/>
  <c r="BL280" i="1"/>
  <c r="BB281" i="1"/>
  <c r="BC281" i="1"/>
  <c r="BD281" i="1"/>
  <c r="BE281" i="1"/>
  <c r="BF281" i="1"/>
  <c r="BG281" i="1"/>
  <c r="BH281" i="1"/>
  <c r="BI281" i="1"/>
  <c r="BJ281" i="1"/>
  <c r="BK281" i="1"/>
  <c r="BL281" i="1"/>
  <c r="BB282" i="1"/>
  <c r="BC282" i="1"/>
  <c r="BD282" i="1"/>
  <c r="BE282" i="1"/>
  <c r="BF282" i="1"/>
  <c r="BG282" i="1"/>
  <c r="BH282" i="1"/>
  <c r="BI282" i="1"/>
  <c r="BJ282" i="1"/>
  <c r="BK282" i="1"/>
  <c r="BL282" i="1"/>
  <c r="BB283" i="1"/>
  <c r="BC283" i="1"/>
  <c r="BD283" i="1"/>
  <c r="BE283" i="1"/>
  <c r="BF283" i="1"/>
  <c r="BG283" i="1"/>
  <c r="BH283" i="1"/>
  <c r="BI283" i="1"/>
  <c r="BJ283" i="1"/>
  <c r="BK283" i="1"/>
  <c r="BL283" i="1"/>
  <c r="BC284" i="1"/>
  <c r="BD284" i="1"/>
  <c r="BE284" i="1"/>
  <c r="BF284" i="1"/>
  <c r="BG284" i="1"/>
  <c r="BH284" i="1"/>
  <c r="BI284" i="1"/>
  <c r="BJ284" i="1"/>
  <c r="BK284" i="1"/>
  <c r="BL284" i="1"/>
  <c r="BB285" i="1"/>
  <c r="BC285" i="1"/>
  <c r="BD285" i="1"/>
  <c r="BE285" i="1"/>
  <c r="BF285" i="1"/>
  <c r="BG285" i="1"/>
  <c r="BH285" i="1"/>
  <c r="BI285" i="1"/>
  <c r="BJ285" i="1"/>
  <c r="BK285" i="1"/>
  <c r="BL285" i="1"/>
  <c r="BB286" i="1"/>
  <c r="BC286" i="1"/>
  <c r="BD286" i="1"/>
  <c r="BE286" i="1"/>
  <c r="BF286" i="1"/>
  <c r="BG286" i="1"/>
  <c r="BH286" i="1"/>
  <c r="BI286" i="1"/>
  <c r="BJ286" i="1"/>
  <c r="BK286" i="1"/>
  <c r="BL286" i="1"/>
  <c r="BB287" i="1"/>
  <c r="BC287" i="1"/>
  <c r="BD287" i="1"/>
  <c r="BE287" i="1"/>
  <c r="BF287" i="1"/>
  <c r="BG287" i="1"/>
  <c r="BH287" i="1"/>
  <c r="BI287" i="1"/>
  <c r="BJ287" i="1"/>
  <c r="BK287" i="1"/>
  <c r="BL287" i="1"/>
  <c r="BC288" i="1"/>
  <c r="BD288" i="1"/>
  <c r="BE288" i="1"/>
  <c r="BF288" i="1"/>
  <c r="BG288" i="1"/>
  <c r="BH288" i="1"/>
  <c r="BI288" i="1"/>
  <c r="BJ288" i="1"/>
  <c r="BK288" i="1"/>
  <c r="BL288" i="1"/>
  <c r="BB289" i="1"/>
  <c r="BC289" i="1"/>
  <c r="BD289" i="1"/>
  <c r="BE289" i="1"/>
  <c r="BF289" i="1"/>
  <c r="BG289" i="1"/>
  <c r="BH289" i="1"/>
  <c r="BI289" i="1"/>
  <c r="BJ289" i="1"/>
  <c r="BK289" i="1"/>
  <c r="BL289" i="1"/>
  <c r="BB244" i="1"/>
  <c r="BC244" i="1"/>
  <c r="BD244" i="1"/>
  <c r="BE244" i="1"/>
  <c r="BF244" i="1"/>
  <c r="BG244" i="1"/>
  <c r="BH244" i="1"/>
  <c r="BI244" i="1"/>
  <c r="BJ244" i="1"/>
  <c r="BK244" i="1"/>
  <c r="BL244" i="1"/>
  <c r="BB237" i="1"/>
  <c r="BC237" i="1"/>
  <c r="BD237" i="1"/>
  <c r="BE237" i="1"/>
  <c r="BF237" i="1"/>
  <c r="BG237" i="1"/>
  <c r="BH237" i="1"/>
  <c r="BI237" i="1"/>
  <c r="BJ237" i="1"/>
  <c r="BK237" i="1"/>
  <c r="BL237" i="1"/>
  <c r="BB212" i="1"/>
  <c r="BC212" i="1"/>
  <c r="BD212" i="1"/>
  <c r="BE212" i="1"/>
  <c r="BF212" i="1"/>
  <c r="BG212" i="1"/>
  <c r="BH212" i="1"/>
  <c r="BI212" i="1"/>
  <c r="BJ212" i="1"/>
  <c r="BK212" i="1"/>
  <c r="BL212" i="1"/>
  <c r="BB189" i="1"/>
  <c r="BC189" i="1"/>
  <c r="BD189" i="1"/>
  <c r="BE189" i="1"/>
  <c r="BF189" i="1"/>
  <c r="BG189" i="1"/>
  <c r="BH189" i="1"/>
  <c r="BI189" i="1"/>
  <c r="BJ189" i="1"/>
  <c r="BK189" i="1"/>
  <c r="BL189" i="1"/>
  <c r="BB190" i="1"/>
  <c r="BC190" i="1"/>
  <c r="BD190" i="1"/>
  <c r="BE190" i="1"/>
  <c r="BF190" i="1"/>
  <c r="BG190" i="1"/>
  <c r="BH190" i="1"/>
  <c r="BI190" i="1"/>
  <c r="BJ190" i="1"/>
  <c r="BK190" i="1"/>
  <c r="BL190" i="1"/>
  <c r="BB191" i="1"/>
  <c r="BC191" i="1"/>
  <c r="BD191" i="1"/>
  <c r="BE191" i="1"/>
  <c r="BF191" i="1"/>
  <c r="BG191" i="1"/>
  <c r="BH191" i="1"/>
  <c r="BI191" i="1"/>
  <c r="BJ191" i="1"/>
  <c r="BK191" i="1"/>
  <c r="BL191" i="1"/>
  <c r="BB192" i="1"/>
  <c r="BC192" i="1"/>
  <c r="BD192" i="1"/>
  <c r="BE192" i="1"/>
  <c r="BF192" i="1"/>
  <c r="BG192" i="1"/>
  <c r="BH192" i="1"/>
  <c r="BI192" i="1"/>
  <c r="BJ192" i="1"/>
  <c r="BK192" i="1"/>
  <c r="BL192" i="1"/>
  <c r="BB193" i="1"/>
  <c r="BC193" i="1"/>
  <c r="BD193" i="1"/>
  <c r="BE193" i="1"/>
  <c r="BF193" i="1"/>
  <c r="BG193" i="1"/>
  <c r="BH193" i="1"/>
  <c r="BI193" i="1"/>
  <c r="BJ193" i="1"/>
  <c r="BK193" i="1"/>
  <c r="BL193" i="1"/>
  <c r="BB194" i="1"/>
  <c r="BC194" i="1"/>
  <c r="BD194" i="1"/>
  <c r="BE194" i="1"/>
  <c r="BF194" i="1"/>
  <c r="BG194" i="1"/>
  <c r="BH194" i="1"/>
  <c r="BI194" i="1"/>
  <c r="BJ194" i="1"/>
  <c r="BK194" i="1"/>
  <c r="BL194" i="1"/>
  <c r="BB195" i="1"/>
  <c r="BC195" i="1"/>
  <c r="BD195" i="1"/>
  <c r="BE195" i="1"/>
  <c r="BF195" i="1"/>
  <c r="BG195" i="1"/>
  <c r="BH195" i="1"/>
  <c r="BI195" i="1"/>
  <c r="BJ195" i="1"/>
  <c r="BK195" i="1"/>
  <c r="BL195" i="1"/>
  <c r="BB196" i="1"/>
  <c r="BC196" i="1"/>
  <c r="BD196" i="1"/>
  <c r="BE196" i="1"/>
  <c r="BF196" i="1"/>
  <c r="BG196" i="1"/>
  <c r="BH196" i="1"/>
  <c r="BI196" i="1"/>
  <c r="BJ196" i="1"/>
  <c r="BK196" i="1"/>
  <c r="BL196" i="1"/>
  <c r="BB197" i="1"/>
  <c r="BC197" i="1"/>
  <c r="BD197" i="1"/>
  <c r="BE197" i="1"/>
  <c r="BF197" i="1"/>
  <c r="BG197" i="1"/>
  <c r="BH197" i="1"/>
  <c r="BI197" i="1"/>
  <c r="BJ197" i="1"/>
  <c r="BK197" i="1"/>
  <c r="BL197" i="1"/>
  <c r="BB198" i="1"/>
  <c r="BC198" i="1"/>
  <c r="BD198" i="1"/>
  <c r="BE198" i="1"/>
  <c r="BF198" i="1"/>
  <c r="BG198" i="1"/>
  <c r="BH198" i="1"/>
  <c r="BI198" i="1"/>
  <c r="BJ198" i="1"/>
  <c r="BK198" i="1"/>
  <c r="BL198" i="1"/>
  <c r="BB199" i="1"/>
  <c r="BC199" i="1"/>
  <c r="BD199" i="1"/>
  <c r="BE199" i="1"/>
  <c r="BF199" i="1"/>
  <c r="BG199" i="1"/>
  <c r="BH199" i="1"/>
  <c r="BI199" i="1"/>
  <c r="BJ199" i="1"/>
  <c r="BK199" i="1"/>
  <c r="BL199" i="1"/>
  <c r="BB200" i="1"/>
  <c r="BC200" i="1"/>
  <c r="BD200" i="1"/>
  <c r="BE200" i="1"/>
  <c r="BF200" i="1"/>
  <c r="BG200" i="1"/>
  <c r="BH200" i="1"/>
  <c r="BI200" i="1"/>
  <c r="BJ200" i="1"/>
  <c r="BK200" i="1"/>
  <c r="BL200" i="1"/>
  <c r="BB201" i="1"/>
  <c r="BC201" i="1"/>
  <c r="BD201" i="1"/>
  <c r="BE201" i="1"/>
  <c r="BF201" i="1"/>
  <c r="BG201" i="1"/>
  <c r="BH201" i="1"/>
  <c r="BI201" i="1"/>
  <c r="BJ201" i="1"/>
  <c r="BK201" i="1"/>
  <c r="BL201" i="1"/>
  <c r="BB202" i="1"/>
  <c r="BC202" i="1"/>
  <c r="BD202" i="1"/>
  <c r="BE202" i="1"/>
  <c r="BF202" i="1"/>
  <c r="BG202" i="1"/>
  <c r="BH202" i="1"/>
  <c r="BI202" i="1"/>
  <c r="BJ202" i="1"/>
  <c r="BK202" i="1"/>
  <c r="BL202" i="1"/>
  <c r="BB203" i="1"/>
  <c r="BC203" i="1"/>
  <c r="BD203" i="1"/>
  <c r="BE203" i="1"/>
  <c r="BF203" i="1"/>
  <c r="BG203" i="1"/>
  <c r="BH203" i="1"/>
  <c r="BI203" i="1"/>
  <c r="BJ203" i="1"/>
  <c r="BK203" i="1"/>
  <c r="BL203" i="1"/>
  <c r="BB204" i="1"/>
  <c r="BC204" i="1"/>
  <c r="BD204" i="1"/>
  <c r="BE204" i="1"/>
  <c r="BF204" i="1"/>
  <c r="BG204" i="1"/>
  <c r="BH204" i="1"/>
  <c r="BI204" i="1"/>
  <c r="BJ204" i="1"/>
  <c r="BK204" i="1"/>
  <c r="BL204" i="1"/>
  <c r="BB205" i="1"/>
  <c r="BC205" i="1"/>
  <c r="BD205" i="1"/>
  <c r="BE205" i="1"/>
  <c r="BF205" i="1"/>
  <c r="BG205" i="1"/>
  <c r="BH205" i="1"/>
  <c r="BI205" i="1"/>
  <c r="BJ205" i="1"/>
  <c r="BK205" i="1"/>
  <c r="BL205" i="1"/>
  <c r="BB206" i="1"/>
  <c r="BC206" i="1"/>
  <c r="BD206" i="1"/>
  <c r="BE206" i="1"/>
  <c r="BF206" i="1"/>
  <c r="BG206" i="1"/>
  <c r="BH206" i="1"/>
  <c r="BI206" i="1"/>
  <c r="BJ206" i="1"/>
  <c r="BK206" i="1"/>
  <c r="BL206" i="1"/>
  <c r="BB207" i="1"/>
  <c r="BC207" i="1"/>
  <c r="BD207" i="1"/>
  <c r="BE207" i="1"/>
  <c r="BF207" i="1"/>
  <c r="BG207" i="1"/>
  <c r="BH207" i="1"/>
  <c r="BI207" i="1"/>
  <c r="BJ207" i="1"/>
  <c r="BK207" i="1"/>
  <c r="BL207" i="1"/>
  <c r="BB208" i="1"/>
  <c r="BC208" i="1"/>
  <c r="BD208" i="1"/>
  <c r="BE208" i="1"/>
  <c r="BF208" i="1"/>
  <c r="BG208" i="1"/>
  <c r="BH208" i="1"/>
  <c r="BI208" i="1"/>
  <c r="BJ208" i="1"/>
  <c r="BK208" i="1"/>
  <c r="BL208" i="1"/>
  <c r="BB209" i="1"/>
  <c r="BC209" i="1"/>
  <c r="BD209" i="1"/>
  <c r="BE209" i="1"/>
  <c r="BF209" i="1"/>
  <c r="BG209" i="1"/>
  <c r="BH209" i="1"/>
  <c r="BI209" i="1"/>
  <c r="BJ209" i="1"/>
  <c r="BK209" i="1"/>
  <c r="BL209" i="1"/>
  <c r="BB170" i="1"/>
  <c r="BC170" i="1"/>
  <c r="BD170" i="1"/>
  <c r="BE170" i="1"/>
  <c r="BF170" i="1"/>
  <c r="BG170" i="1"/>
  <c r="BH170" i="1"/>
  <c r="BI170" i="1"/>
  <c r="BJ170" i="1"/>
  <c r="BK170" i="1"/>
  <c r="BL170" i="1"/>
  <c r="BB160" i="1"/>
  <c r="BC160" i="1"/>
  <c r="BD160" i="1"/>
  <c r="BE160" i="1"/>
  <c r="BF160" i="1"/>
  <c r="BG160" i="1"/>
  <c r="BH160" i="1"/>
  <c r="BI188" i="1" s="1"/>
  <c r="BI160" i="1"/>
  <c r="BJ160" i="1"/>
  <c r="BK160" i="1"/>
  <c r="BL160" i="1"/>
  <c r="BB161" i="1"/>
  <c r="BC161" i="1"/>
  <c r="BD161" i="1"/>
  <c r="BE161" i="1"/>
  <c r="BF161" i="1"/>
  <c r="BG161" i="1"/>
  <c r="BH161" i="1"/>
  <c r="BI161" i="1"/>
  <c r="BJ161" i="1"/>
  <c r="BK161" i="1"/>
  <c r="BL161" i="1"/>
  <c r="BB162" i="1"/>
  <c r="BC162" i="1"/>
  <c r="BD162" i="1"/>
  <c r="BE162" i="1"/>
  <c r="BF162" i="1"/>
  <c r="BG162" i="1"/>
  <c r="BH162" i="1"/>
  <c r="BI162" i="1"/>
  <c r="BJ162" i="1"/>
  <c r="BK162" i="1"/>
  <c r="BL162" i="1"/>
  <c r="BB163" i="1"/>
  <c r="BC163" i="1"/>
  <c r="BD163" i="1"/>
  <c r="BE163" i="1"/>
  <c r="BF163" i="1"/>
  <c r="BG163" i="1"/>
  <c r="BH163" i="1"/>
  <c r="BI163" i="1"/>
  <c r="BJ163" i="1"/>
  <c r="BK163" i="1"/>
  <c r="BL163" i="1"/>
  <c r="BB164" i="1"/>
  <c r="BC164" i="1"/>
  <c r="BD164" i="1"/>
  <c r="BE164" i="1"/>
  <c r="BF164" i="1"/>
  <c r="BG164" i="1"/>
  <c r="BH164" i="1"/>
  <c r="BI164" i="1"/>
  <c r="BJ164" i="1"/>
  <c r="BK164" i="1"/>
  <c r="BL164" i="1"/>
  <c r="BB165" i="1"/>
  <c r="BC165" i="1"/>
  <c r="BD165" i="1"/>
  <c r="BE165" i="1"/>
  <c r="BF165" i="1"/>
  <c r="BG165" i="1"/>
  <c r="BH165" i="1"/>
  <c r="BI165" i="1"/>
  <c r="BJ165" i="1"/>
  <c r="BK165" i="1"/>
  <c r="BL165" i="1"/>
  <c r="BB166" i="1"/>
  <c r="BC166" i="1"/>
  <c r="BD166" i="1"/>
  <c r="BE166" i="1"/>
  <c r="BF166" i="1"/>
  <c r="BG166" i="1"/>
  <c r="BH166" i="1"/>
  <c r="BI166" i="1"/>
  <c r="BJ166" i="1"/>
  <c r="BK166" i="1"/>
  <c r="BL166" i="1"/>
  <c r="BL188" i="1" l="1"/>
  <c r="BC149" i="8"/>
  <c r="BF149" i="8"/>
  <c r="BB149" i="8"/>
  <c r="BC159" i="8" s="1"/>
  <c r="BE188" i="1"/>
  <c r="BD149" i="8"/>
  <c r="BG149" i="8"/>
  <c r="BG159" i="8" s="1"/>
  <c r="BE149" i="8"/>
  <c r="BE159" i="8" s="1"/>
  <c r="BK188" i="1"/>
  <c r="BL290" i="1"/>
  <c r="BL292" i="1" s="1"/>
  <c r="BJ188" i="1"/>
  <c r="BK290" i="1"/>
  <c r="BK292" i="1" s="1"/>
  <c r="BJ290" i="1"/>
  <c r="BJ292" i="1" s="1"/>
  <c r="BI290" i="1"/>
  <c r="BI292" i="1" s="1"/>
  <c r="BH188" i="1"/>
  <c r="BG188" i="1"/>
  <c r="BH290" i="1"/>
  <c r="BH292" i="1" s="1"/>
  <c r="BF188" i="1"/>
  <c r="BG290" i="1"/>
  <c r="BG292" i="1" s="1"/>
  <c r="BF290" i="1"/>
  <c r="BF292" i="1" s="1"/>
  <c r="BE290" i="1"/>
  <c r="BE292" i="1" s="1"/>
  <c r="BD290" i="1"/>
  <c r="BD292" i="1" s="1"/>
  <c r="BC188" i="1"/>
  <c r="BD188" i="1"/>
  <c r="BB290" i="1"/>
  <c r="BB292" i="1" s="1"/>
  <c r="BC290" i="1"/>
  <c r="BC292" i="1" s="1"/>
  <c r="AZ168" i="8"/>
  <c r="BA168" i="8"/>
  <c r="BB168" i="8"/>
  <c r="BC168" i="8"/>
  <c r="BD168" i="8"/>
  <c r="BE168" i="8"/>
  <c r="BF168" i="8"/>
  <c r="BG168" i="8"/>
  <c r="AZ169" i="8"/>
  <c r="BA169" i="8"/>
  <c r="BB169" i="8"/>
  <c r="BC169" i="8"/>
  <c r="BD169" i="8"/>
  <c r="BE169" i="8"/>
  <c r="BF169" i="8"/>
  <c r="BG169" i="8"/>
  <c r="AZ170" i="8"/>
  <c r="BA170" i="8"/>
  <c r="BB170" i="8"/>
  <c r="BC170" i="8"/>
  <c r="BD170" i="8"/>
  <c r="BE170" i="8"/>
  <c r="BF170" i="8"/>
  <c r="BG170" i="8"/>
  <c r="AZ171" i="8"/>
  <c r="BA171" i="8"/>
  <c r="BB171" i="8"/>
  <c r="BC171" i="8"/>
  <c r="BD171" i="8"/>
  <c r="BE171" i="8"/>
  <c r="BF171" i="8"/>
  <c r="BG171" i="8"/>
  <c r="AZ172" i="8"/>
  <c r="BA172" i="8"/>
  <c r="BB172" i="8"/>
  <c r="BC172" i="8"/>
  <c r="BD172" i="8"/>
  <c r="BE172" i="8"/>
  <c r="BF172" i="8"/>
  <c r="BG172" i="8"/>
  <c r="AZ173" i="8"/>
  <c r="BA173" i="8"/>
  <c r="BB173" i="8"/>
  <c r="BC173" i="8"/>
  <c r="BD173" i="8"/>
  <c r="BE173" i="8"/>
  <c r="BF173" i="8"/>
  <c r="BG173" i="8"/>
  <c r="AZ174" i="8"/>
  <c r="BA174" i="8"/>
  <c r="BB174" i="8"/>
  <c r="BC174" i="8"/>
  <c r="BD174" i="8"/>
  <c r="BE174" i="8"/>
  <c r="BF174" i="8"/>
  <c r="BG174" i="8"/>
  <c r="AZ175" i="8"/>
  <c r="BA175" i="8"/>
  <c r="BB175" i="8"/>
  <c r="BC175" i="8"/>
  <c r="BD175" i="8"/>
  <c r="BE175" i="8"/>
  <c r="BF175" i="8"/>
  <c r="BG175" i="8"/>
  <c r="AZ176" i="8"/>
  <c r="BA176" i="8"/>
  <c r="BB176" i="8"/>
  <c r="BC176" i="8"/>
  <c r="BD176" i="8"/>
  <c r="BE176" i="8"/>
  <c r="BF176" i="8"/>
  <c r="BG176" i="8"/>
  <c r="AZ177" i="8"/>
  <c r="BA177" i="8"/>
  <c r="BB177" i="8"/>
  <c r="BC177" i="8"/>
  <c r="BD177" i="8"/>
  <c r="BE177" i="8"/>
  <c r="BF177" i="8"/>
  <c r="BG177" i="8"/>
  <c r="AZ178" i="8"/>
  <c r="BA178" i="8"/>
  <c r="BB178" i="8"/>
  <c r="BC178" i="8"/>
  <c r="BD178" i="8"/>
  <c r="BE178" i="8"/>
  <c r="BF178" i="8"/>
  <c r="BG178" i="8"/>
  <c r="AZ179" i="8"/>
  <c r="BA179" i="8"/>
  <c r="BB179" i="8"/>
  <c r="BC179" i="8"/>
  <c r="BD179" i="8"/>
  <c r="BE179" i="8"/>
  <c r="BF179" i="8"/>
  <c r="BG179" i="8"/>
  <c r="AZ180" i="8"/>
  <c r="BA180" i="8"/>
  <c r="BB180" i="8"/>
  <c r="BC180" i="8"/>
  <c r="BD180" i="8"/>
  <c r="BE180" i="8"/>
  <c r="BF180" i="8"/>
  <c r="BG180" i="8"/>
  <c r="AZ181" i="8"/>
  <c r="BA181" i="8"/>
  <c r="BB181" i="8"/>
  <c r="BC181" i="8"/>
  <c r="BD181" i="8"/>
  <c r="BE181" i="8"/>
  <c r="BF181" i="8"/>
  <c r="BG181" i="8"/>
  <c r="AZ182" i="8"/>
  <c r="BA182" i="8"/>
  <c r="BB182" i="8"/>
  <c r="BC182" i="8"/>
  <c r="BD182" i="8"/>
  <c r="BE182" i="8"/>
  <c r="BF182" i="8"/>
  <c r="BG182" i="8"/>
  <c r="AZ183" i="8"/>
  <c r="BA183" i="8"/>
  <c r="BB183" i="8"/>
  <c r="BC183" i="8"/>
  <c r="BD183" i="8"/>
  <c r="BE183" i="8"/>
  <c r="BF183" i="8"/>
  <c r="BG183" i="8"/>
  <c r="AZ184" i="8"/>
  <c r="BA184" i="8"/>
  <c r="BB184" i="8"/>
  <c r="BC184" i="8"/>
  <c r="BD184" i="8"/>
  <c r="BE184" i="8"/>
  <c r="BF184" i="8"/>
  <c r="BG184" i="8"/>
  <c r="AZ185" i="8"/>
  <c r="BA185" i="8"/>
  <c r="BB185" i="8"/>
  <c r="BC185" i="8"/>
  <c r="BD185" i="8"/>
  <c r="BE185" i="8"/>
  <c r="BF185" i="8"/>
  <c r="BG185" i="8"/>
  <c r="AZ186" i="8"/>
  <c r="BA186" i="8"/>
  <c r="BB186" i="8"/>
  <c r="BC186" i="8"/>
  <c r="BD186" i="8"/>
  <c r="BE186" i="8"/>
  <c r="BF186" i="8"/>
  <c r="BG186" i="8"/>
  <c r="AZ187" i="8"/>
  <c r="BA187" i="8"/>
  <c r="BB187" i="8"/>
  <c r="BC187" i="8"/>
  <c r="BD187" i="8"/>
  <c r="BE187" i="8"/>
  <c r="BF187" i="8"/>
  <c r="BG187" i="8"/>
  <c r="AZ188" i="8"/>
  <c r="BA188" i="8"/>
  <c r="BB188" i="8"/>
  <c r="BC188" i="8"/>
  <c r="BD188" i="8"/>
  <c r="BE188" i="8"/>
  <c r="BF188" i="8"/>
  <c r="BG188" i="8"/>
  <c r="AZ189" i="8"/>
  <c r="BA189" i="8"/>
  <c r="BB189" i="8"/>
  <c r="BC189" i="8"/>
  <c r="BD189" i="8"/>
  <c r="BE189" i="8"/>
  <c r="BF189" i="8"/>
  <c r="BG189" i="8"/>
  <c r="AZ190" i="8"/>
  <c r="BA190" i="8"/>
  <c r="BB190" i="8"/>
  <c r="BC190" i="8"/>
  <c r="BD190" i="8"/>
  <c r="BE190" i="8"/>
  <c r="BF190" i="8"/>
  <c r="BG190" i="8"/>
  <c r="AZ191" i="8"/>
  <c r="BA191" i="8"/>
  <c r="BB191" i="8"/>
  <c r="BC191" i="8"/>
  <c r="BD191" i="8"/>
  <c r="BE191" i="8"/>
  <c r="BF191" i="8"/>
  <c r="BG191" i="8"/>
  <c r="AZ192" i="8"/>
  <c r="BA192" i="8"/>
  <c r="BB192" i="8"/>
  <c r="BC192" i="8"/>
  <c r="BD192" i="8"/>
  <c r="BE192" i="8"/>
  <c r="BF192" i="8"/>
  <c r="BG192" i="8"/>
  <c r="AZ193" i="8"/>
  <c r="BA193" i="8"/>
  <c r="BB193" i="8"/>
  <c r="BC193" i="8"/>
  <c r="BD193" i="8"/>
  <c r="BE193" i="8"/>
  <c r="BF193" i="8"/>
  <c r="BG193" i="8"/>
  <c r="AZ194" i="8"/>
  <c r="BA194" i="8"/>
  <c r="BB194" i="8"/>
  <c r="BC194" i="8"/>
  <c r="BD194" i="8"/>
  <c r="BE194" i="8"/>
  <c r="BF194" i="8"/>
  <c r="BG194" i="8"/>
  <c r="AZ195" i="8"/>
  <c r="BA195" i="8"/>
  <c r="BB195" i="8"/>
  <c r="BC195" i="8"/>
  <c r="BD195" i="8"/>
  <c r="BE195" i="8"/>
  <c r="BF195" i="8"/>
  <c r="BG195" i="8"/>
  <c r="AZ196" i="8"/>
  <c r="BA196" i="8"/>
  <c r="BB196" i="8"/>
  <c r="BC196" i="8"/>
  <c r="BD196" i="8"/>
  <c r="BE196" i="8"/>
  <c r="BF196" i="8"/>
  <c r="BG196" i="8"/>
  <c r="AZ197" i="8"/>
  <c r="BA197" i="8"/>
  <c r="BB197" i="8"/>
  <c r="BC197" i="8"/>
  <c r="BD197" i="8"/>
  <c r="BE197" i="8"/>
  <c r="BF197" i="8"/>
  <c r="BG197" i="8"/>
  <c r="AZ198" i="8"/>
  <c r="BA198" i="8"/>
  <c r="BB198" i="8"/>
  <c r="BC198" i="8"/>
  <c r="BD198" i="8"/>
  <c r="BE198" i="8"/>
  <c r="BF198" i="8"/>
  <c r="BG198" i="8"/>
  <c r="AZ199" i="8"/>
  <c r="BA199" i="8"/>
  <c r="BB199" i="8"/>
  <c r="BC199" i="8"/>
  <c r="BD199" i="8"/>
  <c r="BE199" i="8"/>
  <c r="BF199" i="8"/>
  <c r="BG199" i="8"/>
  <c r="AZ200" i="8"/>
  <c r="BA200" i="8"/>
  <c r="BB200" i="8"/>
  <c r="BC200" i="8"/>
  <c r="BD200" i="8"/>
  <c r="BE200" i="8"/>
  <c r="BF200" i="8"/>
  <c r="BG200" i="8"/>
  <c r="AZ201" i="8"/>
  <c r="BA201" i="8"/>
  <c r="BB201" i="8"/>
  <c r="BC201" i="8"/>
  <c r="BD201" i="8"/>
  <c r="BE201" i="8"/>
  <c r="BF201" i="8"/>
  <c r="BG201" i="8"/>
  <c r="AZ202" i="8"/>
  <c r="BA202" i="8"/>
  <c r="BB202" i="8"/>
  <c r="BC202" i="8"/>
  <c r="BD202" i="8"/>
  <c r="BE202" i="8"/>
  <c r="BF202" i="8"/>
  <c r="BG202" i="8"/>
  <c r="AZ203" i="8"/>
  <c r="BA203" i="8"/>
  <c r="BB203" i="8"/>
  <c r="BC203" i="8"/>
  <c r="BD203" i="8"/>
  <c r="BE203" i="8"/>
  <c r="BF203" i="8"/>
  <c r="BG203" i="8"/>
  <c r="AZ204" i="8"/>
  <c r="BA204" i="8"/>
  <c r="BB204" i="8"/>
  <c r="BC204" i="8"/>
  <c r="BD204" i="8"/>
  <c r="BE204" i="8"/>
  <c r="BF204" i="8"/>
  <c r="BG204" i="8"/>
  <c r="AZ205" i="8"/>
  <c r="BA205" i="8"/>
  <c r="BB205" i="8"/>
  <c r="BC205" i="8"/>
  <c r="BD205" i="8"/>
  <c r="BE205" i="8"/>
  <c r="BF205" i="8"/>
  <c r="BG205" i="8"/>
  <c r="AZ206" i="8"/>
  <c r="BA206" i="8"/>
  <c r="BB206" i="8"/>
  <c r="BC206" i="8"/>
  <c r="BD206" i="8"/>
  <c r="BE206" i="8"/>
  <c r="BF206" i="8"/>
  <c r="BG206" i="8"/>
  <c r="AZ207" i="8"/>
  <c r="BA207" i="8"/>
  <c r="BB207" i="8"/>
  <c r="BC207" i="8"/>
  <c r="BD207" i="8"/>
  <c r="BE207" i="8"/>
  <c r="BF207" i="8"/>
  <c r="BG207" i="8"/>
  <c r="AZ208" i="8"/>
  <c r="BA208" i="8"/>
  <c r="BB208" i="8"/>
  <c r="BC208" i="8"/>
  <c r="BD208" i="8"/>
  <c r="BE208" i="8"/>
  <c r="BF208" i="8"/>
  <c r="BG208" i="8"/>
  <c r="AZ209" i="8"/>
  <c r="BA209" i="8"/>
  <c r="BB209" i="8"/>
  <c r="BC209" i="8"/>
  <c r="BD209" i="8"/>
  <c r="BE209" i="8"/>
  <c r="BF209" i="8"/>
  <c r="BG209" i="8"/>
  <c r="AZ210" i="8"/>
  <c r="BA210" i="8"/>
  <c r="BB210" i="8"/>
  <c r="BC210" i="8"/>
  <c r="BD210" i="8"/>
  <c r="BE210" i="8"/>
  <c r="BF210" i="8"/>
  <c r="BG210" i="8"/>
  <c r="AZ211" i="8"/>
  <c r="BA211" i="8"/>
  <c r="BB211" i="8"/>
  <c r="BC211" i="8"/>
  <c r="BD211" i="8"/>
  <c r="BE211" i="8"/>
  <c r="BF211" i="8"/>
  <c r="BG211" i="8"/>
  <c r="AZ212" i="8"/>
  <c r="BA212" i="8"/>
  <c r="BB212" i="8"/>
  <c r="BC212" i="8"/>
  <c r="BD212" i="8"/>
  <c r="BE212" i="8"/>
  <c r="BF212" i="8"/>
  <c r="BG212" i="8"/>
  <c r="AZ165" i="8"/>
  <c r="AZ164" i="8" s="1"/>
  <c r="BA165" i="8"/>
  <c r="BA164" i="8" s="1"/>
  <c r="BB165" i="8"/>
  <c r="BB164" i="8" s="1"/>
  <c r="BC165" i="8"/>
  <c r="BC164" i="8" s="1"/>
  <c r="BD165" i="8"/>
  <c r="BD164" i="8" s="1"/>
  <c r="BE165" i="8"/>
  <c r="BE164" i="8" s="1"/>
  <c r="BF165" i="8"/>
  <c r="BF164" i="8" s="1"/>
  <c r="BG165" i="8"/>
  <c r="BG164" i="8" s="1"/>
  <c r="AZ167" i="8"/>
  <c r="BA167" i="8"/>
  <c r="BB167" i="8"/>
  <c r="BC167" i="8"/>
  <c r="BD167" i="8"/>
  <c r="BE167" i="8"/>
  <c r="BF167" i="8"/>
  <c r="BG167" i="8"/>
  <c r="AZ154" i="8"/>
  <c r="BA154" i="8"/>
  <c r="BB154" i="8"/>
  <c r="BC154" i="8"/>
  <c r="BD154" i="8"/>
  <c r="BE154" i="8"/>
  <c r="BF154" i="8"/>
  <c r="BG154" i="8"/>
  <c r="AS101" i="8"/>
  <c r="AS102" i="8"/>
  <c r="AS103" i="8"/>
  <c r="AS104" i="8"/>
  <c r="AS105" i="8"/>
  <c r="AS106" i="8"/>
  <c r="AS107" i="8"/>
  <c r="AS108" i="8"/>
  <c r="AS109" i="8"/>
  <c r="AS110" i="8"/>
  <c r="AS111" i="8"/>
  <c r="AS112" i="8"/>
  <c r="AS113" i="8"/>
  <c r="AS114" i="8"/>
  <c r="AS115" i="8"/>
  <c r="AS116" i="8"/>
  <c r="AS117" i="8"/>
  <c r="AS118" i="8"/>
  <c r="AS119" i="8"/>
  <c r="AS120" i="8"/>
  <c r="AS121" i="8"/>
  <c r="AS122" i="8"/>
  <c r="AS123" i="8"/>
  <c r="AS124" i="8"/>
  <c r="AS125" i="8"/>
  <c r="AS126" i="8"/>
  <c r="AS127" i="8"/>
  <c r="AS128" i="8"/>
  <c r="AS129" i="8"/>
  <c r="AS130" i="8"/>
  <c r="AS131" i="8"/>
  <c r="AS132" i="8"/>
  <c r="AS133" i="8"/>
  <c r="AS134" i="8"/>
  <c r="AS135" i="8"/>
  <c r="AS136" i="8"/>
  <c r="AS137" i="8"/>
  <c r="AS138" i="8"/>
  <c r="AS139" i="8"/>
  <c r="AS140" i="8"/>
  <c r="AS141" i="8"/>
  <c r="AS142" i="8"/>
  <c r="AS143" i="8"/>
  <c r="AS144" i="8"/>
  <c r="AS145" i="8"/>
  <c r="BD159" i="8" l="1"/>
  <c r="BF159" i="8"/>
  <c r="AS129" i="11"/>
  <c r="AS130" i="11"/>
  <c r="AS131" i="11"/>
  <c r="AS132" i="11"/>
  <c r="AS133" i="11"/>
  <c r="AS134" i="11"/>
  <c r="AS135" i="11"/>
  <c r="AS136" i="11"/>
  <c r="AS137" i="11"/>
  <c r="AS138" i="11"/>
  <c r="AS139" i="11"/>
  <c r="AS140" i="11"/>
  <c r="AS141" i="11"/>
  <c r="AS142" i="11"/>
  <c r="AS143" i="11"/>
  <c r="AS144" i="11"/>
  <c r="AS145" i="11"/>
  <c r="AS146" i="11"/>
  <c r="AS147" i="11"/>
  <c r="AS148" i="11"/>
  <c r="AS149" i="11"/>
  <c r="AS150" i="11"/>
  <c r="AS151" i="11"/>
  <c r="AS152" i="11"/>
  <c r="AS153" i="11"/>
  <c r="AS154" i="11"/>
  <c r="AS155" i="11"/>
  <c r="AS156" i="11"/>
  <c r="AS157" i="11"/>
  <c r="AS158" i="11"/>
  <c r="AS159" i="11"/>
  <c r="AS160" i="11"/>
  <c r="AS161" i="11"/>
  <c r="AS162" i="11"/>
  <c r="AS163" i="11"/>
  <c r="AS164" i="11"/>
  <c r="AS165" i="11"/>
  <c r="AS166" i="11"/>
  <c r="AS167" i="11"/>
  <c r="AS168" i="11"/>
  <c r="AS169" i="11"/>
  <c r="AS170" i="11"/>
  <c r="AS171" i="11"/>
  <c r="AS172" i="11"/>
  <c r="AS173" i="11"/>
  <c r="AS174" i="11"/>
  <c r="AS175" i="11"/>
  <c r="AS176" i="11"/>
  <c r="AS177" i="11"/>
  <c r="AS178" i="11"/>
  <c r="AS179" i="11"/>
  <c r="AS180" i="11"/>
  <c r="AS181" i="11"/>
  <c r="AS182" i="11"/>
  <c r="AS183" i="11"/>
  <c r="AS184" i="11"/>
  <c r="AS185" i="11"/>
  <c r="AS186" i="11"/>
  <c r="AS187" i="11"/>
  <c r="AS188" i="11"/>
  <c r="AS189" i="11"/>
  <c r="AS190" i="11"/>
  <c r="AS191" i="11"/>
  <c r="AS192" i="11"/>
  <c r="AS193" i="11"/>
  <c r="AS194" i="11"/>
  <c r="AS195" i="11"/>
  <c r="AS196" i="11"/>
  <c r="AS197" i="11"/>
  <c r="AS198" i="11"/>
  <c r="AS199" i="11"/>
  <c r="AS200" i="11"/>
  <c r="AS201" i="11"/>
  <c r="AS202" i="11"/>
  <c r="AS203" i="11"/>
  <c r="AS204" i="11"/>
  <c r="AS205" i="11"/>
  <c r="AS206" i="11"/>
  <c r="AS207" i="11"/>
  <c r="AS208" i="11"/>
  <c r="AS209" i="11"/>
  <c r="AS210" i="11"/>
  <c r="AS211" i="11"/>
  <c r="AS212" i="11"/>
  <c r="AS213" i="11"/>
  <c r="AS214" i="11"/>
  <c r="AS215" i="11"/>
  <c r="AS216" i="11"/>
  <c r="AS217" i="11"/>
  <c r="AS218" i="11"/>
  <c r="AS219" i="11"/>
  <c r="AS220" i="11"/>
  <c r="AS221" i="11"/>
  <c r="AS222" i="11"/>
  <c r="AS223" i="11"/>
  <c r="AS224" i="11"/>
  <c r="AS225" i="11"/>
  <c r="AS226" i="11"/>
  <c r="AS227" i="11"/>
  <c r="AS228" i="11"/>
  <c r="AS229" i="11"/>
  <c r="AS230" i="11"/>
  <c r="AS231" i="11"/>
  <c r="AS232" i="11"/>
  <c r="AS233" i="11"/>
  <c r="AS234" i="11"/>
  <c r="AS235" i="11"/>
  <c r="AZ245" i="1"/>
  <c r="AZ246" i="1"/>
  <c r="AZ247" i="1"/>
  <c r="AZ248" i="1"/>
  <c r="AZ249" i="1"/>
  <c r="AZ250" i="1"/>
  <c r="AZ251" i="1"/>
  <c r="AZ252" i="1"/>
  <c r="AZ253" i="1"/>
  <c r="AZ254" i="1"/>
  <c r="AZ255" i="1"/>
  <c r="AZ256" i="1"/>
  <c r="AZ257" i="1"/>
  <c r="AZ258" i="1"/>
  <c r="AZ259" i="1"/>
  <c r="AZ260" i="1"/>
  <c r="AZ261" i="1"/>
  <c r="AZ262" i="1"/>
  <c r="AZ263" i="1"/>
  <c r="AZ264" i="1"/>
  <c r="AZ265" i="1"/>
  <c r="AZ213" i="1"/>
  <c r="AZ236" i="1" s="1"/>
  <c r="AZ214" i="1"/>
  <c r="AZ215" i="1"/>
  <c r="AZ216" i="1"/>
  <c r="AZ217" i="1"/>
  <c r="AZ218" i="1"/>
  <c r="AZ219" i="1"/>
  <c r="AZ220" i="1"/>
  <c r="AZ221" i="1"/>
  <c r="AZ222" i="1"/>
  <c r="AZ223" i="1"/>
  <c r="AZ224" i="1"/>
  <c r="AZ225" i="1"/>
  <c r="AZ226" i="1"/>
  <c r="AZ227" i="1"/>
  <c r="AZ228" i="1"/>
  <c r="AZ229" i="1"/>
  <c r="AZ230" i="1"/>
  <c r="AZ231" i="1"/>
  <c r="AZ232" i="1"/>
  <c r="AZ233" i="1"/>
  <c r="BT102" i="8" l="1"/>
  <c r="BT103" i="8"/>
  <c r="BT104" i="8"/>
  <c r="BT105" i="8"/>
  <c r="BT106" i="8"/>
  <c r="BT107" i="8"/>
  <c r="BT108" i="8"/>
  <c r="BT109" i="8"/>
  <c r="BT110" i="8"/>
  <c r="BT111" i="8"/>
  <c r="BT112" i="8"/>
  <c r="BT113" i="8"/>
  <c r="BT114" i="8"/>
  <c r="BT115" i="8"/>
  <c r="BT116" i="8"/>
  <c r="BT117" i="8"/>
  <c r="BT118" i="8"/>
  <c r="BT119" i="8"/>
  <c r="BT120" i="8"/>
  <c r="BT121" i="8"/>
  <c r="BT122" i="8"/>
  <c r="BT123" i="8"/>
  <c r="BT124" i="8"/>
  <c r="BT125" i="8"/>
  <c r="BT126" i="8"/>
  <c r="BT127" i="8"/>
  <c r="BT128" i="8"/>
  <c r="BT129" i="8"/>
  <c r="BT130" i="8"/>
  <c r="BT131" i="8"/>
  <c r="BT132" i="8"/>
  <c r="BT133" i="8"/>
  <c r="BT134" i="8"/>
  <c r="BT135" i="8"/>
  <c r="BT136" i="8"/>
  <c r="BT137" i="8"/>
  <c r="BT138" i="8"/>
  <c r="BT139" i="8"/>
  <c r="BT140" i="8"/>
  <c r="BT141" i="8"/>
  <c r="BT142" i="8"/>
  <c r="BT143" i="8"/>
  <c r="BT144" i="8"/>
  <c r="BT145" i="8"/>
  <c r="BT101" i="8"/>
  <c r="AR101" i="8" l="1"/>
  <c r="AR102" i="8"/>
  <c r="AR103" i="8"/>
  <c r="AR104" i="8"/>
  <c r="AR105" i="8"/>
  <c r="AR106" i="8"/>
  <c r="AR107" i="8"/>
  <c r="AR108" i="8"/>
  <c r="AR109" i="8"/>
  <c r="AR110" i="8"/>
  <c r="AR111" i="8"/>
  <c r="AR112" i="8"/>
  <c r="AR113" i="8"/>
  <c r="AR114" i="8"/>
  <c r="AR115" i="8"/>
  <c r="AR116" i="8"/>
  <c r="AR117" i="8"/>
  <c r="AR118" i="8"/>
  <c r="AR119" i="8"/>
  <c r="AR120" i="8"/>
  <c r="AR121" i="8"/>
  <c r="AR122" i="8"/>
  <c r="AR123" i="8"/>
  <c r="AR124" i="8"/>
  <c r="AR125" i="8"/>
  <c r="AR126" i="8"/>
  <c r="AR127" i="8"/>
  <c r="AR128" i="8"/>
  <c r="AR129" i="8"/>
  <c r="AR130" i="8"/>
  <c r="AR131" i="8"/>
  <c r="AR132" i="8"/>
  <c r="AR133" i="8"/>
  <c r="AR134" i="8"/>
  <c r="AR135" i="8"/>
  <c r="AR136" i="8"/>
  <c r="AR137" i="8"/>
  <c r="AR138" i="8"/>
  <c r="AR139" i="8"/>
  <c r="AR140" i="8"/>
  <c r="AR141" i="8"/>
  <c r="AR142" i="8"/>
  <c r="AR143" i="8"/>
  <c r="AR144" i="8"/>
  <c r="AR145" i="8"/>
  <c r="AR129" i="11"/>
  <c r="AR130" i="11"/>
  <c r="AR131" i="11"/>
  <c r="AR132" i="11"/>
  <c r="AR133" i="11"/>
  <c r="AR134" i="11"/>
  <c r="AR135" i="11"/>
  <c r="AR136" i="11"/>
  <c r="AR137" i="11"/>
  <c r="AR138" i="11"/>
  <c r="AR139" i="11"/>
  <c r="AR140" i="11"/>
  <c r="AR141" i="11"/>
  <c r="AR142" i="11"/>
  <c r="AR143" i="11"/>
  <c r="AR144" i="11"/>
  <c r="AR145" i="11"/>
  <c r="AR146" i="11"/>
  <c r="AR147" i="11"/>
  <c r="AR148" i="11"/>
  <c r="AR149" i="11"/>
  <c r="AR150" i="11"/>
  <c r="AR151" i="11"/>
  <c r="AR152" i="11"/>
  <c r="AR153" i="11"/>
  <c r="AR154" i="11"/>
  <c r="AR155" i="11"/>
  <c r="AR156" i="11"/>
  <c r="AR157" i="11"/>
  <c r="AR158" i="11"/>
  <c r="AR159" i="11"/>
  <c r="AR160" i="11"/>
  <c r="AR161" i="11"/>
  <c r="AR162" i="11"/>
  <c r="AR163" i="11"/>
  <c r="AR164" i="11"/>
  <c r="AR165" i="11"/>
  <c r="AR166" i="11"/>
  <c r="AR167" i="11"/>
  <c r="AR168" i="11"/>
  <c r="AR169" i="11"/>
  <c r="AR170" i="11"/>
  <c r="AR171" i="11"/>
  <c r="AR172" i="11"/>
  <c r="AR173" i="11"/>
  <c r="AR174" i="11"/>
  <c r="AR175" i="11"/>
  <c r="AR176" i="11"/>
  <c r="AR177" i="11"/>
  <c r="AR178" i="11"/>
  <c r="AR179" i="11"/>
  <c r="AR180" i="11"/>
  <c r="AR181" i="11"/>
  <c r="AR182" i="11"/>
  <c r="AR183" i="11"/>
  <c r="AR184" i="11"/>
  <c r="AR185" i="11"/>
  <c r="AR186" i="11"/>
  <c r="AR187" i="11"/>
  <c r="AR188" i="11"/>
  <c r="AR189" i="11"/>
  <c r="AR190" i="11"/>
  <c r="AR191" i="11"/>
  <c r="AR192" i="11"/>
  <c r="AR193" i="11"/>
  <c r="AR194" i="11"/>
  <c r="AR195" i="11"/>
  <c r="AR196" i="11"/>
  <c r="AR197" i="11"/>
  <c r="AR198" i="11"/>
  <c r="AR199" i="11"/>
  <c r="AR200" i="11"/>
  <c r="AR201" i="11"/>
  <c r="AR202" i="11"/>
  <c r="AR203" i="11"/>
  <c r="AR204" i="11"/>
  <c r="AR205" i="11"/>
  <c r="AR206" i="11"/>
  <c r="AR207" i="11"/>
  <c r="AR208" i="11"/>
  <c r="AR209" i="11"/>
  <c r="AR210" i="11"/>
  <c r="AR211" i="11"/>
  <c r="AR212" i="11"/>
  <c r="AR213" i="11"/>
  <c r="AR214" i="11"/>
  <c r="AR215" i="11"/>
  <c r="AR216" i="11"/>
  <c r="AR217" i="11"/>
  <c r="AR218" i="11"/>
  <c r="AR219" i="11"/>
  <c r="AR220" i="11"/>
  <c r="AR221" i="11"/>
  <c r="AR222" i="11"/>
  <c r="AR223" i="11"/>
  <c r="AR224" i="11"/>
  <c r="AR225" i="11"/>
  <c r="AR226" i="11"/>
  <c r="AR227" i="11"/>
  <c r="AR228" i="11"/>
  <c r="AR229" i="11"/>
  <c r="AR230" i="11"/>
  <c r="AR231" i="11"/>
  <c r="AR232" i="11"/>
  <c r="AR233" i="11"/>
  <c r="AR234" i="11"/>
  <c r="AR235" i="11"/>
  <c r="AY246" i="1"/>
  <c r="AY247" i="1"/>
  <c r="AY248" i="1"/>
  <c r="AY249" i="1"/>
  <c r="AY250" i="1"/>
  <c r="AY251" i="1"/>
  <c r="AY252" i="1"/>
  <c r="AY253" i="1"/>
  <c r="AY254" i="1"/>
  <c r="AY255" i="1"/>
  <c r="AY256" i="1"/>
  <c r="AY257" i="1"/>
  <c r="AY258" i="1"/>
  <c r="AY259" i="1"/>
  <c r="AY260" i="1"/>
  <c r="AY261" i="1"/>
  <c r="AY262" i="1"/>
  <c r="AY263" i="1"/>
  <c r="AY264" i="1"/>
  <c r="AY265" i="1"/>
  <c r="AY245" i="1"/>
  <c r="AY213" i="1"/>
  <c r="AY236" i="1" s="1"/>
  <c r="AY214" i="1"/>
  <c r="AY215" i="1"/>
  <c r="AY216" i="1"/>
  <c r="AY217" i="1"/>
  <c r="AY218" i="1"/>
  <c r="AY219" i="1"/>
  <c r="AY220" i="1"/>
  <c r="AY221" i="1"/>
  <c r="AY222" i="1"/>
  <c r="AY223" i="1"/>
  <c r="AY224" i="1"/>
  <c r="AY225" i="1"/>
  <c r="AY226" i="1"/>
  <c r="AY227" i="1"/>
  <c r="AY228" i="1"/>
  <c r="AY229" i="1"/>
  <c r="AY230" i="1"/>
  <c r="AY231" i="1"/>
  <c r="AY232" i="1"/>
  <c r="AY233" i="1"/>
  <c r="AQ101" i="8" l="1"/>
  <c r="AQ102" i="8"/>
  <c r="AQ103" i="8"/>
  <c r="AQ104" i="8"/>
  <c r="AQ105" i="8"/>
  <c r="AQ106" i="8"/>
  <c r="AQ107" i="8"/>
  <c r="AQ108" i="8"/>
  <c r="AQ109" i="8"/>
  <c r="AQ110" i="8"/>
  <c r="AQ111" i="8"/>
  <c r="AQ112" i="8"/>
  <c r="AQ113" i="8"/>
  <c r="AQ114" i="8"/>
  <c r="AQ115" i="8"/>
  <c r="AQ116" i="8"/>
  <c r="AQ117" i="8"/>
  <c r="AQ118" i="8"/>
  <c r="AQ119" i="8"/>
  <c r="AQ120" i="8"/>
  <c r="AQ121" i="8"/>
  <c r="AQ122" i="8"/>
  <c r="AQ123" i="8"/>
  <c r="AQ124" i="8"/>
  <c r="AQ125" i="8"/>
  <c r="AQ126" i="8"/>
  <c r="AQ127" i="8"/>
  <c r="AQ128" i="8"/>
  <c r="AQ129" i="8"/>
  <c r="AQ130" i="8"/>
  <c r="AQ131" i="8"/>
  <c r="AQ132" i="8"/>
  <c r="AQ133" i="8"/>
  <c r="AQ134" i="8"/>
  <c r="AQ135" i="8"/>
  <c r="AQ136" i="8"/>
  <c r="AQ137" i="8"/>
  <c r="AQ138" i="8"/>
  <c r="AQ139" i="8"/>
  <c r="AQ140" i="8"/>
  <c r="AQ141" i="8"/>
  <c r="AQ142" i="8"/>
  <c r="AQ143" i="8"/>
  <c r="AQ144" i="8"/>
  <c r="AQ145" i="8"/>
  <c r="AQ129" i="11"/>
  <c r="AQ130" i="11"/>
  <c r="AQ131" i="11"/>
  <c r="AQ132" i="11"/>
  <c r="AQ133" i="11"/>
  <c r="AQ134" i="11"/>
  <c r="AQ135" i="11"/>
  <c r="AQ136" i="11"/>
  <c r="AQ137" i="11"/>
  <c r="AQ138" i="11"/>
  <c r="AQ139" i="11"/>
  <c r="AQ140" i="11"/>
  <c r="AQ141" i="11"/>
  <c r="AQ142" i="11"/>
  <c r="AQ143" i="11"/>
  <c r="AQ144" i="11"/>
  <c r="AQ145" i="11"/>
  <c r="AQ146" i="11"/>
  <c r="AQ147" i="11"/>
  <c r="AQ148" i="11"/>
  <c r="AQ149" i="11"/>
  <c r="AQ150" i="11"/>
  <c r="AQ151" i="11"/>
  <c r="AQ152" i="11"/>
  <c r="AQ153" i="11"/>
  <c r="AQ154" i="11"/>
  <c r="AQ155" i="11"/>
  <c r="AQ156" i="11"/>
  <c r="AQ157" i="11"/>
  <c r="AQ158" i="11"/>
  <c r="AQ159" i="11"/>
  <c r="AQ160" i="11"/>
  <c r="AQ161" i="11"/>
  <c r="AQ162" i="11"/>
  <c r="AQ163" i="11"/>
  <c r="AQ164" i="11"/>
  <c r="AQ165" i="11"/>
  <c r="AQ166" i="11"/>
  <c r="AQ167" i="11"/>
  <c r="AQ168" i="11"/>
  <c r="AQ169" i="11"/>
  <c r="AQ170" i="11"/>
  <c r="AQ171" i="11"/>
  <c r="AQ172" i="11"/>
  <c r="AQ173" i="11"/>
  <c r="AQ174" i="11"/>
  <c r="AQ175" i="11"/>
  <c r="AQ176" i="11"/>
  <c r="AQ177" i="11"/>
  <c r="AQ178" i="11"/>
  <c r="AQ179" i="11"/>
  <c r="AQ180" i="11"/>
  <c r="AQ181" i="11"/>
  <c r="AQ182" i="11"/>
  <c r="AQ183" i="11"/>
  <c r="AQ184" i="11"/>
  <c r="AQ185" i="11"/>
  <c r="AQ186" i="11"/>
  <c r="AQ187" i="11"/>
  <c r="AQ188" i="11"/>
  <c r="AQ189" i="11"/>
  <c r="AQ190" i="11"/>
  <c r="AQ191" i="11"/>
  <c r="AQ192" i="11"/>
  <c r="AQ193" i="11"/>
  <c r="AQ194" i="11"/>
  <c r="AQ195" i="11"/>
  <c r="AQ196" i="11"/>
  <c r="AQ197" i="11"/>
  <c r="AQ198" i="11"/>
  <c r="AQ199" i="11"/>
  <c r="AQ200" i="11"/>
  <c r="AQ201" i="11"/>
  <c r="AQ202" i="11"/>
  <c r="AQ203" i="11"/>
  <c r="AQ204" i="11"/>
  <c r="AQ205" i="11"/>
  <c r="AQ206" i="11"/>
  <c r="AQ207" i="11"/>
  <c r="AQ208" i="11"/>
  <c r="AQ209" i="11"/>
  <c r="AQ210" i="11"/>
  <c r="AQ211" i="11"/>
  <c r="AQ212" i="11"/>
  <c r="AQ213" i="11"/>
  <c r="AQ214" i="11"/>
  <c r="AQ215" i="11"/>
  <c r="AQ216" i="11"/>
  <c r="AQ217" i="11"/>
  <c r="AQ218" i="11"/>
  <c r="AQ219" i="11"/>
  <c r="AQ220" i="11"/>
  <c r="AQ221" i="11"/>
  <c r="AQ222" i="11"/>
  <c r="AQ223" i="11"/>
  <c r="AQ224" i="11"/>
  <c r="AQ225" i="11"/>
  <c r="AQ226" i="11"/>
  <c r="AQ227" i="11"/>
  <c r="AQ228" i="11"/>
  <c r="AQ229" i="11"/>
  <c r="AQ230" i="11"/>
  <c r="AQ231" i="11"/>
  <c r="AQ232" i="11"/>
  <c r="AQ233" i="11"/>
  <c r="AQ234" i="11"/>
  <c r="AQ235" i="11"/>
  <c r="AX245" i="1"/>
  <c r="AX246" i="1"/>
  <c r="AX247" i="1"/>
  <c r="AX248" i="1"/>
  <c r="AX249" i="1"/>
  <c r="AX250" i="1"/>
  <c r="AX251" i="1"/>
  <c r="AX252" i="1"/>
  <c r="AX253" i="1"/>
  <c r="AX254" i="1"/>
  <c r="AX255" i="1"/>
  <c r="AX256" i="1"/>
  <c r="AX257" i="1"/>
  <c r="AX258" i="1"/>
  <c r="AX259" i="1"/>
  <c r="AX260" i="1"/>
  <c r="AX261" i="1"/>
  <c r="AX262" i="1"/>
  <c r="AX263" i="1"/>
  <c r="AX264" i="1"/>
  <c r="AX265" i="1"/>
  <c r="AX213" i="1"/>
  <c r="AX236" i="1" s="1"/>
  <c r="AX214" i="1"/>
  <c r="AX215" i="1"/>
  <c r="AX216" i="1"/>
  <c r="AX217" i="1"/>
  <c r="AX218" i="1"/>
  <c r="AX219" i="1"/>
  <c r="AX220" i="1"/>
  <c r="AX221" i="1"/>
  <c r="AX222" i="1"/>
  <c r="AX223" i="1"/>
  <c r="AX224" i="1"/>
  <c r="AX225" i="1"/>
  <c r="AX226" i="1"/>
  <c r="AX227" i="1"/>
  <c r="AX228" i="1"/>
  <c r="AX229" i="1"/>
  <c r="AX230" i="1"/>
  <c r="AX231" i="1"/>
  <c r="AX232" i="1"/>
  <c r="AX233" i="1"/>
  <c r="AP101" i="8" l="1"/>
  <c r="AP102" i="8"/>
  <c r="AP103" i="8"/>
  <c r="AP104" i="8"/>
  <c r="AP105" i="8"/>
  <c r="AP106" i="8"/>
  <c r="AP107" i="8"/>
  <c r="AP108" i="8"/>
  <c r="AP109" i="8"/>
  <c r="AP110" i="8"/>
  <c r="AP111" i="8"/>
  <c r="AP112" i="8"/>
  <c r="AP113" i="8"/>
  <c r="AP114" i="8"/>
  <c r="AP115" i="8"/>
  <c r="AP116" i="8"/>
  <c r="AP117" i="8"/>
  <c r="AP118" i="8"/>
  <c r="AP119" i="8"/>
  <c r="AP120" i="8"/>
  <c r="AP121" i="8"/>
  <c r="AP122" i="8"/>
  <c r="AP123" i="8"/>
  <c r="AP124" i="8"/>
  <c r="AP125" i="8"/>
  <c r="AP126" i="8"/>
  <c r="AP127" i="8"/>
  <c r="AP128" i="8"/>
  <c r="AP129" i="8"/>
  <c r="AP130" i="8"/>
  <c r="AP131" i="8"/>
  <c r="AP132" i="8"/>
  <c r="AP133" i="8"/>
  <c r="AP134" i="8"/>
  <c r="AP135" i="8"/>
  <c r="AP136" i="8"/>
  <c r="AP137" i="8"/>
  <c r="AP138" i="8"/>
  <c r="AP139" i="8"/>
  <c r="AP140" i="8"/>
  <c r="AP141" i="8"/>
  <c r="AP142" i="8"/>
  <c r="AP143" i="8"/>
  <c r="AP144" i="8"/>
  <c r="AP145" i="8"/>
  <c r="AP129" i="11" l="1"/>
  <c r="AP130" i="11"/>
  <c r="AP131" i="11"/>
  <c r="AP132" i="11"/>
  <c r="AP133" i="11"/>
  <c r="AP134" i="11"/>
  <c r="AP135" i="11"/>
  <c r="AP136" i="11"/>
  <c r="AP137" i="11"/>
  <c r="AP138" i="11"/>
  <c r="AP139" i="11"/>
  <c r="AP140" i="11"/>
  <c r="AP141" i="11"/>
  <c r="AP142" i="11"/>
  <c r="AP143" i="11"/>
  <c r="AP144" i="11"/>
  <c r="AP145" i="11"/>
  <c r="AP146" i="11"/>
  <c r="AP147" i="11"/>
  <c r="AP148" i="11"/>
  <c r="AP149" i="11"/>
  <c r="AP150" i="11"/>
  <c r="AP151" i="11"/>
  <c r="AP152" i="11"/>
  <c r="AP153" i="11"/>
  <c r="AP154" i="11"/>
  <c r="AP155" i="11"/>
  <c r="AP156" i="11"/>
  <c r="AP157" i="11"/>
  <c r="AP158" i="11"/>
  <c r="AP159" i="11"/>
  <c r="AP160" i="11"/>
  <c r="AP161" i="11"/>
  <c r="AP162" i="11"/>
  <c r="AP163" i="11"/>
  <c r="AP164" i="11"/>
  <c r="AP165" i="11"/>
  <c r="AP166" i="11"/>
  <c r="AP167" i="11"/>
  <c r="AP168" i="11"/>
  <c r="AP169" i="11"/>
  <c r="AP170" i="11"/>
  <c r="AP171" i="11"/>
  <c r="AP172" i="11"/>
  <c r="AP173" i="11"/>
  <c r="AP174" i="11"/>
  <c r="AP175" i="11"/>
  <c r="AP176" i="11"/>
  <c r="AP177" i="11"/>
  <c r="AP178" i="11"/>
  <c r="AP179" i="11"/>
  <c r="AP180" i="11"/>
  <c r="AP181" i="11"/>
  <c r="AP182" i="11"/>
  <c r="AP183" i="11"/>
  <c r="AP184" i="11"/>
  <c r="AP185" i="11"/>
  <c r="AP186" i="11"/>
  <c r="AP187" i="11"/>
  <c r="AP188" i="11"/>
  <c r="AP189" i="11"/>
  <c r="AP190" i="11"/>
  <c r="AP191" i="11"/>
  <c r="AP192" i="11"/>
  <c r="AP193" i="11"/>
  <c r="AP194" i="11"/>
  <c r="AP195" i="11"/>
  <c r="AP196" i="11"/>
  <c r="AP197" i="11"/>
  <c r="AP198" i="11"/>
  <c r="AP199" i="11"/>
  <c r="AP200" i="11"/>
  <c r="AP201" i="11"/>
  <c r="AP202" i="11"/>
  <c r="AP203" i="11"/>
  <c r="AP204" i="11"/>
  <c r="AP205" i="11"/>
  <c r="AP206" i="11"/>
  <c r="AP207" i="11"/>
  <c r="AP208" i="11"/>
  <c r="AP209" i="11"/>
  <c r="AP210" i="11"/>
  <c r="AP211" i="11"/>
  <c r="AP212" i="11"/>
  <c r="AP213" i="11"/>
  <c r="AP214" i="11"/>
  <c r="AP215" i="11"/>
  <c r="AP216" i="11"/>
  <c r="AP217" i="11"/>
  <c r="AP218" i="11"/>
  <c r="AP219" i="11"/>
  <c r="AP220" i="11"/>
  <c r="AP221" i="11"/>
  <c r="AP222" i="11"/>
  <c r="AP223" i="11"/>
  <c r="AP224" i="11"/>
  <c r="AP225" i="11"/>
  <c r="AP226" i="11"/>
  <c r="AP227" i="11"/>
  <c r="AP228" i="11"/>
  <c r="AP229" i="11"/>
  <c r="AP230" i="11"/>
  <c r="AP231" i="11"/>
  <c r="AP232" i="11"/>
  <c r="AP233" i="11"/>
  <c r="AP234" i="11"/>
  <c r="AP235" i="11"/>
  <c r="AW245" i="1"/>
  <c r="AW246" i="1"/>
  <c r="AW247" i="1"/>
  <c r="AW248" i="1"/>
  <c r="AW249" i="1"/>
  <c r="AW250" i="1"/>
  <c r="AW251" i="1"/>
  <c r="AW252" i="1"/>
  <c r="AW253" i="1"/>
  <c r="AW254" i="1"/>
  <c r="AW255" i="1"/>
  <c r="AW256" i="1"/>
  <c r="AW257" i="1"/>
  <c r="AW258" i="1"/>
  <c r="AW259" i="1"/>
  <c r="AW260" i="1"/>
  <c r="AW261" i="1"/>
  <c r="AW262" i="1"/>
  <c r="AW263" i="1"/>
  <c r="AW264" i="1"/>
  <c r="AW265" i="1"/>
  <c r="AW213" i="1"/>
  <c r="AW236" i="1" s="1"/>
  <c r="AW214" i="1"/>
  <c r="AW215" i="1"/>
  <c r="AW216" i="1"/>
  <c r="AW217" i="1"/>
  <c r="AW218" i="1"/>
  <c r="AW219" i="1"/>
  <c r="AW220" i="1"/>
  <c r="AW221" i="1"/>
  <c r="AW222" i="1"/>
  <c r="AW223" i="1"/>
  <c r="AW224" i="1"/>
  <c r="AW225" i="1"/>
  <c r="AW226" i="1"/>
  <c r="AW227" i="1"/>
  <c r="AW228" i="1"/>
  <c r="AW229" i="1"/>
  <c r="AW230" i="1"/>
  <c r="AW231" i="1"/>
  <c r="AW232" i="1"/>
  <c r="AW233" i="1"/>
  <c r="AO101" i="8" l="1"/>
  <c r="AO102" i="8"/>
  <c r="AO103" i="8"/>
  <c r="AO104" i="8"/>
  <c r="AO105" i="8"/>
  <c r="AO106" i="8"/>
  <c r="AO107" i="8"/>
  <c r="AO108" i="8"/>
  <c r="AO109" i="8"/>
  <c r="AO110" i="8"/>
  <c r="AO111" i="8"/>
  <c r="AO112" i="8"/>
  <c r="AO113" i="8"/>
  <c r="AO114" i="8"/>
  <c r="AO115" i="8"/>
  <c r="AO116" i="8"/>
  <c r="AO117" i="8"/>
  <c r="AO118" i="8"/>
  <c r="AO119" i="8"/>
  <c r="AO120" i="8"/>
  <c r="AO121" i="8"/>
  <c r="AO122" i="8"/>
  <c r="AO123" i="8"/>
  <c r="AO124" i="8"/>
  <c r="AO125" i="8"/>
  <c r="AO126" i="8"/>
  <c r="AO127" i="8"/>
  <c r="AO128" i="8"/>
  <c r="AO129" i="8"/>
  <c r="AO130" i="8"/>
  <c r="AO131" i="8"/>
  <c r="AO132" i="8"/>
  <c r="AO133" i="8"/>
  <c r="AO134" i="8"/>
  <c r="AO135" i="8"/>
  <c r="AO136" i="8"/>
  <c r="AO137" i="8"/>
  <c r="AO138" i="8"/>
  <c r="AO139" i="8"/>
  <c r="AO140" i="8"/>
  <c r="AO141" i="8"/>
  <c r="AO142" i="8"/>
  <c r="AO143" i="8"/>
  <c r="AO144" i="8"/>
  <c r="AO145" i="8"/>
  <c r="K83" i="13"/>
  <c r="M83" i="13"/>
  <c r="K84" i="13"/>
  <c r="M84" i="13"/>
  <c r="K85" i="13"/>
  <c r="M85" i="13"/>
  <c r="K86" i="13"/>
  <c r="M86" i="13"/>
  <c r="K87" i="13"/>
  <c r="M87" i="13"/>
  <c r="K88" i="13"/>
  <c r="M88" i="13"/>
  <c r="K89" i="13"/>
  <c r="M89" i="13"/>
  <c r="K90" i="13"/>
  <c r="M90" i="13"/>
  <c r="K91" i="13"/>
  <c r="M91" i="13"/>
  <c r="K92" i="13"/>
  <c r="M92" i="13"/>
  <c r="K93" i="13"/>
  <c r="M93" i="13"/>
  <c r="K94" i="13"/>
  <c r="M94" i="13"/>
  <c r="K95" i="13"/>
  <c r="M95" i="13"/>
  <c r="K96" i="13"/>
  <c r="M96" i="13"/>
  <c r="K97" i="13"/>
  <c r="M97" i="13"/>
  <c r="K98" i="13"/>
  <c r="M98" i="13"/>
  <c r="K99" i="13"/>
  <c r="M99" i="13"/>
  <c r="K100" i="13"/>
  <c r="M100" i="13"/>
  <c r="K101" i="13"/>
  <c r="M101" i="13"/>
  <c r="K102" i="13"/>
  <c r="M102" i="13"/>
  <c r="E83" i="13"/>
  <c r="G83" i="13"/>
  <c r="E84" i="13"/>
  <c r="G84" i="13"/>
  <c r="E85" i="13"/>
  <c r="G85" i="13"/>
  <c r="E86" i="13"/>
  <c r="G86" i="13"/>
  <c r="E87" i="13"/>
  <c r="G87" i="13"/>
  <c r="E88" i="13"/>
  <c r="G88" i="13"/>
  <c r="E89" i="13"/>
  <c r="G89" i="13"/>
  <c r="E90" i="13"/>
  <c r="G90" i="13"/>
  <c r="E91" i="13"/>
  <c r="G91" i="13"/>
  <c r="E92" i="13"/>
  <c r="G92" i="13"/>
  <c r="E93" i="13"/>
  <c r="G93" i="13"/>
  <c r="E94" i="13"/>
  <c r="G94" i="13"/>
  <c r="E95" i="13"/>
  <c r="G95" i="13"/>
  <c r="E96" i="13"/>
  <c r="G96" i="13"/>
  <c r="E97" i="13"/>
  <c r="G97" i="13"/>
  <c r="E98" i="13"/>
  <c r="G98" i="13"/>
  <c r="E99" i="13"/>
  <c r="G99" i="13"/>
  <c r="E100" i="13"/>
  <c r="G100" i="13"/>
  <c r="E101" i="13"/>
  <c r="G101" i="13"/>
  <c r="E102" i="13"/>
  <c r="G102" i="13"/>
  <c r="AO129" i="11" l="1"/>
  <c r="AO130" i="11"/>
  <c r="AO131" i="11"/>
  <c r="AO132" i="11"/>
  <c r="AO133" i="11"/>
  <c r="AO134" i="11"/>
  <c r="AO135" i="11"/>
  <c r="AO136" i="11"/>
  <c r="AO137" i="11"/>
  <c r="AO138" i="11"/>
  <c r="AO139" i="11"/>
  <c r="AO140" i="11"/>
  <c r="AO141" i="11"/>
  <c r="AO142" i="11"/>
  <c r="AO143" i="11"/>
  <c r="AO144" i="11"/>
  <c r="AO145" i="11"/>
  <c r="AO146" i="11"/>
  <c r="AO147" i="11"/>
  <c r="AO148" i="11"/>
  <c r="AO149" i="11"/>
  <c r="AO150" i="11"/>
  <c r="AO151" i="11"/>
  <c r="AO152" i="11"/>
  <c r="AO153" i="11"/>
  <c r="AO154" i="11"/>
  <c r="AO155" i="11"/>
  <c r="AO156" i="11"/>
  <c r="AO157" i="11"/>
  <c r="AO158" i="11"/>
  <c r="AO159" i="11"/>
  <c r="AO160" i="11"/>
  <c r="AO161" i="11"/>
  <c r="AO162" i="11"/>
  <c r="AO163" i="11"/>
  <c r="AO164" i="11"/>
  <c r="AO165" i="11"/>
  <c r="AO166" i="11"/>
  <c r="AO167" i="11"/>
  <c r="AO168" i="11"/>
  <c r="AO169" i="11"/>
  <c r="AO170" i="11"/>
  <c r="AO171" i="11"/>
  <c r="AO172" i="11"/>
  <c r="AO173" i="11"/>
  <c r="AO174" i="11"/>
  <c r="AO175" i="11"/>
  <c r="AO176" i="11"/>
  <c r="AO177" i="11"/>
  <c r="AO178" i="11"/>
  <c r="AO179" i="11"/>
  <c r="AO180" i="11"/>
  <c r="AO181" i="11"/>
  <c r="AO182" i="11"/>
  <c r="AO183" i="11"/>
  <c r="AO184" i="11"/>
  <c r="AO185" i="11"/>
  <c r="AO186" i="11"/>
  <c r="AO187" i="11"/>
  <c r="AO188" i="11"/>
  <c r="AO189" i="11"/>
  <c r="AO190" i="11"/>
  <c r="AO191" i="11"/>
  <c r="AO192" i="11"/>
  <c r="AO193" i="11"/>
  <c r="AO194" i="11"/>
  <c r="AO195" i="11"/>
  <c r="AO196" i="11"/>
  <c r="AO197" i="11"/>
  <c r="AO198" i="11"/>
  <c r="AO199" i="11"/>
  <c r="AO200" i="11"/>
  <c r="AO201" i="11"/>
  <c r="AO202" i="11"/>
  <c r="AO203" i="11"/>
  <c r="AO204" i="11"/>
  <c r="AO205" i="11"/>
  <c r="AO206" i="11"/>
  <c r="AO207" i="11"/>
  <c r="AO208" i="11"/>
  <c r="AO209" i="11"/>
  <c r="AO210" i="11"/>
  <c r="AO211" i="11"/>
  <c r="AO212" i="11"/>
  <c r="AO213" i="11"/>
  <c r="AO214" i="11"/>
  <c r="AO215" i="11"/>
  <c r="AO216" i="11"/>
  <c r="AO217" i="11"/>
  <c r="AO218" i="11"/>
  <c r="AO219" i="11"/>
  <c r="AO220" i="11"/>
  <c r="AO221" i="11"/>
  <c r="AO222" i="11"/>
  <c r="AO223" i="11"/>
  <c r="AO224" i="11"/>
  <c r="AO225" i="11"/>
  <c r="AO226" i="11"/>
  <c r="AO227" i="11"/>
  <c r="AO228" i="11"/>
  <c r="AO229" i="11"/>
  <c r="AO230" i="11"/>
  <c r="AO231" i="11"/>
  <c r="AO232" i="11"/>
  <c r="AO233" i="11"/>
  <c r="AO234" i="11"/>
  <c r="AO235" i="11"/>
  <c r="AV245" i="1"/>
  <c r="AV246" i="1"/>
  <c r="AV247" i="1"/>
  <c r="AV248" i="1"/>
  <c r="AV249" i="1"/>
  <c r="AV250" i="1"/>
  <c r="AV251" i="1"/>
  <c r="AV252" i="1"/>
  <c r="AV253" i="1"/>
  <c r="AV254" i="1"/>
  <c r="AV255" i="1"/>
  <c r="AV256" i="1"/>
  <c r="AV257" i="1"/>
  <c r="AV258" i="1"/>
  <c r="AV259" i="1"/>
  <c r="AV260" i="1"/>
  <c r="AV261" i="1"/>
  <c r="AV262" i="1"/>
  <c r="AV263" i="1"/>
  <c r="AV264" i="1"/>
  <c r="AV265" i="1"/>
  <c r="AV213" i="1"/>
  <c r="AV236" i="1" s="1"/>
  <c r="AV214" i="1"/>
  <c r="AV215" i="1"/>
  <c r="AV216" i="1"/>
  <c r="AV217" i="1"/>
  <c r="AV218" i="1"/>
  <c r="AV219" i="1"/>
  <c r="AV220" i="1"/>
  <c r="AV221" i="1"/>
  <c r="AV222" i="1"/>
  <c r="AV223" i="1"/>
  <c r="AV224" i="1"/>
  <c r="AV225" i="1"/>
  <c r="AV226" i="1"/>
  <c r="AV227" i="1"/>
  <c r="AV228" i="1"/>
  <c r="AV229" i="1"/>
  <c r="AV230" i="1"/>
  <c r="AV231" i="1"/>
  <c r="AV232" i="1"/>
  <c r="AV233" i="1"/>
  <c r="AN101" i="8" l="1"/>
  <c r="AN102" i="8"/>
  <c r="AN103" i="8"/>
  <c r="AN104" i="8"/>
  <c r="AN105" i="8"/>
  <c r="AN106" i="8"/>
  <c r="AN107" i="8"/>
  <c r="AN108" i="8"/>
  <c r="AN109" i="8"/>
  <c r="AN110" i="8"/>
  <c r="AN111" i="8"/>
  <c r="AN112" i="8"/>
  <c r="AN113" i="8"/>
  <c r="AN114" i="8"/>
  <c r="AN115" i="8"/>
  <c r="AN116" i="8"/>
  <c r="AN117" i="8"/>
  <c r="AN118" i="8"/>
  <c r="AN119" i="8"/>
  <c r="AN120" i="8"/>
  <c r="AN121" i="8"/>
  <c r="AN122" i="8"/>
  <c r="AN123" i="8"/>
  <c r="AN124" i="8"/>
  <c r="AN125" i="8"/>
  <c r="AN126" i="8"/>
  <c r="AN127" i="8"/>
  <c r="AN128" i="8"/>
  <c r="AN129" i="8"/>
  <c r="AN130" i="8"/>
  <c r="AN131" i="8"/>
  <c r="AN132" i="8"/>
  <c r="AN133" i="8"/>
  <c r="AN134" i="8"/>
  <c r="AN135" i="8"/>
  <c r="AN136" i="8"/>
  <c r="AN137" i="8"/>
  <c r="AN138" i="8"/>
  <c r="AN139" i="8"/>
  <c r="AN140" i="8"/>
  <c r="AN141" i="8"/>
  <c r="AN142" i="8"/>
  <c r="AN143" i="8"/>
  <c r="AN144" i="8"/>
  <c r="AN145" i="8"/>
  <c r="AN129" i="11" l="1"/>
  <c r="AN130" i="11"/>
  <c r="AN131" i="11"/>
  <c r="AN132" i="11"/>
  <c r="AN133" i="11"/>
  <c r="AN134" i="11"/>
  <c r="AN135" i="11"/>
  <c r="AN136" i="11"/>
  <c r="AN137" i="11"/>
  <c r="AN138" i="11"/>
  <c r="AN139" i="11"/>
  <c r="AN140" i="11"/>
  <c r="AN141" i="11"/>
  <c r="AN142" i="11"/>
  <c r="AN143" i="11"/>
  <c r="AN144" i="11"/>
  <c r="AN145" i="11"/>
  <c r="AN146" i="11"/>
  <c r="AN147" i="11"/>
  <c r="AN148" i="11"/>
  <c r="AN149" i="11"/>
  <c r="AN150" i="11"/>
  <c r="AN151" i="11"/>
  <c r="AN152" i="11"/>
  <c r="AN153" i="11"/>
  <c r="AN154" i="11"/>
  <c r="AN155" i="11"/>
  <c r="AN156" i="11"/>
  <c r="AN157" i="11"/>
  <c r="AN158" i="11"/>
  <c r="AN159" i="11"/>
  <c r="AN160" i="11"/>
  <c r="AN161" i="11"/>
  <c r="AN162" i="11"/>
  <c r="AN163" i="11"/>
  <c r="AN164" i="11"/>
  <c r="AN165" i="11"/>
  <c r="AN166" i="11"/>
  <c r="AN167" i="11"/>
  <c r="AN168" i="11"/>
  <c r="AN169" i="11"/>
  <c r="AN170" i="11"/>
  <c r="AN171" i="11"/>
  <c r="AN172" i="11"/>
  <c r="AN173" i="11"/>
  <c r="AN174" i="11"/>
  <c r="AN175" i="11"/>
  <c r="AN176" i="11"/>
  <c r="AN177" i="11"/>
  <c r="AN178" i="11"/>
  <c r="AN179" i="11"/>
  <c r="AN180" i="11"/>
  <c r="AN181" i="11"/>
  <c r="AN182" i="11"/>
  <c r="AN183" i="11"/>
  <c r="AN184" i="11"/>
  <c r="AN185" i="11"/>
  <c r="AN186" i="11"/>
  <c r="AN187" i="11"/>
  <c r="AN188" i="11"/>
  <c r="AN189" i="11"/>
  <c r="AN190" i="11"/>
  <c r="AN191" i="11"/>
  <c r="AN192" i="11"/>
  <c r="AN193" i="11"/>
  <c r="AN194" i="11"/>
  <c r="AN195" i="11"/>
  <c r="AN196" i="11"/>
  <c r="AN197" i="11"/>
  <c r="AN198" i="11"/>
  <c r="AN199" i="11"/>
  <c r="AN200" i="11"/>
  <c r="AN201" i="11"/>
  <c r="AN202" i="11"/>
  <c r="AN203" i="11"/>
  <c r="AN204" i="11"/>
  <c r="AN205" i="11"/>
  <c r="AN206" i="11"/>
  <c r="AN207" i="11"/>
  <c r="AN208" i="11"/>
  <c r="AN209" i="11"/>
  <c r="AN210" i="11"/>
  <c r="AN211" i="11"/>
  <c r="AN212" i="11"/>
  <c r="AN213" i="11"/>
  <c r="AN214" i="11"/>
  <c r="AN215" i="11"/>
  <c r="AN216" i="11"/>
  <c r="AN217" i="11"/>
  <c r="AN218" i="11"/>
  <c r="AN219" i="11"/>
  <c r="AN220" i="11"/>
  <c r="AN221" i="11"/>
  <c r="AN222" i="11"/>
  <c r="AN223" i="11"/>
  <c r="AN224" i="11"/>
  <c r="AN225" i="11"/>
  <c r="AN226" i="11"/>
  <c r="AN227" i="11"/>
  <c r="AN228" i="11"/>
  <c r="AN229" i="11"/>
  <c r="AN230" i="11"/>
  <c r="AN231" i="11"/>
  <c r="AN232" i="11"/>
  <c r="AN233" i="11"/>
  <c r="AN234" i="11"/>
  <c r="AN235" i="11"/>
  <c r="AU245" i="1"/>
  <c r="AU246" i="1"/>
  <c r="AU247" i="1"/>
  <c r="AU248" i="1"/>
  <c r="AU249" i="1"/>
  <c r="AU250" i="1"/>
  <c r="AU251" i="1"/>
  <c r="AU252" i="1"/>
  <c r="AU253" i="1"/>
  <c r="AU254" i="1"/>
  <c r="AU255" i="1"/>
  <c r="AU256" i="1"/>
  <c r="AU257" i="1"/>
  <c r="AU258" i="1"/>
  <c r="AU259" i="1"/>
  <c r="AU260" i="1"/>
  <c r="AU261" i="1"/>
  <c r="AU262" i="1"/>
  <c r="AU263" i="1"/>
  <c r="AU264" i="1"/>
  <c r="AU265" i="1"/>
  <c r="AU213" i="1"/>
  <c r="AU236" i="1" s="1"/>
  <c r="AU214" i="1"/>
  <c r="AU215" i="1"/>
  <c r="AU216" i="1"/>
  <c r="AU217" i="1"/>
  <c r="AU218" i="1"/>
  <c r="AU219" i="1"/>
  <c r="AU220" i="1"/>
  <c r="AU221" i="1"/>
  <c r="AU222" i="1"/>
  <c r="AU223" i="1"/>
  <c r="AU224" i="1"/>
  <c r="AU225" i="1"/>
  <c r="AU226" i="1"/>
  <c r="AU227" i="1"/>
  <c r="AU228" i="1"/>
  <c r="AU229" i="1"/>
  <c r="AU230" i="1"/>
  <c r="AU231" i="1"/>
  <c r="AU232" i="1"/>
  <c r="AU233" i="1"/>
  <c r="AM101" i="8" l="1"/>
  <c r="AM102" i="8"/>
  <c r="AM103" i="8"/>
  <c r="AM104" i="8"/>
  <c r="AM105" i="8"/>
  <c r="AM106" i="8"/>
  <c r="AM107" i="8"/>
  <c r="AM108" i="8"/>
  <c r="AM109" i="8"/>
  <c r="AM110" i="8"/>
  <c r="AM111" i="8"/>
  <c r="AM112" i="8"/>
  <c r="AM113" i="8"/>
  <c r="AM114" i="8"/>
  <c r="AM115" i="8"/>
  <c r="AM116" i="8"/>
  <c r="AM117" i="8"/>
  <c r="AM118" i="8"/>
  <c r="AM119" i="8"/>
  <c r="AM120" i="8"/>
  <c r="AM121" i="8"/>
  <c r="AM122" i="8"/>
  <c r="AM123" i="8"/>
  <c r="AM124" i="8"/>
  <c r="AM125" i="8"/>
  <c r="AM126" i="8"/>
  <c r="AM127" i="8"/>
  <c r="AM128" i="8"/>
  <c r="AM129" i="8"/>
  <c r="AM130" i="8"/>
  <c r="AM131" i="8"/>
  <c r="AM132" i="8"/>
  <c r="AM133" i="8"/>
  <c r="AM134" i="8"/>
  <c r="AM135" i="8"/>
  <c r="AM136" i="8"/>
  <c r="AM137" i="8"/>
  <c r="AM138" i="8"/>
  <c r="AM139" i="8"/>
  <c r="AM140" i="8"/>
  <c r="AM141" i="8"/>
  <c r="AM142" i="8"/>
  <c r="AM143" i="8"/>
  <c r="AM144" i="8"/>
  <c r="AM145" i="8"/>
  <c r="AM129" i="11" l="1"/>
  <c r="AM130" i="11"/>
  <c r="AM131" i="11"/>
  <c r="AM132" i="11"/>
  <c r="AM133" i="11"/>
  <c r="AM134" i="11"/>
  <c r="AM135" i="11"/>
  <c r="AM136" i="11"/>
  <c r="AM137" i="11"/>
  <c r="AM138" i="11"/>
  <c r="AM139" i="11"/>
  <c r="AM140" i="11"/>
  <c r="AM141" i="11"/>
  <c r="AM142" i="11"/>
  <c r="AM143" i="11"/>
  <c r="AM144" i="11"/>
  <c r="AM145" i="11"/>
  <c r="AM146" i="11"/>
  <c r="AM147" i="11"/>
  <c r="AM148" i="11"/>
  <c r="AM149" i="11"/>
  <c r="AM150" i="11"/>
  <c r="AM151" i="11"/>
  <c r="AM152" i="11"/>
  <c r="AM153" i="11"/>
  <c r="AM154" i="11"/>
  <c r="AM155" i="11"/>
  <c r="AM156" i="11"/>
  <c r="AM157" i="11"/>
  <c r="AM158" i="11"/>
  <c r="AM159" i="11"/>
  <c r="AM160" i="11"/>
  <c r="AM161" i="11"/>
  <c r="AM162" i="11"/>
  <c r="AM163" i="11"/>
  <c r="AM164" i="11"/>
  <c r="AM165" i="11"/>
  <c r="AM166" i="11"/>
  <c r="AM167" i="11"/>
  <c r="AM168" i="11"/>
  <c r="AM169" i="11"/>
  <c r="AM170" i="11"/>
  <c r="AM171" i="11"/>
  <c r="AM172" i="11"/>
  <c r="AM173" i="11"/>
  <c r="AM174" i="11"/>
  <c r="AM175" i="11"/>
  <c r="AM176" i="11"/>
  <c r="AM177" i="11"/>
  <c r="AM178" i="11"/>
  <c r="AM179" i="11"/>
  <c r="AM180" i="11"/>
  <c r="AM181" i="11"/>
  <c r="AM182" i="11"/>
  <c r="AM183" i="11"/>
  <c r="AM184" i="11"/>
  <c r="AM185" i="11"/>
  <c r="AM186" i="11"/>
  <c r="AM187" i="11"/>
  <c r="AM188" i="11"/>
  <c r="AM189" i="11"/>
  <c r="AM190" i="11"/>
  <c r="AM191" i="11"/>
  <c r="AM192" i="11"/>
  <c r="AM193" i="11"/>
  <c r="AM194" i="11"/>
  <c r="AM195" i="11"/>
  <c r="AM196" i="11"/>
  <c r="AM197" i="11"/>
  <c r="AM198" i="11"/>
  <c r="AM199" i="11"/>
  <c r="AM200" i="11"/>
  <c r="AM201" i="11"/>
  <c r="AM202" i="11"/>
  <c r="AM203" i="11"/>
  <c r="AM204" i="11"/>
  <c r="AM205" i="11"/>
  <c r="AM206" i="11"/>
  <c r="AM207" i="11"/>
  <c r="AM208" i="11"/>
  <c r="AM209" i="11"/>
  <c r="AM210" i="11"/>
  <c r="AM211" i="11"/>
  <c r="AM212" i="11"/>
  <c r="AM213" i="11"/>
  <c r="AM214" i="11"/>
  <c r="AM215" i="11"/>
  <c r="AM216" i="11"/>
  <c r="AM217" i="11"/>
  <c r="AM218" i="11"/>
  <c r="AM219" i="11"/>
  <c r="AM220" i="11"/>
  <c r="AM221" i="11"/>
  <c r="AM222" i="11"/>
  <c r="AM223" i="11"/>
  <c r="AM224" i="11"/>
  <c r="AM225" i="11"/>
  <c r="AM226" i="11"/>
  <c r="AM227" i="11"/>
  <c r="AM228" i="11"/>
  <c r="AM229" i="11"/>
  <c r="AM230" i="11"/>
  <c r="AM231" i="11"/>
  <c r="AM232" i="11"/>
  <c r="AM233" i="11"/>
  <c r="AM234" i="11"/>
  <c r="AM235" i="1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13" i="1"/>
  <c r="AT236" i="1" s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L101" i="8" l="1"/>
  <c r="AL102" i="8"/>
  <c r="AL103" i="8"/>
  <c r="AL104" i="8"/>
  <c r="AL105" i="8"/>
  <c r="AL106" i="8"/>
  <c r="AL107" i="8"/>
  <c r="AL108" i="8"/>
  <c r="AL109" i="8"/>
  <c r="AL110" i="8"/>
  <c r="AL111" i="8"/>
  <c r="AL112" i="8"/>
  <c r="AL113" i="8"/>
  <c r="AL114" i="8"/>
  <c r="AL115" i="8"/>
  <c r="AL116" i="8"/>
  <c r="AL117" i="8"/>
  <c r="AL118" i="8"/>
  <c r="AL119" i="8"/>
  <c r="AL120" i="8"/>
  <c r="AL121" i="8"/>
  <c r="AL122" i="8"/>
  <c r="AL123" i="8"/>
  <c r="AL124" i="8"/>
  <c r="AL125" i="8"/>
  <c r="AL126" i="8"/>
  <c r="AL127" i="8"/>
  <c r="AL128" i="8"/>
  <c r="AL129" i="8"/>
  <c r="AL130" i="8"/>
  <c r="AL131" i="8"/>
  <c r="AL132" i="8"/>
  <c r="AL133" i="8"/>
  <c r="AL134" i="8"/>
  <c r="AL135" i="8"/>
  <c r="AL136" i="8"/>
  <c r="AL137" i="8"/>
  <c r="AL138" i="8"/>
  <c r="AL139" i="8"/>
  <c r="AL140" i="8"/>
  <c r="AL141" i="8"/>
  <c r="AL142" i="8"/>
  <c r="AL143" i="8"/>
  <c r="AL144" i="8"/>
  <c r="AL145" i="8"/>
  <c r="CC185" i="8"/>
  <c r="CC187" i="8"/>
  <c r="CC191" i="8"/>
  <c r="CC193" i="8"/>
  <c r="CC194" i="8"/>
  <c r="CC195" i="8"/>
  <c r="CC204" i="8"/>
  <c r="CC168" i="8"/>
  <c r="CB185" i="8"/>
  <c r="CB187" i="8"/>
  <c r="CB191" i="8"/>
  <c r="CB193" i="8"/>
  <c r="CB194" i="8"/>
  <c r="CB195" i="8"/>
  <c r="CB204" i="8"/>
  <c r="CB168" i="8"/>
  <c r="AL129" i="11" l="1"/>
  <c r="AL130" i="11"/>
  <c r="AL131" i="11"/>
  <c r="AL132" i="11"/>
  <c r="AL133" i="11"/>
  <c r="AL134" i="11"/>
  <c r="AL135" i="11"/>
  <c r="AL136" i="11"/>
  <c r="AL137" i="11"/>
  <c r="AL138" i="11"/>
  <c r="AL139" i="11"/>
  <c r="AL140" i="11"/>
  <c r="AL141" i="11"/>
  <c r="AL142" i="11"/>
  <c r="AL143" i="11"/>
  <c r="AL144" i="11"/>
  <c r="AL145" i="11"/>
  <c r="AL146" i="11"/>
  <c r="AL147" i="11"/>
  <c r="AL148" i="11"/>
  <c r="AL149" i="11"/>
  <c r="AL150" i="11"/>
  <c r="AL151" i="11"/>
  <c r="AL152" i="11"/>
  <c r="AL153" i="11"/>
  <c r="AL154" i="11"/>
  <c r="AL155" i="11"/>
  <c r="AL156" i="11"/>
  <c r="AL157" i="11"/>
  <c r="AL158" i="11"/>
  <c r="AL159" i="11"/>
  <c r="AL160" i="11"/>
  <c r="AL161" i="11"/>
  <c r="AL162" i="11"/>
  <c r="AL163" i="11"/>
  <c r="AL164" i="11"/>
  <c r="AL165" i="11"/>
  <c r="AL166" i="11"/>
  <c r="AL167" i="11"/>
  <c r="AL168" i="11"/>
  <c r="AL169" i="11"/>
  <c r="AL170" i="11"/>
  <c r="AL171" i="11"/>
  <c r="AL172" i="11"/>
  <c r="AL173" i="11"/>
  <c r="AL174" i="11"/>
  <c r="AL175" i="11"/>
  <c r="AL176" i="11"/>
  <c r="AL177" i="11"/>
  <c r="AL178" i="11"/>
  <c r="AL179" i="11"/>
  <c r="AL180" i="11"/>
  <c r="AL181" i="11"/>
  <c r="AL182" i="11"/>
  <c r="AL183" i="11"/>
  <c r="AL184" i="11"/>
  <c r="AL185" i="11"/>
  <c r="AL186" i="11"/>
  <c r="AL187" i="11"/>
  <c r="AL188" i="11"/>
  <c r="AL189" i="11"/>
  <c r="AL190" i="11"/>
  <c r="AL191" i="11"/>
  <c r="AL192" i="11"/>
  <c r="AL193" i="11"/>
  <c r="AL194" i="11"/>
  <c r="AL195" i="11"/>
  <c r="AL196" i="11"/>
  <c r="AL197" i="11"/>
  <c r="AL198" i="11"/>
  <c r="AL199" i="11"/>
  <c r="AL200" i="11"/>
  <c r="AL201" i="11"/>
  <c r="AL202" i="11"/>
  <c r="AL203" i="11"/>
  <c r="AL204" i="11"/>
  <c r="AL205" i="11"/>
  <c r="AL206" i="11"/>
  <c r="AL207" i="11"/>
  <c r="AL208" i="11"/>
  <c r="AL209" i="11"/>
  <c r="AL210" i="11"/>
  <c r="AL211" i="11"/>
  <c r="AL212" i="11"/>
  <c r="AL213" i="11"/>
  <c r="AL214" i="11"/>
  <c r="AL215" i="11"/>
  <c r="AL216" i="11"/>
  <c r="AL217" i="11"/>
  <c r="AL218" i="11"/>
  <c r="AL219" i="11"/>
  <c r="AL220" i="11"/>
  <c r="AL221" i="11"/>
  <c r="AL222" i="11"/>
  <c r="AL223" i="11"/>
  <c r="AL224" i="11"/>
  <c r="AL225" i="11"/>
  <c r="AL226" i="11"/>
  <c r="AL227" i="11"/>
  <c r="AL228" i="11"/>
  <c r="AL229" i="11"/>
  <c r="AL230" i="11"/>
  <c r="AL231" i="11"/>
  <c r="AL232" i="11"/>
  <c r="AL233" i="11"/>
  <c r="AL234" i="11"/>
  <c r="AL235" i="11"/>
  <c r="AS245" i="1"/>
  <c r="AS246" i="1"/>
  <c r="AS247" i="1"/>
  <c r="AS248" i="1"/>
  <c r="AS249" i="1"/>
  <c r="AS250" i="1"/>
  <c r="AS251" i="1"/>
  <c r="AS252" i="1"/>
  <c r="AS253" i="1"/>
  <c r="AS254" i="1"/>
  <c r="AS255" i="1"/>
  <c r="AS256" i="1"/>
  <c r="AS257" i="1"/>
  <c r="AS258" i="1"/>
  <c r="AS259" i="1"/>
  <c r="AS260" i="1"/>
  <c r="AS261" i="1"/>
  <c r="AS262" i="1"/>
  <c r="AS263" i="1"/>
  <c r="AS264" i="1"/>
  <c r="AS265" i="1"/>
  <c r="AS213" i="1"/>
  <c r="AS236" i="1" s="1"/>
  <c r="AS214" i="1"/>
  <c r="AS215" i="1"/>
  <c r="AS216" i="1"/>
  <c r="AS217" i="1"/>
  <c r="AS218" i="1"/>
  <c r="AS219" i="1"/>
  <c r="AS220" i="1"/>
  <c r="AS221" i="1"/>
  <c r="AS222" i="1"/>
  <c r="AS223" i="1"/>
  <c r="AS224" i="1"/>
  <c r="AS225" i="1"/>
  <c r="AS226" i="1"/>
  <c r="AS227" i="1"/>
  <c r="AS228" i="1"/>
  <c r="AS229" i="1"/>
  <c r="AS230" i="1"/>
  <c r="AS231" i="1"/>
  <c r="AS232" i="1"/>
  <c r="AS233" i="1"/>
  <c r="CF169" i="8"/>
  <c r="CB169" i="8" s="1"/>
  <c r="CF170" i="8"/>
  <c r="CB170" i="8" s="1"/>
  <c r="CF171" i="8"/>
  <c r="CB171" i="8" s="1"/>
  <c r="CF172" i="8"/>
  <c r="CB172" i="8" s="1"/>
  <c r="CF173" i="8"/>
  <c r="CB173" i="8" s="1"/>
  <c r="CF174" i="8"/>
  <c r="CB174" i="8" s="1"/>
  <c r="CF175" i="8"/>
  <c r="CB175" i="8" s="1"/>
  <c r="CF176" i="8"/>
  <c r="CB176" i="8" s="1"/>
  <c r="CF177" i="8"/>
  <c r="CB177" i="8" s="1"/>
  <c r="CF178" i="8"/>
  <c r="CB178" i="8" s="1"/>
  <c r="CF179" i="8"/>
  <c r="CB179" i="8" s="1"/>
  <c r="CF180" i="8"/>
  <c r="CB180" i="8" s="1"/>
  <c r="CF181" i="8"/>
  <c r="CB181" i="8" s="1"/>
  <c r="CF182" i="8"/>
  <c r="CB182" i="8" s="1"/>
  <c r="CF183" i="8"/>
  <c r="CB183" i="8" s="1"/>
  <c r="CF184" i="8"/>
  <c r="CB184" i="8" s="1"/>
  <c r="CF186" i="8"/>
  <c r="CB186" i="8" s="1"/>
  <c r="CF188" i="8"/>
  <c r="CB188" i="8" s="1"/>
  <c r="CF189" i="8"/>
  <c r="CB189" i="8" s="1"/>
  <c r="CF190" i="8"/>
  <c r="CB190" i="8" s="1"/>
  <c r="CF192" i="8"/>
  <c r="CB192" i="8" s="1"/>
  <c r="CF196" i="8"/>
  <c r="CB196" i="8" s="1"/>
  <c r="CF197" i="8"/>
  <c r="CB197" i="8" s="1"/>
  <c r="CF198" i="8"/>
  <c r="CB198" i="8" s="1"/>
  <c r="CF199" i="8"/>
  <c r="CB199" i="8" s="1"/>
  <c r="CF200" i="8"/>
  <c r="CB200" i="8" s="1"/>
  <c r="CF201" i="8"/>
  <c r="CB201" i="8" s="1"/>
  <c r="CF202" i="8"/>
  <c r="CB202" i="8" s="1"/>
  <c r="CF203" i="8"/>
  <c r="CB203" i="8" s="1"/>
  <c r="CF205" i="8"/>
  <c r="CB205" i="8" s="1"/>
  <c r="CF206" i="8"/>
  <c r="CB206" i="8" s="1"/>
  <c r="CF207" i="8"/>
  <c r="CB207" i="8" s="1"/>
  <c r="CF208" i="8"/>
  <c r="CB208" i="8" s="1"/>
  <c r="CF209" i="8"/>
  <c r="CB209" i="8" s="1"/>
  <c r="CF210" i="8"/>
  <c r="CB210" i="8" s="1"/>
  <c r="CF211" i="8"/>
  <c r="CB211" i="8" s="1"/>
  <c r="CF212" i="8"/>
  <c r="CB212" i="8" s="1"/>
  <c r="AK101" i="8" l="1"/>
  <c r="AK102" i="8"/>
  <c r="AK103" i="8"/>
  <c r="AK104" i="8"/>
  <c r="AK105" i="8"/>
  <c r="AK106" i="8"/>
  <c r="AK107" i="8"/>
  <c r="AK108" i="8"/>
  <c r="AK109" i="8"/>
  <c r="AK110" i="8"/>
  <c r="AK111" i="8"/>
  <c r="AK112" i="8"/>
  <c r="AK113" i="8"/>
  <c r="AK114" i="8"/>
  <c r="AK115" i="8"/>
  <c r="AK116" i="8"/>
  <c r="AK117" i="8"/>
  <c r="AK118" i="8"/>
  <c r="AK119" i="8"/>
  <c r="AK120" i="8"/>
  <c r="AK121" i="8"/>
  <c r="AK122" i="8"/>
  <c r="AK123" i="8"/>
  <c r="AK124" i="8"/>
  <c r="AK125" i="8"/>
  <c r="AK126" i="8"/>
  <c r="AK127" i="8"/>
  <c r="AK128" i="8"/>
  <c r="AK129" i="8"/>
  <c r="AK130" i="8"/>
  <c r="AK131" i="8"/>
  <c r="AK132" i="8"/>
  <c r="AK133" i="8"/>
  <c r="AK134" i="8"/>
  <c r="AK135" i="8"/>
  <c r="AK136" i="8"/>
  <c r="AK137" i="8"/>
  <c r="AK138" i="8"/>
  <c r="AK139" i="8"/>
  <c r="AK140" i="8"/>
  <c r="AK141" i="8"/>
  <c r="AK142" i="8"/>
  <c r="AK143" i="8"/>
  <c r="AK144" i="8"/>
  <c r="AK145" i="8"/>
  <c r="AK129" i="11" l="1"/>
  <c r="AK130" i="11"/>
  <c r="AK131" i="11"/>
  <c r="AK132" i="11"/>
  <c r="AK133" i="11"/>
  <c r="AK134" i="11"/>
  <c r="AK135" i="11"/>
  <c r="AK136" i="11"/>
  <c r="AK137" i="11"/>
  <c r="AK138" i="11"/>
  <c r="AK139" i="11"/>
  <c r="AK140" i="11"/>
  <c r="AK141" i="11"/>
  <c r="AK142" i="11"/>
  <c r="AK143" i="11"/>
  <c r="AK144" i="11"/>
  <c r="AK145" i="11"/>
  <c r="AK146" i="11"/>
  <c r="AK147" i="11"/>
  <c r="AK148" i="11"/>
  <c r="AK149" i="11"/>
  <c r="AK150" i="11"/>
  <c r="AK151" i="11"/>
  <c r="AK152" i="11"/>
  <c r="AK153" i="11"/>
  <c r="AK154" i="11"/>
  <c r="AK155" i="11"/>
  <c r="AK156" i="11"/>
  <c r="AK157" i="11"/>
  <c r="AK158" i="11"/>
  <c r="AK159" i="11"/>
  <c r="AK160" i="11"/>
  <c r="AK161" i="11"/>
  <c r="AK162" i="11"/>
  <c r="AK163" i="11"/>
  <c r="AK164" i="11"/>
  <c r="AK165" i="11"/>
  <c r="AK166" i="11"/>
  <c r="AK167" i="11"/>
  <c r="AK168" i="11"/>
  <c r="AK169" i="11"/>
  <c r="AK170" i="11"/>
  <c r="AK171" i="11"/>
  <c r="AK172" i="11"/>
  <c r="AK173" i="11"/>
  <c r="AK174" i="11"/>
  <c r="AK175" i="11"/>
  <c r="AK176" i="11"/>
  <c r="AK177" i="11"/>
  <c r="AK178" i="11"/>
  <c r="AK179" i="11"/>
  <c r="AK180" i="11"/>
  <c r="AK181" i="11"/>
  <c r="AK182" i="11"/>
  <c r="AK183" i="11"/>
  <c r="AK184" i="11"/>
  <c r="AK185" i="11"/>
  <c r="AK186" i="11"/>
  <c r="AK187" i="11"/>
  <c r="AK188" i="11"/>
  <c r="AK189" i="11"/>
  <c r="AK190" i="11"/>
  <c r="AK191" i="11"/>
  <c r="AK192" i="11"/>
  <c r="AK193" i="11"/>
  <c r="AK194" i="11"/>
  <c r="AK195" i="11"/>
  <c r="AK196" i="11"/>
  <c r="AK197" i="11"/>
  <c r="AK198" i="11"/>
  <c r="AK199" i="11"/>
  <c r="AK200" i="11"/>
  <c r="AK201" i="11"/>
  <c r="AK202" i="11"/>
  <c r="AK203" i="11"/>
  <c r="AK204" i="11"/>
  <c r="AK205" i="11"/>
  <c r="AK206" i="11"/>
  <c r="AK207" i="11"/>
  <c r="AK208" i="11"/>
  <c r="AK209" i="11"/>
  <c r="AK210" i="11"/>
  <c r="AK211" i="11"/>
  <c r="AK212" i="11"/>
  <c r="AK213" i="11"/>
  <c r="AK214" i="11"/>
  <c r="AK215" i="11"/>
  <c r="AK216" i="11"/>
  <c r="AK217" i="11"/>
  <c r="AK218" i="11"/>
  <c r="AK219" i="11"/>
  <c r="AK220" i="11"/>
  <c r="AK221" i="11"/>
  <c r="AK222" i="11"/>
  <c r="AK223" i="11"/>
  <c r="AK224" i="11"/>
  <c r="AK225" i="11"/>
  <c r="AK226" i="11"/>
  <c r="AK227" i="11"/>
  <c r="AK228" i="11"/>
  <c r="AK229" i="11"/>
  <c r="AK230" i="11"/>
  <c r="AK231" i="11"/>
  <c r="AK232" i="11"/>
  <c r="AK233" i="11"/>
  <c r="AK234" i="11"/>
  <c r="AK235" i="11"/>
  <c r="AR245" i="1"/>
  <c r="AR246" i="1"/>
  <c r="AR247" i="1"/>
  <c r="AR248" i="1"/>
  <c r="AR249" i="1"/>
  <c r="AR250" i="1"/>
  <c r="AR251" i="1"/>
  <c r="AR252" i="1"/>
  <c r="AR253" i="1"/>
  <c r="AR254" i="1"/>
  <c r="AR255" i="1"/>
  <c r="AR256" i="1"/>
  <c r="AR257" i="1"/>
  <c r="AR258" i="1"/>
  <c r="AR259" i="1"/>
  <c r="AR260" i="1"/>
  <c r="AR261" i="1"/>
  <c r="AR262" i="1"/>
  <c r="AR263" i="1"/>
  <c r="AR264" i="1"/>
  <c r="AR265" i="1"/>
  <c r="AR213" i="1"/>
  <c r="AR236" i="1" s="1"/>
  <c r="AR214" i="1"/>
  <c r="AR215" i="1"/>
  <c r="AR216" i="1"/>
  <c r="AR217" i="1"/>
  <c r="AR218" i="1"/>
  <c r="AR219" i="1"/>
  <c r="AR220" i="1"/>
  <c r="AR221" i="1"/>
  <c r="AR222" i="1"/>
  <c r="AR223" i="1"/>
  <c r="AR224" i="1"/>
  <c r="AR225" i="1"/>
  <c r="AR226" i="1"/>
  <c r="AR227" i="1"/>
  <c r="AR228" i="1"/>
  <c r="AR229" i="1"/>
  <c r="AR230" i="1"/>
  <c r="AR231" i="1"/>
  <c r="AR232" i="1"/>
  <c r="AR233" i="1"/>
  <c r="AJ101" i="8" l="1"/>
  <c r="AJ102" i="8"/>
  <c r="AJ103" i="8"/>
  <c r="AJ104" i="8"/>
  <c r="AJ105" i="8"/>
  <c r="AJ106" i="8"/>
  <c r="AJ107" i="8"/>
  <c r="AJ108" i="8"/>
  <c r="AJ109" i="8"/>
  <c r="AJ110" i="8"/>
  <c r="AJ111" i="8"/>
  <c r="AJ112" i="8"/>
  <c r="AJ113" i="8"/>
  <c r="AJ114" i="8"/>
  <c r="AJ115" i="8"/>
  <c r="AJ116" i="8"/>
  <c r="AJ117" i="8"/>
  <c r="AJ118" i="8"/>
  <c r="AJ119" i="8"/>
  <c r="AJ120" i="8"/>
  <c r="AJ121" i="8"/>
  <c r="AJ122" i="8"/>
  <c r="AJ123" i="8"/>
  <c r="AJ124" i="8"/>
  <c r="AJ125" i="8"/>
  <c r="AJ126" i="8"/>
  <c r="AJ127" i="8"/>
  <c r="AJ128" i="8"/>
  <c r="AJ129" i="8"/>
  <c r="AJ130" i="8"/>
  <c r="AJ131" i="8"/>
  <c r="AJ132" i="8"/>
  <c r="AJ133" i="8"/>
  <c r="AJ134" i="8"/>
  <c r="AJ135" i="8"/>
  <c r="AJ136" i="8"/>
  <c r="AJ137" i="8"/>
  <c r="AJ138" i="8"/>
  <c r="AJ139" i="8"/>
  <c r="AJ140" i="8"/>
  <c r="AJ141" i="8"/>
  <c r="AJ142" i="8"/>
  <c r="AJ143" i="8"/>
  <c r="AJ144" i="8"/>
  <c r="AJ145" i="8"/>
  <c r="AJ129" i="11"/>
  <c r="AJ130" i="11"/>
  <c r="AJ131" i="11"/>
  <c r="AJ132" i="11"/>
  <c r="AJ133" i="11"/>
  <c r="AJ134" i="11"/>
  <c r="AJ135" i="11"/>
  <c r="AJ136" i="11"/>
  <c r="AJ137" i="11"/>
  <c r="AJ138" i="11"/>
  <c r="AJ139" i="11"/>
  <c r="AJ140" i="11"/>
  <c r="AJ141" i="11"/>
  <c r="AJ142" i="11"/>
  <c r="AJ143" i="11"/>
  <c r="AJ144" i="11"/>
  <c r="AJ145" i="11"/>
  <c r="AJ146" i="11"/>
  <c r="AJ147" i="11"/>
  <c r="AJ148" i="11"/>
  <c r="AJ149" i="11"/>
  <c r="AJ150" i="11"/>
  <c r="AJ151" i="11"/>
  <c r="AJ152" i="11"/>
  <c r="AJ153" i="11"/>
  <c r="AJ154" i="11"/>
  <c r="AJ155" i="11"/>
  <c r="AJ156" i="11"/>
  <c r="AJ157" i="11"/>
  <c r="AJ158" i="11"/>
  <c r="AJ159" i="11"/>
  <c r="AJ160" i="11"/>
  <c r="AJ161" i="11"/>
  <c r="AJ162" i="11"/>
  <c r="AJ163" i="11"/>
  <c r="AJ164" i="11"/>
  <c r="AJ165" i="11"/>
  <c r="AJ166" i="11"/>
  <c r="AJ167" i="11"/>
  <c r="AJ168" i="11"/>
  <c r="AJ169" i="11"/>
  <c r="AJ170" i="11"/>
  <c r="AJ171" i="11"/>
  <c r="AJ172" i="11"/>
  <c r="AJ173" i="11"/>
  <c r="AJ174" i="11"/>
  <c r="AJ175" i="11"/>
  <c r="AJ176" i="11"/>
  <c r="AJ177" i="11"/>
  <c r="AJ178" i="11"/>
  <c r="AJ179" i="11"/>
  <c r="AJ180" i="11"/>
  <c r="AJ181" i="11"/>
  <c r="AJ182" i="11"/>
  <c r="AJ183" i="11"/>
  <c r="AJ184" i="11"/>
  <c r="AJ185" i="11"/>
  <c r="AJ186" i="11"/>
  <c r="AJ187" i="11"/>
  <c r="AJ188" i="11"/>
  <c r="AJ189" i="11"/>
  <c r="AJ190" i="11"/>
  <c r="AJ191" i="11"/>
  <c r="AJ192" i="11"/>
  <c r="AJ193" i="11"/>
  <c r="AJ194" i="11"/>
  <c r="AJ195" i="11"/>
  <c r="AJ196" i="11"/>
  <c r="AJ197" i="11"/>
  <c r="AJ198" i="11"/>
  <c r="AJ199" i="11"/>
  <c r="AJ200" i="11"/>
  <c r="AJ201" i="11"/>
  <c r="AJ202" i="11"/>
  <c r="AJ203" i="11"/>
  <c r="AJ204" i="11"/>
  <c r="AJ205" i="11"/>
  <c r="AJ206" i="11"/>
  <c r="AJ207" i="11"/>
  <c r="AJ208" i="11"/>
  <c r="AJ209" i="11"/>
  <c r="AJ210" i="11"/>
  <c r="AJ211" i="11"/>
  <c r="AJ212" i="11"/>
  <c r="AJ213" i="11"/>
  <c r="AJ214" i="11"/>
  <c r="AJ215" i="11"/>
  <c r="AJ216" i="11"/>
  <c r="AJ217" i="11"/>
  <c r="AJ218" i="11"/>
  <c r="AJ219" i="11"/>
  <c r="AJ220" i="11"/>
  <c r="AJ221" i="11"/>
  <c r="AJ222" i="11"/>
  <c r="AJ223" i="11"/>
  <c r="AJ224" i="11"/>
  <c r="AJ225" i="11"/>
  <c r="AJ226" i="11"/>
  <c r="AJ227" i="11"/>
  <c r="AJ228" i="11"/>
  <c r="AJ229" i="11"/>
  <c r="AJ230" i="11"/>
  <c r="AJ231" i="11"/>
  <c r="AJ232" i="11"/>
  <c r="AJ233" i="11"/>
  <c r="AJ234" i="11"/>
  <c r="AJ235" i="11"/>
  <c r="AQ245" i="1"/>
  <c r="AQ246" i="1"/>
  <c r="AQ247" i="1"/>
  <c r="AQ248" i="1"/>
  <c r="AQ249" i="1"/>
  <c r="AQ250" i="1"/>
  <c r="AQ251" i="1"/>
  <c r="AQ252" i="1"/>
  <c r="AQ253" i="1"/>
  <c r="AQ254" i="1"/>
  <c r="AQ255" i="1"/>
  <c r="AQ256" i="1"/>
  <c r="AQ257" i="1"/>
  <c r="AQ258" i="1"/>
  <c r="AQ259" i="1"/>
  <c r="AQ260" i="1"/>
  <c r="AQ261" i="1"/>
  <c r="AQ262" i="1"/>
  <c r="AQ263" i="1"/>
  <c r="AQ264" i="1"/>
  <c r="AQ265" i="1"/>
  <c r="AQ213" i="1"/>
  <c r="AQ236" i="1" s="1"/>
  <c r="AQ214" i="1"/>
  <c r="AQ215" i="1"/>
  <c r="AQ216" i="1"/>
  <c r="AQ217" i="1"/>
  <c r="AQ218" i="1"/>
  <c r="AQ219" i="1"/>
  <c r="AQ220" i="1"/>
  <c r="AQ221" i="1"/>
  <c r="AQ222" i="1"/>
  <c r="AQ223" i="1"/>
  <c r="AQ224" i="1"/>
  <c r="AQ225" i="1"/>
  <c r="AQ226" i="1"/>
  <c r="AQ227" i="1"/>
  <c r="AQ228" i="1"/>
  <c r="AQ229" i="1"/>
  <c r="AQ230" i="1"/>
  <c r="AQ231" i="1"/>
  <c r="AQ232" i="1"/>
  <c r="AQ233" i="1"/>
  <c r="AI101" i="8" l="1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29" i="11" l="1"/>
  <c r="AI130" i="11"/>
  <c r="AI131" i="11"/>
  <c r="AI132" i="11"/>
  <c r="AI133" i="11"/>
  <c r="AI134" i="11"/>
  <c r="AI135" i="11"/>
  <c r="AI136" i="11"/>
  <c r="AI137" i="11"/>
  <c r="AI138" i="11"/>
  <c r="AI139" i="11"/>
  <c r="AI140" i="11"/>
  <c r="AI141" i="11"/>
  <c r="AI142" i="11"/>
  <c r="AI143" i="11"/>
  <c r="AI144" i="11"/>
  <c r="AI145" i="11"/>
  <c r="AI146" i="11"/>
  <c r="AI147" i="11"/>
  <c r="AI148" i="11"/>
  <c r="AI149" i="11"/>
  <c r="AI150" i="11"/>
  <c r="AI151" i="11"/>
  <c r="AI152" i="11"/>
  <c r="AI153" i="11"/>
  <c r="AI154" i="11"/>
  <c r="AI155" i="11"/>
  <c r="AI156" i="11"/>
  <c r="AI157" i="11"/>
  <c r="AI158" i="11"/>
  <c r="AI159" i="11"/>
  <c r="AI160" i="11"/>
  <c r="AI161" i="11"/>
  <c r="AI162" i="11"/>
  <c r="AI163" i="11"/>
  <c r="AI164" i="11"/>
  <c r="AI165" i="11"/>
  <c r="AI166" i="11"/>
  <c r="AI167" i="11"/>
  <c r="AI168" i="11"/>
  <c r="AI169" i="11"/>
  <c r="AI170" i="11"/>
  <c r="AI171" i="11"/>
  <c r="AI172" i="11"/>
  <c r="AI173" i="11"/>
  <c r="AI174" i="11"/>
  <c r="AI175" i="11"/>
  <c r="AI176" i="11"/>
  <c r="AI177" i="11"/>
  <c r="AI178" i="11"/>
  <c r="AI179" i="11"/>
  <c r="AI180" i="11"/>
  <c r="AI181" i="11"/>
  <c r="AI182" i="11"/>
  <c r="AI183" i="11"/>
  <c r="AI184" i="11"/>
  <c r="AI185" i="11"/>
  <c r="AI186" i="11"/>
  <c r="AI187" i="11"/>
  <c r="AI188" i="11"/>
  <c r="AI189" i="11"/>
  <c r="AI190" i="11"/>
  <c r="AI191" i="11"/>
  <c r="AI192" i="11"/>
  <c r="AI193" i="11"/>
  <c r="AI194" i="11"/>
  <c r="AI195" i="11"/>
  <c r="AI196" i="11"/>
  <c r="AI197" i="11"/>
  <c r="AI198" i="11"/>
  <c r="AI199" i="11"/>
  <c r="AI200" i="11"/>
  <c r="AI201" i="11"/>
  <c r="AI202" i="11"/>
  <c r="AI203" i="11"/>
  <c r="AI204" i="11"/>
  <c r="AI205" i="11"/>
  <c r="AI206" i="11"/>
  <c r="AI207" i="11"/>
  <c r="AI208" i="11"/>
  <c r="AI209" i="11"/>
  <c r="AI210" i="11"/>
  <c r="AI211" i="11"/>
  <c r="AI212" i="11"/>
  <c r="AI213" i="11"/>
  <c r="AI214" i="11"/>
  <c r="AI215" i="11"/>
  <c r="AI216" i="11"/>
  <c r="AI217" i="11"/>
  <c r="AI218" i="11"/>
  <c r="AI219" i="11"/>
  <c r="AI220" i="11"/>
  <c r="AI221" i="11"/>
  <c r="AI222" i="11"/>
  <c r="AI223" i="11"/>
  <c r="AI224" i="11"/>
  <c r="AI225" i="11"/>
  <c r="AI226" i="11"/>
  <c r="AI227" i="11"/>
  <c r="AI228" i="11"/>
  <c r="AI229" i="11"/>
  <c r="AI230" i="11"/>
  <c r="AI231" i="11"/>
  <c r="AI232" i="11"/>
  <c r="AI233" i="11"/>
  <c r="AI234" i="11"/>
  <c r="AI235" i="1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13" i="1"/>
  <c r="AP236" i="1" s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H101" i="8" l="1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Y154" i="8"/>
  <c r="AH129" i="11"/>
  <c r="AH130" i="11"/>
  <c r="AH131" i="11"/>
  <c r="AH132" i="11"/>
  <c r="AH133" i="11"/>
  <c r="AH134" i="11"/>
  <c r="AH135" i="11"/>
  <c r="AH136" i="11"/>
  <c r="AH137" i="11"/>
  <c r="AH138" i="11"/>
  <c r="AH139" i="11"/>
  <c r="AH140" i="11"/>
  <c r="AH141" i="11"/>
  <c r="AH142" i="11"/>
  <c r="AH143" i="11"/>
  <c r="AH144" i="11"/>
  <c r="AH145" i="11"/>
  <c r="AH146" i="11"/>
  <c r="AH147" i="11"/>
  <c r="AH148" i="11"/>
  <c r="AH149" i="11"/>
  <c r="AH150" i="11"/>
  <c r="AH151" i="11"/>
  <c r="AH152" i="11"/>
  <c r="AH153" i="11"/>
  <c r="AH154" i="11"/>
  <c r="AH155" i="11"/>
  <c r="AH156" i="11"/>
  <c r="AH157" i="11"/>
  <c r="AH158" i="11"/>
  <c r="AH159" i="11"/>
  <c r="AH160" i="11"/>
  <c r="AH161" i="11"/>
  <c r="AH162" i="11"/>
  <c r="AH163" i="11"/>
  <c r="AH164" i="11"/>
  <c r="AH165" i="11"/>
  <c r="AH166" i="11"/>
  <c r="AH167" i="11"/>
  <c r="AH168" i="11"/>
  <c r="AH169" i="11"/>
  <c r="AH170" i="11"/>
  <c r="AH171" i="11"/>
  <c r="AH172" i="11"/>
  <c r="AH173" i="11"/>
  <c r="AH174" i="11"/>
  <c r="AH175" i="11"/>
  <c r="AH176" i="11"/>
  <c r="AH177" i="11"/>
  <c r="AH178" i="11"/>
  <c r="AH179" i="11"/>
  <c r="AH180" i="11"/>
  <c r="AH181" i="11"/>
  <c r="AH182" i="11"/>
  <c r="AH183" i="11"/>
  <c r="AH184" i="11"/>
  <c r="AH185" i="11"/>
  <c r="AH186" i="11"/>
  <c r="AH187" i="11"/>
  <c r="AH188" i="11"/>
  <c r="AH189" i="11"/>
  <c r="AH190" i="11"/>
  <c r="AH191" i="11"/>
  <c r="AH192" i="11"/>
  <c r="AH193" i="11"/>
  <c r="AH194" i="11"/>
  <c r="AH195" i="11"/>
  <c r="AH196" i="11"/>
  <c r="AH197" i="11"/>
  <c r="AH198" i="11"/>
  <c r="AH199" i="11"/>
  <c r="AH200" i="11"/>
  <c r="AH201" i="11"/>
  <c r="AH202" i="11"/>
  <c r="AH203" i="11"/>
  <c r="AH204" i="11"/>
  <c r="AH205" i="11"/>
  <c r="AH206" i="11"/>
  <c r="AH207" i="11"/>
  <c r="AH208" i="11"/>
  <c r="AH209" i="11"/>
  <c r="AH210" i="11"/>
  <c r="AH211" i="11"/>
  <c r="AH212" i="11"/>
  <c r="AH213" i="11"/>
  <c r="AH214" i="11"/>
  <c r="AH215" i="11"/>
  <c r="AH216" i="11"/>
  <c r="AH217" i="11"/>
  <c r="AH218" i="11"/>
  <c r="AH219" i="11"/>
  <c r="AH220" i="11"/>
  <c r="AH221" i="11"/>
  <c r="AH222" i="11"/>
  <c r="AH223" i="11"/>
  <c r="AH224" i="11"/>
  <c r="AH225" i="11"/>
  <c r="AH226" i="11"/>
  <c r="AH227" i="11"/>
  <c r="AH228" i="11"/>
  <c r="AH229" i="11"/>
  <c r="AH230" i="11"/>
  <c r="AH231" i="11"/>
  <c r="AH232" i="11"/>
  <c r="AH233" i="11"/>
  <c r="AH234" i="11"/>
  <c r="AH235" i="11"/>
  <c r="AO245" i="1"/>
  <c r="AO246" i="1"/>
  <c r="AO247" i="1"/>
  <c r="AO248" i="1"/>
  <c r="AO249" i="1"/>
  <c r="AO250" i="1"/>
  <c r="AO251" i="1"/>
  <c r="AO252" i="1"/>
  <c r="AO253" i="1"/>
  <c r="AO254" i="1"/>
  <c r="AO255" i="1"/>
  <c r="AO256" i="1"/>
  <c r="AO257" i="1"/>
  <c r="AO258" i="1"/>
  <c r="AO259" i="1"/>
  <c r="AO260" i="1"/>
  <c r="AO261" i="1"/>
  <c r="AO262" i="1"/>
  <c r="AO263" i="1"/>
  <c r="AO264" i="1"/>
  <c r="AO265" i="1"/>
  <c r="AO213" i="1"/>
  <c r="AO236" i="1" s="1"/>
  <c r="AO214" i="1"/>
  <c r="AO215" i="1"/>
  <c r="AO216" i="1"/>
  <c r="AO217" i="1"/>
  <c r="AO218" i="1"/>
  <c r="AO219" i="1"/>
  <c r="AO220" i="1"/>
  <c r="AO221" i="1"/>
  <c r="AO222" i="1"/>
  <c r="AO223" i="1"/>
  <c r="AO224" i="1"/>
  <c r="AO225" i="1"/>
  <c r="AO226" i="1"/>
  <c r="AO227" i="1"/>
  <c r="AO228" i="1"/>
  <c r="AO229" i="1"/>
  <c r="AO230" i="1"/>
  <c r="AO231" i="1"/>
  <c r="AO232" i="1"/>
  <c r="AO233" i="1"/>
  <c r="D352" i="1" l="1"/>
  <c r="D349" i="1"/>
  <c r="E212" i="1" l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D212" i="1"/>
  <c r="AG101" i="8" l="1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K74" i="13"/>
  <c r="M74" i="13"/>
  <c r="K75" i="13"/>
  <c r="M75" i="13"/>
  <c r="K76" i="13"/>
  <c r="M76" i="13"/>
  <c r="K77" i="13"/>
  <c r="M77" i="13"/>
  <c r="K78" i="13"/>
  <c r="M78" i="13"/>
  <c r="K79" i="13"/>
  <c r="M79" i="13"/>
  <c r="K80" i="13"/>
  <c r="M80" i="13"/>
  <c r="K81" i="13"/>
  <c r="M81" i="13"/>
  <c r="K82" i="13"/>
  <c r="M82" i="13"/>
  <c r="E74" i="13"/>
  <c r="G74" i="13"/>
  <c r="E75" i="13"/>
  <c r="G75" i="13"/>
  <c r="E76" i="13"/>
  <c r="G76" i="13"/>
  <c r="E77" i="13"/>
  <c r="G77" i="13"/>
  <c r="E78" i="13"/>
  <c r="G78" i="13"/>
  <c r="E79" i="13"/>
  <c r="G79" i="13"/>
  <c r="E80" i="13"/>
  <c r="G80" i="13"/>
  <c r="E81" i="13"/>
  <c r="G81" i="13"/>
  <c r="E82" i="13"/>
  <c r="G82" i="13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N245" i="1"/>
  <c r="AN246" i="1"/>
  <c r="AN247" i="1"/>
  <c r="AN248" i="1"/>
  <c r="AN249" i="1"/>
  <c r="AN250" i="1"/>
  <c r="AN251" i="1"/>
  <c r="AN252" i="1"/>
  <c r="AN253" i="1"/>
  <c r="AN254" i="1"/>
  <c r="AN255" i="1"/>
  <c r="AN256" i="1"/>
  <c r="AN257" i="1"/>
  <c r="AN258" i="1"/>
  <c r="AN259" i="1"/>
  <c r="AN260" i="1"/>
  <c r="AN261" i="1"/>
  <c r="AN262" i="1"/>
  <c r="AN263" i="1"/>
  <c r="AN264" i="1"/>
  <c r="AN265" i="1"/>
  <c r="AN213" i="1"/>
  <c r="AN236" i="1" s="1"/>
  <c r="AN214" i="1"/>
  <c r="AN215" i="1"/>
  <c r="AN216" i="1"/>
  <c r="AN217" i="1"/>
  <c r="AN218" i="1"/>
  <c r="AN219" i="1"/>
  <c r="AN220" i="1"/>
  <c r="AN221" i="1"/>
  <c r="AN222" i="1"/>
  <c r="AN223" i="1"/>
  <c r="AN224" i="1"/>
  <c r="AN225" i="1"/>
  <c r="AN226" i="1"/>
  <c r="AN227" i="1"/>
  <c r="AN228" i="1"/>
  <c r="AN229" i="1"/>
  <c r="AN230" i="1"/>
  <c r="AN231" i="1"/>
  <c r="AN232" i="1"/>
  <c r="AN233" i="1"/>
  <c r="AF101" i="8" l="1"/>
  <c r="AF102" i="8"/>
  <c r="AF103" i="8"/>
  <c r="AF104" i="8"/>
  <c r="AF105" i="8"/>
  <c r="AF106" i="8"/>
  <c r="AF107" i="8"/>
  <c r="AF108" i="8"/>
  <c r="AF109" i="8"/>
  <c r="AF110" i="8"/>
  <c r="AF111" i="8"/>
  <c r="AF112" i="8"/>
  <c r="AF113" i="8"/>
  <c r="AF114" i="8"/>
  <c r="AF115" i="8"/>
  <c r="AF116" i="8"/>
  <c r="AF117" i="8"/>
  <c r="AF118" i="8"/>
  <c r="AF119" i="8"/>
  <c r="AF120" i="8"/>
  <c r="AF121" i="8"/>
  <c r="AF122" i="8"/>
  <c r="AF123" i="8"/>
  <c r="AF124" i="8"/>
  <c r="AF125" i="8"/>
  <c r="AF126" i="8"/>
  <c r="AF127" i="8"/>
  <c r="AF128" i="8"/>
  <c r="AF129" i="8"/>
  <c r="AF130" i="8"/>
  <c r="AF131" i="8"/>
  <c r="AF132" i="8"/>
  <c r="AF133" i="8"/>
  <c r="AF134" i="8"/>
  <c r="AF135" i="8"/>
  <c r="AF136" i="8"/>
  <c r="AF137" i="8"/>
  <c r="AF138" i="8"/>
  <c r="AF139" i="8"/>
  <c r="AF140" i="8"/>
  <c r="AF141" i="8"/>
  <c r="AF142" i="8"/>
  <c r="AF143" i="8"/>
  <c r="AF144" i="8"/>
  <c r="AF145" i="8"/>
  <c r="AF129" i="11" l="1"/>
  <c r="AF130" i="11"/>
  <c r="AF131" i="11"/>
  <c r="AF132" i="11"/>
  <c r="AF133" i="11"/>
  <c r="AF134" i="11"/>
  <c r="AF135" i="11"/>
  <c r="AF136" i="11"/>
  <c r="AF137" i="11"/>
  <c r="AF138" i="11"/>
  <c r="AF139" i="11"/>
  <c r="AF140" i="11"/>
  <c r="AF141" i="11"/>
  <c r="AF142" i="11"/>
  <c r="AF143" i="11"/>
  <c r="AF144" i="11"/>
  <c r="AF145" i="11"/>
  <c r="AF146" i="11"/>
  <c r="AF147" i="11"/>
  <c r="AF148" i="11"/>
  <c r="AF149" i="11"/>
  <c r="AF150" i="11"/>
  <c r="AF151" i="11"/>
  <c r="AF152" i="11"/>
  <c r="AF153" i="11"/>
  <c r="AF154" i="11"/>
  <c r="AF155" i="11"/>
  <c r="AF156" i="11"/>
  <c r="AF157" i="11"/>
  <c r="AF158" i="11"/>
  <c r="AF159" i="11"/>
  <c r="AF160" i="11"/>
  <c r="AF161" i="11"/>
  <c r="AF162" i="11"/>
  <c r="AF163" i="11"/>
  <c r="AF164" i="11"/>
  <c r="AF165" i="11"/>
  <c r="AF166" i="11"/>
  <c r="AF167" i="11"/>
  <c r="AF168" i="11"/>
  <c r="AF169" i="11"/>
  <c r="AF170" i="11"/>
  <c r="AF171" i="11"/>
  <c r="AF172" i="11"/>
  <c r="AF173" i="11"/>
  <c r="AF174" i="11"/>
  <c r="AF175" i="11"/>
  <c r="AF176" i="11"/>
  <c r="AF177" i="11"/>
  <c r="AF178" i="11"/>
  <c r="AF179" i="11"/>
  <c r="AF180" i="11"/>
  <c r="AF181" i="11"/>
  <c r="AF182" i="11"/>
  <c r="AF183" i="11"/>
  <c r="AF184" i="11"/>
  <c r="AF185" i="11"/>
  <c r="AF186" i="11"/>
  <c r="AF187" i="11"/>
  <c r="AF188" i="11"/>
  <c r="AF189" i="11"/>
  <c r="AF190" i="11"/>
  <c r="AF191" i="11"/>
  <c r="AF192" i="11"/>
  <c r="AF193" i="11"/>
  <c r="AF194" i="11"/>
  <c r="AF195" i="11"/>
  <c r="AF196" i="11"/>
  <c r="AF197" i="11"/>
  <c r="AF198" i="11"/>
  <c r="AF199" i="11"/>
  <c r="AF200" i="11"/>
  <c r="AF201" i="11"/>
  <c r="AF202" i="11"/>
  <c r="AF203" i="11"/>
  <c r="AF204" i="11"/>
  <c r="AF205" i="11"/>
  <c r="AF206" i="11"/>
  <c r="AF207" i="11"/>
  <c r="AF208" i="11"/>
  <c r="AF209" i="11"/>
  <c r="AF210" i="11"/>
  <c r="AF211" i="11"/>
  <c r="AF212" i="11"/>
  <c r="AF213" i="11"/>
  <c r="AF214" i="11"/>
  <c r="AF215" i="11"/>
  <c r="AF216" i="11"/>
  <c r="AF217" i="11"/>
  <c r="AF218" i="11"/>
  <c r="AF219" i="11"/>
  <c r="AF220" i="11"/>
  <c r="AF221" i="11"/>
  <c r="AF222" i="11"/>
  <c r="AF223" i="11"/>
  <c r="AF224" i="11"/>
  <c r="AF225" i="11"/>
  <c r="AF226" i="11"/>
  <c r="AF227" i="11"/>
  <c r="AF228" i="11"/>
  <c r="AF229" i="11"/>
  <c r="AF230" i="11"/>
  <c r="AF231" i="11"/>
  <c r="AF232" i="11"/>
  <c r="AF233" i="11"/>
  <c r="AF234" i="11"/>
  <c r="AF235" i="11"/>
  <c r="AM245" i="1"/>
  <c r="AM246" i="1"/>
  <c r="AM247" i="1"/>
  <c r="AM248" i="1"/>
  <c r="AM249" i="1"/>
  <c r="AM250" i="1"/>
  <c r="AM251" i="1"/>
  <c r="AM252" i="1"/>
  <c r="AM253" i="1"/>
  <c r="AM254" i="1"/>
  <c r="AM255" i="1"/>
  <c r="AM256" i="1"/>
  <c r="AM257" i="1"/>
  <c r="AM258" i="1"/>
  <c r="AM259" i="1"/>
  <c r="AM260" i="1"/>
  <c r="AM261" i="1"/>
  <c r="AM262" i="1"/>
  <c r="AM263" i="1"/>
  <c r="AM264" i="1"/>
  <c r="AM265" i="1"/>
  <c r="AM213" i="1"/>
  <c r="AM236" i="1" s="1"/>
  <c r="AM214" i="1"/>
  <c r="AM215" i="1"/>
  <c r="AM216" i="1"/>
  <c r="AM217" i="1"/>
  <c r="AM218" i="1"/>
  <c r="AM219" i="1"/>
  <c r="AM220" i="1"/>
  <c r="AM221" i="1"/>
  <c r="AM222" i="1"/>
  <c r="AM223" i="1"/>
  <c r="AM224" i="1"/>
  <c r="AM225" i="1"/>
  <c r="AM226" i="1"/>
  <c r="AM227" i="1"/>
  <c r="AM228" i="1"/>
  <c r="AM229" i="1"/>
  <c r="AM230" i="1"/>
  <c r="AM231" i="1"/>
  <c r="AM232" i="1"/>
  <c r="AM233" i="1"/>
  <c r="AE101" i="8" l="1"/>
  <c r="AE102" i="8"/>
  <c r="AE103" i="8"/>
  <c r="AE104" i="8"/>
  <c r="AE105" i="8"/>
  <c r="AE106" i="8"/>
  <c r="AE107" i="8"/>
  <c r="AE108" i="8"/>
  <c r="AE109" i="8"/>
  <c r="AE110" i="8"/>
  <c r="AE111" i="8"/>
  <c r="AE112" i="8"/>
  <c r="AE113" i="8"/>
  <c r="AE114" i="8"/>
  <c r="AE115" i="8"/>
  <c r="AE116" i="8"/>
  <c r="AE117" i="8"/>
  <c r="AE118" i="8"/>
  <c r="AE119" i="8"/>
  <c r="AE120" i="8"/>
  <c r="AE121" i="8"/>
  <c r="AE122" i="8"/>
  <c r="AE123" i="8"/>
  <c r="AE124" i="8"/>
  <c r="AE125" i="8"/>
  <c r="AE126" i="8"/>
  <c r="AE127" i="8"/>
  <c r="AE128" i="8"/>
  <c r="AE129" i="8"/>
  <c r="AE130" i="8"/>
  <c r="AE131" i="8"/>
  <c r="AE132" i="8"/>
  <c r="AE133" i="8"/>
  <c r="AE134" i="8"/>
  <c r="AE135" i="8"/>
  <c r="AE136" i="8"/>
  <c r="AE137" i="8"/>
  <c r="AE138" i="8"/>
  <c r="AE139" i="8"/>
  <c r="AE140" i="8"/>
  <c r="AE141" i="8"/>
  <c r="AE142" i="8"/>
  <c r="AE143" i="8"/>
  <c r="AE144" i="8"/>
  <c r="AE145" i="8"/>
  <c r="AE129" i="11" l="1"/>
  <c r="AE130" i="11"/>
  <c r="AE131" i="11"/>
  <c r="AE132" i="11"/>
  <c r="AE133" i="11"/>
  <c r="AE134" i="11"/>
  <c r="AE135" i="11"/>
  <c r="AE136" i="11"/>
  <c r="AE137" i="11"/>
  <c r="AE138" i="11"/>
  <c r="AE139" i="11"/>
  <c r="AE140" i="11"/>
  <c r="AE141" i="11"/>
  <c r="AE142" i="11"/>
  <c r="AE143" i="11"/>
  <c r="AE144" i="11"/>
  <c r="AE145" i="11"/>
  <c r="AE146" i="11"/>
  <c r="AE147" i="11"/>
  <c r="AE148" i="11"/>
  <c r="AE149" i="11"/>
  <c r="AE150" i="11"/>
  <c r="AE151" i="11"/>
  <c r="AE152" i="11"/>
  <c r="AE153" i="11"/>
  <c r="AE154" i="11"/>
  <c r="AE155" i="11"/>
  <c r="AE156" i="11"/>
  <c r="AE157" i="11"/>
  <c r="AE158" i="11"/>
  <c r="AE159" i="11"/>
  <c r="AE160" i="11"/>
  <c r="AE161" i="11"/>
  <c r="AE162" i="11"/>
  <c r="AE163" i="11"/>
  <c r="AE164" i="11"/>
  <c r="AE165" i="11"/>
  <c r="AE166" i="11"/>
  <c r="AE167" i="11"/>
  <c r="AE168" i="11"/>
  <c r="AE169" i="11"/>
  <c r="AE170" i="11"/>
  <c r="AE171" i="11"/>
  <c r="AE172" i="11"/>
  <c r="AE173" i="11"/>
  <c r="AE174" i="11"/>
  <c r="AE175" i="11"/>
  <c r="AE176" i="11"/>
  <c r="AE177" i="11"/>
  <c r="AE178" i="11"/>
  <c r="AE179" i="11"/>
  <c r="AE180" i="11"/>
  <c r="AE181" i="11"/>
  <c r="AE182" i="11"/>
  <c r="AE183" i="11"/>
  <c r="AE184" i="11"/>
  <c r="AE185" i="11"/>
  <c r="AE186" i="11"/>
  <c r="AE187" i="11"/>
  <c r="AE188" i="11"/>
  <c r="AE189" i="11"/>
  <c r="AE190" i="11"/>
  <c r="AE191" i="11"/>
  <c r="AE192" i="11"/>
  <c r="AE193" i="11"/>
  <c r="AE194" i="11"/>
  <c r="AE195" i="11"/>
  <c r="AE196" i="11"/>
  <c r="AE197" i="11"/>
  <c r="AE198" i="11"/>
  <c r="AE199" i="11"/>
  <c r="AE200" i="11"/>
  <c r="AE201" i="11"/>
  <c r="AE202" i="11"/>
  <c r="AE203" i="11"/>
  <c r="AE204" i="11"/>
  <c r="AE205" i="11"/>
  <c r="AE206" i="11"/>
  <c r="AE207" i="11"/>
  <c r="AE208" i="11"/>
  <c r="AE209" i="11"/>
  <c r="AE210" i="11"/>
  <c r="AE211" i="11"/>
  <c r="AE212" i="11"/>
  <c r="AE213" i="11"/>
  <c r="AE214" i="11"/>
  <c r="AE215" i="11"/>
  <c r="AE216" i="11"/>
  <c r="AE217" i="11"/>
  <c r="AE218" i="11"/>
  <c r="AE219" i="11"/>
  <c r="AE220" i="11"/>
  <c r="AE221" i="11"/>
  <c r="AE222" i="11"/>
  <c r="AE223" i="11"/>
  <c r="AE224" i="11"/>
  <c r="AE225" i="11"/>
  <c r="AE226" i="11"/>
  <c r="AE227" i="11"/>
  <c r="AE228" i="11"/>
  <c r="AE229" i="11"/>
  <c r="AE230" i="11"/>
  <c r="AE231" i="11"/>
  <c r="AE232" i="11"/>
  <c r="AE233" i="11"/>
  <c r="AE234" i="11"/>
  <c r="AE235" i="1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13" i="1"/>
  <c r="AL236" i="1" s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FL3" i="11" l="1"/>
  <c r="FL4" i="11"/>
  <c r="FL5" i="11"/>
  <c r="FL6" i="11"/>
  <c r="FL7" i="11"/>
  <c r="FL8" i="11"/>
  <c r="FL9" i="11"/>
  <c r="FL10" i="11"/>
  <c r="FL11" i="11"/>
  <c r="FL12" i="11"/>
  <c r="FL13" i="11"/>
  <c r="FL14" i="11"/>
  <c r="FL15" i="11"/>
  <c r="FL16" i="11"/>
  <c r="FL17" i="11"/>
  <c r="FL18" i="11"/>
  <c r="FL19" i="11"/>
  <c r="FL20" i="11"/>
  <c r="FL21" i="11"/>
  <c r="FL22" i="11"/>
  <c r="FL23" i="11"/>
  <c r="FL24" i="11"/>
  <c r="FL25" i="11"/>
  <c r="FL26" i="11"/>
  <c r="FL27" i="11"/>
  <c r="FL28" i="11"/>
  <c r="FL29" i="11"/>
  <c r="FL30" i="11"/>
  <c r="FL31" i="11"/>
  <c r="FL32" i="11"/>
  <c r="FL33" i="11"/>
  <c r="FL34" i="11"/>
  <c r="FL35" i="11"/>
  <c r="FL36" i="11"/>
  <c r="FL37" i="11"/>
  <c r="FL38" i="11"/>
  <c r="FL39" i="11"/>
  <c r="FL40" i="11"/>
  <c r="FL41" i="11"/>
  <c r="FL42" i="11"/>
  <c r="FL43" i="11"/>
  <c r="FL44" i="11"/>
  <c r="FL45" i="11"/>
  <c r="FL46" i="11"/>
  <c r="FL47" i="11"/>
  <c r="FL48" i="11"/>
  <c r="FL49" i="11"/>
  <c r="FL50" i="11"/>
  <c r="FL51" i="11"/>
  <c r="FL52" i="11"/>
  <c r="FL53" i="11"/>
  <c r="FL54" i="11"/>
  <c r="FL55" i="11"/>
  <c r="FL56" i="11"/>
  <c r="FL57" i="11"/>
  <c r="FL58" i="11"/>
  <c r="FL59" i="11"/>
  <c r="FL60" i="11"/>
  <c r="FL61" i="11"/>
  <c r="FL62" i="11"/>
  <c r="FL63" i="11"/>
  <c r="FL64" i="11"/>
  <c r="FL65" i="11"/>
  <c r="FL66" i="11"/>
  <c r="FL67" i="11"/>
  <c r="FL68" i="11"/>
  <c r="FL69" i="11"/>
  <c r="FL70" i="11"/>
  <c r="FL71" i="11"/>
  <c r="FL72" i="11"/>
  <c r="FL73" i="11"/>
  <c r="FL74" i="11"/>
  <c r="FL75" i="11"/>
  <c r="FL76" i="11"/>
  <c r="FL77" i="11"/>
  <c r="FL78" i="11"/>
  <c r="FL79" i="11"/>
  <c r="FL80" i="11"/>
  <c r="FL81" i="11"/>
  <c r="FL82" i="11"/>
  <c r="FL83" i="11"/>
  <c r="FL84" i="11"/>
  <c r="FL85" i="11"/>
  <c r="FL86" i="11"/>
  <c r="FL87" i="11"/>
  <c r="FL88" i="11"/>
  <c r="FL89" i="11"/>
  <c r="FL90" i="11"/>
  <c r="FL91" i="11"/>
  <c r="FL92" i="11"/>
  <c r="FL93" i="11"/>
  <c r="FL94" i="11"/>
  <c r="FL95" i="11"/>
  <c r="FL96" i="11"/>
  <c r="FL97" i="11"/>
  <c r="FL98" i="11"/>
  <c r="FL99" i="11"/>
  <c r="FL100" i="11"/>
  <c r="FL101" i="11"/>
  <c r="FL102" i="11"/>
  <c r="FL103" i="11"/>
  <c r="FL104" i="11"/>
  <c r="FL105" i="11"/>
  <c r="FL106" i="11"/>
  <c r="FL107" i="11"/>
  <c r="FL108" i="11"/>
  <c r="FL2" i="11"/>
  <c r="AD101" i="8" l="1"/>
  <c r="AD102" i="8"/>
  <c r="AD103" i="8"/>
  <c r="AD104" i="8"/>
  <c r="AD105" i="8"/>
  <c r="AD106" i="8"/>
  <c r="AD107" i="8"/>
  <c r="AD108" i="8"/>
  <c r="AD109" i="8"/>
  <c r="AD110" i="8"/>
  <c r="AD111" i="8"/>
  <c r="AD112" i="8"/>
  <c r="AD113" i="8"/>
  <c r="AD114" i="8"/>
  <c r="AD115" i="8"/>
  <c r="AD116" i="8"/>
  <c r="AD117" i="8"/>
  <c r="AD118" i="8"/>
  <c r="AD119" i="8"/>
  <c r="AD120" i="8"/>
  <c r="AD121" i="8"/>
  <c r="AD122" i="8"/>
  <c r="AD123" i="8"/>
  <c r="AD124" i="8"/>
  <c r="AD125" i="8"/>
  <c r="AD126" i="8"/>
  <c r="AD127" i="8"/>
  <c r="AD128" i="8"/>
  <c r="AD129" i="8"/>
  <c r="AD130" i="8"/>
  <c r="AD131" i="8"/>
  <c r="AD132" i="8"/>
  <c r="AD133" i="8"/>
  <c r="AD134" i="8"/>
  <c r="AD135" i="8"/>
  <c r="AD136" i="8"/>
  <c r="AD137" i="8"/>
  <c r="AD138" i="8"/>
  <c r="AD139" i="8"/>
  <c r="AD140" i="8"/>
  <c r="AD141" i="8"/>
  <c r="AD142" i="8"/>
  <c r="AD143" i="8"/>
  <c r="AD144" i="8"/>
  <c r="AD145" i="8"/>
  <c r="F277" i="1" l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E278" i="1"/>
  <c r="E277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E276" i="1"/>
  <c r="E275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E274" i="1"/>
  <c r="AD129" i="11"/>
  <c r="AD130" i="11"/>
  <c r="AD131" i="11"/>
  <c r="AD132" i="11"/>
  <c r="AD133" i="11"/>
  <c r="AD134" i="11"/>
  <c r="AD135" i="11"/>
  <c r="AD136" i="11"/>
  <c r="AD137" i="11"/>
  <c r="AD138" i="11"/>
  <c r="AD139" i="11"/>
  <c r="AD140" i="11"/>
  <c r="AD141" i="11"/>
  <c r="AD142" i="11"/>
  <c r="AD143" i="11"/>
  <c r="AD144" i="11"/>
  <c r="AD145" i="11"/>
  <c r="AD146" i="11"/>
  <c r="AD147" i="11"/>
  <c r="AD148" i="11"/>
  <c r="AD149" i="11"/>
  <c r="AD150" i="11"/>
  <c r="AD151" i="11"/>
  <c r="AD152" i="11"/>
  <c r="AD153" i="11"/>
  <c r="AD154" i="11"/>
  <c r="AD155" i="11"/>
  <c r="AD156" i="11"/>
  <c r="AD157" i="11"/>
  <c r="AD158" i="11"/>
  <c r="AD159" i="11"/>
  <c r="AD160" i="11"/>
  <c r="AD161" i="11"/>
  <c r="AD162" i="11"/>
  <c r="AD163" i="11"/>
  <c r="AD164" i="11"/>
  <c r="AD165" i="11"/>
  <c r="AD166" i="11"/>
  <c r="AD167" i="11"/>
  <c r="AD168" i="11"/>
  <c r="AD169" i="11"/>
  <c r="AD170" i="11"/>
  <c r="AD171" i="11"/>
  <c r="AD172" i="11"/>
  <c r="AD173" i="11"/>
  <c r="AD174" i="11"/>
  <c r="AD175" i="11"/>
  <c r="AD176" i="11"/>
  <c r="AD177" i="11"/>
  <c r="AD178" i="11"/>
  <c r="AD179" i="11"/>
  <c r="AD180" i="11"/>
  <c r="AD181" i="11"/>
  <c r="AD182" i="11"/>
  <c r="AD183" i="11"/>
  <c r="AD184" i="11"/>
  <c r="AD185" i="11"/>
  <c r="AD186" i="11"/>
  <c r="AD187" i="11"/>
  <c r="AD188" i="11"/>
  <c r="AD189" i="11"/>
  <c r="AD190" i="11"/>
  <c r="AD191" i="11"/>
  <c r="AD192" i="11"/>
  <c r="AD193" i="11"/>
  <c r="AD194" i="11"/>
  <c r="AD195" i="11"/>
  <c r="AD196" i="11"/>
  <c r="AD197" i="11"/>
  <c r="AD198" i="11"/>
  <c r="AD199" i="11"/>
  <c r="AD200" i="11"/>
  <c r="AD201" i="11"/>
  <c r="AD202" i="11"/>
  <c r="AD203" i="11"/>
  <c r="AD204" i="11"/>
  <c r="AD205" i="11"/>
  <c r="AD206" i="11"/>
  <c r="AD207" i="11"/>
  <c r="AD208" i="11"/>
  <c r="AD209" i="11"/>
  <c r="AD210" i="11"/>
  <c r="AD211" i="11"/>
  <c r="AD212" i="11"/>
  <c r="AD213" i="11"/>
  <c r="AD214" i="11"/>
  <c r="AD215" i="11"/>
  <c r="AD216" i="11"/>
  <c r="AD217" i="11"/>
  <c r="AD218" i="11"/>
  <c r="AD219" i="11"/>
  <c r="AD220" i="11"/>
  <c r="AD221" i="11"/>
  <c r="AD222" i="11"/>
  <c r="AD223" i="11"/>
  <c r="AD224" i="11"/>
  <c r="AD225" i="11"/>
  <c r="AD226" i="11"/>
  <c r="AD227" i="11"/>
  <c r="AD228" i="11"/>
  <c r="AD229" i="11"/>
  <c r="AD230" i="11"/>
  <c r="AD231" i="11"/>
  <c r="AD232" i="11"/>
  <c r="AD233" i="11"/>
  <c r="AD234" i="11"/>
  <c r="AD235" i="1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13" i="1"/>
  <c r="AK236" i="1" s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C101" i="8" l="1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29" i="11" l="1"/>
  <c r="AC130" i="11"/>
  <c r="AC131" i="11"/>
  <c r="AC132" i="11"/>
  <c r="AC133" i="11"/>
  <c r="AC134" i="11"/>
  <c r="AC135" i="11"/>
  <c r="AC136" i="11"/>
  <c r="AC137" i="11"/>
  <c r="AC138" i="11"/>
  <c r="AC139" i="11"/>
  <c r="AC140" i="11"/>
  <c r="AC141" i="11"/>
  <c r="AC142" i="11"/>
  <c r="AC143" i="11"/>
  <c r="AC144" i="11"/>
  <c r="AC145" i="11"/>
  <c r="AC146" i="11"/>
  <c r="AC147" i="11"/>
  <c r="AC148" i="11"/>
  <c r="AC149" i="11"/>
  <c r="AC150" i="11"/>
  <c r="AC151" i="11"/>
  <c r="AC152" i="11"/>
  <c r="AC153" i="11"/>
  <c r="AC154" i="11"/>
  <c r="AC155" i="11"/>
  <c r="AC156" i="11"/>
  <c r="AC157" i="11"/>
  <c r="AC158" i="11"/>
  <c r="AC159" i="11"/>
  <c r="AC160" i="11"/>
  <c r="AC161" i="11"/>
  <c r="AC162" i="11"/>
  <c r="AC163" i="11"/>
  <c r="AC164" i="11"/>
  <c r="AC165" i="11"/>
  <c r="AC166" i="11"/>
  <c r="AC167" i="11"/>
  <c r="AC168" i="11"/>
  <c r="AC169" i="11"/>
  <c r="AC170" i="11"/>
  <c r="AC171" i="11"/>
  <c r="AC172" i="11"/>
  <c r="AC173" i="11"/>
  <c r="AC174" i="11"/>
  <c r="AC175" i="11"/>
  <c r="AC176" i="11"/>
  <c r="AC177" i="11"/>
  <c r="AC178" i="11"/>
  <c r="AC179" i="11"/>
  <c r="AC180" i="11"/>
  <c r="AC181" i="11"/>
  <c r="AC182" i="11"/>
  <c r="AC183" i="11"/>
  <c r="AC184" i="11"/>
  <c r="AC185" i="11"/>
  <c r="AC186" i="11"/>
  <c r="AC187" i="11"/>
  <c r="AC188" i="11"/>
  <c r="AC189" i="11"/>
  <c r="AC190" i="11"/>
  <c r="AC191" i="11"/>
  <c r="AC192" i="11"/>
  <c r="AC193" i="11"/>
  <c r="AC194" i="11"/>
  <c r="AC195" i="11"/>
  <c r="AC196" i="11"/>
  <c r="AC197" i="11"/>
  <c r="AC198" i="11"/>
  <c r="AC199" i="11"/>
  <c r="AC200" i="11"/>
  <c r="AC201" i="11"/>
  <c r="AC202" i="11"/>
  <c r="AC203" i="11"/>
  <c r="AC204" i="11"/>
  <c r="AC205" i="11"/>
  <c r="AC206" i="11"/>
  <c r="AC207" i="11"/>
  <c r="AC208" i="11"/>
  <c r="AC209" i="11"/>
  <c r="AC210" i="11"/>
  <c r="AC211" i="11"/>
  <c r="AC212" i="11"/>
  <c r="AC213" i="11"/>
  <c r="AC214" i="11"/>
  <c r="AC215" i="11"/>
  <c r="AC216" i="11"/>
  <c r="AC217" i="11"/>
  <c r="AC218" i="11"/>
  <c r="AC219" i="11"/>
  <c r="AC220" i="11"/>
  <c r="AC221" i="11"/>
  <c r="AC222" i="11"/>
  <c r="AC223" i="11"/>
  <c r="AC224" i="11"/>
  <c r="AC225" i="11"/>
  <c r="AC226" i="11"/>
  <c r="AC227" i="11"/>
  <c r="AC228" i="11"/>
  <c r="AC229" i="11"/>
  <c r="AC230" i="11"/>
  <c r="AC231" i="11"/>
  <c r="AC232" i="11"/>
  <c r="AC233" i="11"/>
  <c r="AC234" i="11"/>
  <c r="AC235" i="1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13" i="1"/>
  <c r="AJ236" i="1" s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B101" i="8" l="1"/>
  <c r="AB102" i="8"/>
  <c r="AB103" i="8"/>
  <c r="AB104" i="8"/>
  <c r="AB105" i="8"/>
  <c r="AB106" i="8"/>
  <c r="AB107" i="8"/>
  <c r="AB108" i="8"/>
  <c r="AB109" i="8"/>
  <c r="AB110" i="8"/>
  <c r="AB111" i="8"/>
  <c r="AB112" i="8"/>
  <c r="AB113" i="8"/>
  <c r="AB114" i="8"/>
  <c r="AB115" i="8"/>
  <c r="AB116" i="8"/>
  <c r="AB117" i="8"/>
  <c r="AB118" i="8"/>
  <c r="AB119" i="8"/>
  <c r="AB120" i="8"/>
  <c r="AB121" i="8"/>
  <c r="AB122" i="8"/>
  <c r="AB123" i="8"/>
  <c r="AB124" i="8"/>
  <c r="AB125" i="8"/>
  <c r="AB126" i="8"/>
  <c r="AB127" i="8"/>
  <c r="AB128" i="8"/>
  <c r="AB129" i="8"/>
  <c r="AB130" i="8"/>
  <c r="AB131" i="8"/>
  <c r="AB132" i="8"/>
  <c r="AB133" i="8"/>
  <c r="AB134" i="8"/>
  <c r="AB135" i="8"/>
  <c r="AB136" i="8"/>
  <c r="AB137" i="8"/>
  <c r="AB138" i="8"/>
  <c r="AB139" i="8"/>
  <c r="AB140" i="8"/>
  <c r="AB141" i="8"/>
  <c r="AB142" i="8"/>
  <c r="AB143" i="8"/>
  <c r="AB144" i="8"/>
  <c r="AB145" i="8"/>
  <c r="AB129" i="11" l="1"/>
  <c r="AB130" i="11"/>
  <c r="AB131" i="11"/>
  <c r="AB132" i="11"/>
  <c r="AB133" i="11"/>
  <c r="AB134" i="11"/>
  <c r="AB135" i="11"/>
  <c r="AB136" i="11"/>
  <c r="AB137" i="11"/>
  <c r="AB138" i="11"/>
  <c r="AB139" i="11"/>
  <c r="AB140" i="11"/>
  <c r="AB141" i="11"/>
  <c r="AB142" i="11"/>
  <c r="AB143" i="11"/>
  <c r="AB144" i="11"/>
  <c r="AB145" i="11"/>
  <c r="AB146" i="11"/>
  <c r="AB147" i="11"/>
  <c r="AB148" i="11"/>
  <c r="AB149" i="11"/>
  <c r="AB150" i="11"/>
  <c r="AB151" i="11"/>
  <c r="AB152" i="11"/>
  <c r="AB153" i="11"/>
  <c r="AB154" i="11"/>
  <c r="AB155" i="11"/>
  <c r="AB156" i="11"/>
  <c r="AB157" i="11"/>
  <c r="AB158" i="11"/>
  <c r="AB159" i="11"/>
  <c r="AB160" i="11"/>
  <c r="AB161" i="11"/>
  <c r="AB162" i="11"/>
  <c r="AB163" i="11"/>
  <c r="AB164" i="11"/>
  <c r="AB165" i="11"/>
  <c r="AB166" i="11"/>
  <c r="AB167" i="11"/>
  <c r="AB168" i="11"/>
  <c r="AB169" i="11"/>
  <c r="AB170" i="11"/>
  <c r="AB171" i="11"/>
  <c r="AB172" i="11"/>
  <c r="AB173" i="11"/>
  <c r="AB174" i="11"/>
  <c r="AB175" i="11"/>
  <c r="AB176" i="11"/>
  <c r="AB177" i="11"/>
  <c r="AB178" i="11"/>
  <c r="AB179" i="11"/>
  <c r="AB180" i="11"/>
  <c r="AB181" i="11"/>
  <c r="AB182" i="11"/>
  <c r="AB183" i="11"/>
  <c r="AB184" i="11"/>
  <c r="AB185" i="11"/>
  <c r="AB186" i="11"/>
  <c r="AB187" i="11"/>
  <c r="AB188" i="11"/>
  <c r="AB189" i="11"/>
  <c r="AB190" i="11"/>
  <c r="AB191" i="11"/>
  <c r="AB192" i="11"/>
  <c r="AB193" i="11"/>
  <c r="AB194" i="11"/>
  <c r="AB195" i="11"/>
  <c r="AB196" i="11"/>
  <c r="AB197" i="11"/>
  <c r="AB198" i="11"/>
  <c r="AB199" i="11"/>
  <c r="AB200" i="11"/>
  <c r="AB201" i="11"/>
  <c r="AB202" i="11"/>
  <c r="AB203" i="11"/>
  <c r="AB204" i="11"/>
  <c r="AB205" i="11"/>
  <c r="AB206" i="11"/>
  <c r="AB207" i="11"/>
  <c r="AB208" i="11"/>
  <c r="AB209" i="11"/>
  <c r="AB210" i="11"/>
  <c r="AB211" i="11"/>
  <c r="AB212" i="11"/>
  <c r="AB213" i="11"/>
  <c r="AB214" i="11"/>
  <c r="AB215" i="11"/>
  <c r="AB216" i="11"/>
  <c r="AB217" i="11"/>
  <c r="AB218" i="11"/>
  <c r="AB219" i="11"/>
  <c r="AB220" i="11"/>
  <c r="AB221" i="11"/>
  <c r="AB222" i="11"/>
  <c r="AB223" i="11"/>
  <c r="AB224" i="11"/>
  <c r="AB225" i="11"/>
  <c r="AB226" i="11"/>
  <c r="AB227" i="11"/>
  <c r="AB228" i="11"/>
  <c r="AB229" i="11"/>
  <c r="AB230" i="11"/>
  <c r="AB231" i="11"/>
  <c r="AB232" i="11"/>
  <c r="AB233" i="11"/>
  <c r="AB234" i="11"/>
  <c r="AB235" i="11"/>
  <c r="AI245" i="1"/>
  <c r="AI246" i="1"/>
  <c r="AI247" i="1"/>
  <c r="AI248" i="1"/>
  <c r="AI249" i="1"/>
  <c r="AI250" i="1"/>
  <c r="AI251" i="1"/>
  <c r="AI252" i="1"/>
  <c r="AI253" i="1"/>
  <c r="AI254" i="1"/>
  <c r="AI255" i="1"/>
  <c r="AI256" i="1"/>
  <c r="AI257" i="1"/>
  <c r="AI258" i="1"/>
  <c r="AI259" i="1"/>
  <c r="AI260" i="1"/>
  <c r="AI261" i="1"/>
  <c r="AI262" i="1"/>
  <c r="AI263" i="1"/>
  <c r="AI264" i="1"/>
  <c r="AI265" i="1"/>
  <c r="AI213" i="1"/>
  <c r="AI236" i="1" s="1"/>
  <c r="AI214" i="1"/>
  <c r="AI215" i="1"/>
  <c r="AI216" i="1"/>
  <c r="AI217" i="1"/>
  <c r="AI218" i="1"/>
  <c r="AI219" i="1"/>
  <c r="AI220" i="1"/>
  <c r="AI221" i="1"/>
  <c r="AI222" i="1"/>
  <c r="AI223" i="1"/>
  <c r="AI224" i="1"/>
  <c r="AI225" i="1"/>
  <c r="AI226" i="1"/>
  <c r="AI227" i="1"/>
  <c r="AI228" i="1"/>
  <c r="AI229" i="1"/>
  <c r="AI230" i="1"/>
  <c r="AI231" i="1"/>
  <c r="AI232" i="1"/>
  <c r="AI233" i="1"/>
  <c r="K68" i="13" l="1"/>
  <c r="K69" i="13"/>
  <c r="K70" i="13"/>
  <c r="K71" i="13"/>
  <c r="K72" i="13"/>
  <c r="K73" i="13"/>
  <c r="M67" i="13"/>
  <c r="M68" i="13"/>
  <c r="M69" i="13"/>
  <c r="M70" i="13"/>
  <c r="M71" i="13"/>
  <c r="M72" i="13"/>
  <c r="M73" i="13"/>
  <c r="E68" i="13"/>
  <c r="E69" i="13"/>
  <c r="E70" i="13"/>
  <c r="E71" i="13"/>
  <c r="E72" i="13"/>
  <c r="E73" i="13"/>
  <c r="G67" i="13"/>
  <c r="G68" i="13"/>
  <c r="G69" i="13"/>
  <c r="G70" i="13"/>
  <c r="G71" i="13"/>
  <c r="G72" i="13"/>
  <c r="G73" i="13"/>
  <c r="K67" i="13"/>
  <c r="E67" i="13"/>
  <c r="F269" i="1" l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E273" i="1"/>
  <c r="E272" i="1"/>
  <c r="E271" i="1"/>
  <c r="E270" i="1"/>
  <c r="E279" i="1"/>
  <c r="E280" i="1"/>
  <c r="E281" i="1"/>
  <c r="E282" i="1"/>
  <c r="E283" i="1"/>
  <c r="E284" i="1"/>
  <c r="E285" i="1"/>
  <c r="E286" i="1"/>
  <c r="E287" i="1"/>
  <c r="E288" i="1"/>
  <c r="E289" i="1"/>
  <c r="E269" i="1"/>
  <c r="E290" i="1" s="1"/>
  <c r="AA101" i="8" l="1"/>
  <c r="BS101" i="8" s="1"/>
  <c r="AA102" i="8"/>
  <c r="BS102" i="8" s="1"/>
  <c r="AA103" i="8"/>
  <c r="BS103" i="8" s="1"/>
  <c r="AA104" i="8"/>
  <c r="BS104" i="8" s="1"/>
  <c r="AA105" i="8"/>
  <c r="BS105" i="8" s="1"/>
  <c r="AA106" i="8"/>
  <c r="BS106" i="8" s="1"/>
  <c r="AA107" i="8"/>
  <c r="BS107" i="8" s="1"/>
  <c r="AA108" i="8"/>
  <c r="BS108" i="8" s="1"/>
  <c r="AA109" i="8"/>
  <c r="BS109" i="8" s="1"/>
  <c r="AA110" i="8"/>
  <c r="BS110" i="8" s="1"/>
  <c r="AA111" i="8"/>
  <c r="BS111" i="8" s="1"/>
  <c r="AA112" i="8"/>
  <c r="BS112" i="8" s="1"/>
  <c r="AA113" i="8"/>
  <c r="BS113" i="8" s="1"/>
  <c r="AA114" i="8"/>
  <c r="BS114" i="8" s="1"/>
  <c r="AA115" i="8"/>
  <c r="BS115" i="8" s="1"/>
  <c r="AA116" i="8"/>
  <c r="BS116" i="8" s="1"/>
  <c r="AA117" i="8"/>
  <c r="BS117" i="8" s="1"/>
  <c r="AA118" i="8"/>
  <c r="BS118" i="8" s="1"/>
  <c r="AA119" i="8"/>
  <c r="BS119" i="8" s="1"/>
  <c r="AA120" i="8"/>
  <c r="BS120" i="8" s="1"/>
  <c r="AA121" i="8"/>
  <c r="BS121" i="8" s="1"/>
  <c r="AA122" i="8"/>
  <c r="BS122" i="8" s="1"/>
  <c r="AA123" i="8"/>
  <c r="BS123" i="8" s="1"/>
  <c r="AA124" i="8"/>
  <c r="BS124" i="8" s="1"/>
  <c r="AA125" i="8"/>
  <c r="BS125" i="8" s="1"/>
  <c r="AA126" i="8"/>
  <c r="BS126" i="8" s="1"/>
  <c r="AA127" i="8"/>
  <c r="BS127" i="8" s="1"/>
  <c r="AA128" i="8"/>
  <c r="BS128" i="8" s="1"/>
  <c r="AA129" i="8"/>
  <c r="BS129" i="8" s="1"/>
  <c r="AA130" i="8"/>
  <c r="BS130" i="8" s="1"/>
  <c r="AA131" i="8"/>
  <c r="BS131" i="8" s="1"/>
  <c r="AA132" i="8"/>
  <c r="BS132" i="8" s="1"/>
  <c r="AA133" i="8"/>
  <c r="BS133" i="8" s="1"/>
  <c r="AA134" i="8"/>
  <c r="BS134" i="8" s="1"/>
  <c r="AA135" i="8"/>
  <c r="BS135" i="8" s="1"/>
  <c r="AA136" i="8"/>
  <c r="BS136" i="8" s="1"/>
  <c r="AA137" i="8"/>
  <c r="BS137" i="8" s="1"/>
  <c r="AA138" i="8"/>
  <c r="BS138" i="8" s="1"/>
  <c r="AA139" i="8"/>
  <c r="BS139" i="8" s="1"/>
  <c r="AA140" i="8"/>
  <c r="BS140" i="8" s="1"/>
  <c r="AA141" i="8"/>
  <c r="BS141" i="8" s="1"/>
  <c r="AA142" i="8"/>
  <c r="BS142" i="8" s="1"/>
  <c r="AA143" i="8"/>
  <c r="BS143" i="8" s="1"/>
  <c r="AA144" i="8"/>
  <c r="BS144" i="8" s="1"/>
  <c r="AA145" i="8"/>
  <c r="BS145" i="8" s="1"/>
  <c r="AJ279" i="1" l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AY290" i="1" l="1"/>
  <c r="AY292" i="1" s="1"/>
  <c r="AU290" i="1"/>
  <c r="AU292" i="1" s="1"/>
  <c r="AQ290" i="1"/>
  <c r="AQ292" i="1" s="1"/>
  <c r="AM290" i="1"/>
  <c r="AM292" i="1" s="1"/>
  <c r="AX290" i="1"/>
  <c r="AX292" i="1" s="1"/>
  <c r="AT290" i="1"/>
  <c r="AT292" i="1" s="1"/>
  <c r="AP290" i="1"/>
  <c r="AP292" i="1" s="1"/>
  <c r="AL290" i="1"/>
  <c r="AL292" i="1" s="1"/>
  <c r="BA290" i="1"/>
  <c r="BA292" i="1" s="1"/>
  <c r="AW290" i="1"/>
  <c r="AW292" i="1" s="1"/>
  <c r="AS290" i="1"/>
  <c r="AS292" i="1" s="1"/>
  <c r="AO290" i="1"/>
  <c r="AO292" i="1" s="1"/>
  <c r="AK290" i="1"/>
  <c r="AK292" i="1" s="1"/>
  <c r="AZ290" i="1"/>
  <c r="AZ292" i="1" s="1"/>
  <c r="AV290" i="1"/>
  <c r="AV292" i="1" s="1"/>
  <c r="AR290" i="1"/>
  <c r="AR292" i="1" s="1"/>
  <c r="AJ290" i="1"/>
  <c r="AJ292" i="1" s="1"/>
  <c r="P3" i="26"/>
  <c r="E3" i="26"/>
  <c r="AH245" i="1"/>
  <c r="AH246" i="1"/>
  <c r="AH247" i="1"/>
  <c r="AH248" i="1"/>
  <c r="AH249" i="1"/>
  <c r="AH250" i="1"/>
  <c r="AH251" i="1"/>
  <c r="AH252" i="1"/>
  <c r="AH253" i="1"/>
  <c r="AH254" i="1"/>
  <c r="AH255" i="1"/>
  <c r="AH256" i="1"/>
  <c r="AH257" i="1"/>
  <c r="AH258" i="1"/>
  <c r="AH259" i="1"/>
  <c r="AH260" i="1"/>
  <c r="AH261" i="1"/>
  <c r="AH262" i="1"/>
  <c r="AH263" i="1"/>
  <c r="AH264" i="1"/>
  <c r="AH265" i="1"/>
  <c r="AA129" i="11"/>
  <c r="AA130" i="11"/>
  <c r="AA131" i="11"/>
  <c r="AA132" i="11"/>
  <c r="AA133" i="11"/>
  <c r="AA134" i="11"/>
  <c r="AA135" i="11"/>
  <c r="AA136" i="11"/>
  <c r="AA137" i="11"/>
  <c r="AA138" i="11"/>
  <c r="AA139" i="11"/>
  <c r="AA140" i="11"/>
  <c r="AA141" i="11"/>
  <c r="AA142" i="11"/>
  <c r="AA143" i="11"/>
  <c r="AA144" i="11"/>
  <c r="AA145" i="11"/>
  <c r="AA146" i="11"/>
  <c r="AA147" i="11"/>
  <c r="AA148" i="11"/>
  <c r="AA149" i="11"/>
  <c r="AA150" i="11"/>
  <c r="AA151" i="11"/>
  <c r="AA152" i="11"/>
  <c r="AA153" i="11"/>
  <c r="AA154" i="11"/>
  <c r="AA155" i="11"/>
  <c r="AA156" i="11"/>
  <c r="AA157" i="11"/>
  <c r="AA158" i="11"/>
  <c r="AA159" i="11"/>
  <c r="AA160" i="11"/>
  <c r="AA161" i="11"/>
  <c r="AA162" i="11"/>
  <c r="AA163" i="11"/>
  <c r="AA164" i="11"/>
  <c r="AA165" i="11"/>
  <c r="AA166" i="11"/>
  <c r="AA167" i="11"/>
  <c r="AA168" i="11"/>
  <c r="AA169" i="11"/>
  <c r="AA170" i="11"/>
  <c r="AA171" i="11"/>
  <c r="AA172" i="11"/>
  <c r="AA173" i="11"/>
  <c r="AA174" i="11"/>
  <c r="AA175" i="11"/>
  <c r="AA176" i="11"/>
  <c r="AA177" i="11"/>
  <c r="AA178" i="11"/>
  <c r="AA179" i="11"/>
  <c r="AA180" i="11"/>
  <c r="AA181" i="11"/>
  <c r="AA182" i="11"/>
  <c r="AA183" i="11"/>
  <c r="AA184" i="11"/>
  <c r="AA185" i="11"/>
  <c r="AA186" i="11"/>
  <c r="AA187" i="11"/>
  <c r="AA188" i="11"/>
  <c r="AA189" i="11"/>
  <c r="AA190" i="11"/>
  <c r="AA191" i="11"/>
  <c r="AA192" i="11"/>
  <c r="AA193" i="11"/>
  <c r="AA194" i="11"/>
  <c r="AA195" i="11"/>
  <c r="AA196" i="11"/>
  <c r="AA197" i="11"/>
  <c r="AA198" i="11"/>
  <c r="AA199" i="11"/>
  <c r="AA200" i="11"/>
  <c r="AA201" i="11"/>
  <c r="AA202" i="11"/>
  <c r="AA203" i="11"/>
  <c r="AA204" i="11"/>
  <c r="AA205" i="11"/>
  <c r="AA206" i="11"/>
  <c r="AA207" i="11"/>
  <c r="AA208" i="11"/>
  <c r="AA209" i="11"/>
  <c r="AA210" i="11"/>
  <c r="AA211" i="11"/>
  <c r="AA212" i="11"/>
  <c r="AA213" i="11"/>
  <c r="AA214" i="11"/>
  <c r="AA215" i="11"/>
  <c r="AA216" i="11"/>
  <c r="AA217" i="11"/>
  <c r="AA218" i="11"/>
  <c r="AA219" i="11"/>
  <c r="AA220" i="11"/>
  <c r="AA221" i="11"/>
  <c r="AA222" i="11"/>
  <c r="AA223" i="11"/>
  <c r="AA224" i="11"/>
  <c r="AA225" i="11"/>
  <c r="AA226" i="11"/>
  <c r="AA227" i="11"/>
  <c r="AA228" i="11"/>
  <c r="AA229" i="11"/>
  <c r="AA230" i="11"/>
  <c r="AA231" i="11"/>
  <c r="AA232" i="11"/>
  <c r="AA233" i="11"/>
  <c r="AA234" i="11"/>
  <c r="AA235" i="11"/>
  <c r="AH213" i="1"/>
  <c r="AH236" i="1" s="1"/>
  <c r="AH214" i="1"/>
  <c r="AH215" i="1"/>
  <c r="AH216" i="1"/>
  <c r="AH217" i="1"/>
  <c r="AH218" i="1"/>
  <c r="AH219" i="1"/>
  <c r="AH220" i="1"/>
  <c r="AH221" i="1"/>
  <c r="AH222" i="1"/>
  <c r="AH223" i="1"/>
  <c r="AH224" i="1"/>
  <c r="AH225" i="1"/>
  <c r="AH226" i="1"/>
  <c r="AH227" i="1"/>
  <c r="AH228" i="1"/>
  <c r="AH229" i="1"/>
  <c r="AH230" i="1"/>
  <c r="AH231" i="1"/>
  <c r="AH232" i="1"/>
  <c r="AH233" i="1"/>
  <c r="AI285" i="1" l="1"/>
  <c r="AI281" i="1"/>
  <c r="AI288" i="1"/>
  <c r="AI287" i="1"/>
  <c r="AI283" i="1"/>
  <c r="AI279" i="1"/>
  <c r="AI289" i="1"/>
  <c r="AI284" i="1"/>
  <c r="AI280" i="1"/>
  <c r="AI286" i="1"/>
  <c r="AI282" i="1"/>
  <c r="AI290" i="1" l="1"/>
  <c r="AI292" i="1" s="1"/>
  <c r="K52" i="13"/>
  <c r="M52" i="13"/>
  <c r="K53" i="13"/>
  <c r="M53" i="13"/>
  <c r="K54" i="13"/>
  <c r="M54" i="13"/>
  <c r="K55" i="13"/>
  <c r="M55" i="13"/>
  <c r="K56" i="13"/>
  <c r="M56" i="13"/>
  <c r="K57" i="13"/>
  <c r="M57" i="13"/>
  <c r="K58" i="13"/>
  <c r="M58" i="13"/>
  <c r="K59" i="13"/>
  <c r="M59" i="13"/>
  <c r="K60" i="13"/>
  <c r="M60" i="13"/>
  <c r="K61" i="13"/>
  <c r="M61" i="13"/>
  <c r="K62" i="13"/>
  <c r="M62" i="13"/>
  <c r="K63" i="13"/>
  <c r="M63" i="13"/>
  <c r="K64" i="13"/>
  <c r="M64" i="13"/>
  <c r="K65" i="13"/>
  <c r="M65" i="13"/>
  <c r="K66" i="13"/>
  <c r="M66" i="13"/>
  <c r="K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51" i="13"/>
  <c r="E51" i="13"/>
  <c r="Z101" i="8" l="1"/>
  <c r="Z102" i="8"/>
  <c r="Z103" i="8"/>
  <c r="Z104" i="8"/>
  <c r="Z105" i="8"/>
  <c r="Z106" i="8"/>
  <c r="Z107" i="8"/>
  <c r="Z108" i="8"/>
  <c r="Z109" i="8"/>
  <c r="Z110" i="8"/>
  <c r="Z111" i="8"/>
  <c r="Z112" i="8"/>
  <c r="Z113" i="8"/>
  <c r="Z114" i="8"/>
  <c r="Z115" i="8"/>
  <c r="Z116" i="8"/>
  <c r="Z117" i="8"/>
  <c r="Z118" i="8"/>
  <c r="Z119" i="8"/>
  <c r="Z120" i="8"/>
  <c r="Z121" i="8"/>
  <c r="Z122" i="8"/>
  <c r="Z123" i="8"/>
  <c r="Z124" i="8"/>
  <c r="Z125" i="8"/>
  <c r="Z126" i="8"/>
  <c r="Z127" i="8"/>
  <c r="Z128" i="8"/>
  <c r="Z129" i="8"/>
  <c r="Z130" i="8"/>
  <c r="Z131" i="8"/>
  <c r="Z132" i="8"/>
  <c r="Z133" i="8"/>
  <c r="Z134" i="8"/>
  <c r="Z135" i="8"/>
  <c r="Z136" i="8"/>
  <c r="Z137" i="8"/>
  <c r="Z138" i="8"/>
  <c r="Z139" i="8"/>
  <c r="Z140" i="8"/>
  <c r="Z141" i="8"/>
  <c r="Z142" i="8"/>
  <c r="Z143" i="8"/>
  <c r="Z144" i="8"/>
  <c r="Z145" i="8"/>
  <c r="Z129" i="11" l="1"/>
  <c r="Z130" i="11"/>
  <c r="Z131" i="11"/>
  <c r="Z132" i="11"/>
  <c r="Z133" i="11"/>
  <c r="Z134" i="11"/>
  <c r="Z135" i="11"/>
  <c r="Z136" i="11"/>
  <c r="Z137" i="11"/>
  <c r="Z138" i="11"/>
  <c r="Z139" i="11"/>
  <c r="Z140" i="11"/>
  <c r="Z141" i="11"/>
  <c r="Z142" i="11"/>
  <c r="Z143" i="11"/>
  <c r="Z144" i="11"/>
  <c r="Z145" i="11"/>
  <c r="Z146" i="11"/>
  <c r="Z147" i="11"/>
  <c r="Z148" i="11"/>
  <c r="Z149" i="11"/>
  <c r="Z150" i="11"/>
  <c r="Z151" i="11"/>
  <c r="Z152" i="11"/>
  <c r="Z153" i="11"/>
  <c r="Z154" i="11"/>
  <c r="Z155" i="11"/>
  <c r="Z156" i="11"/>
  <c r="Z157" i="11"/>
  <c r="Z158" i="11"/>
  <c r="Z159" i="11"/>
  <c r="Z160" i="11"/>
  <c r="Z161" i="11"/>
  <c r="Z162" i="11"/>
  <c r="Z163" i="11"/>
  <c r="Z164" i="11"/>
  <c r="Z165" i="11"/>
  <c r="Z166" i="11"/>
  <c r="Z167" i="11"/>
  <c r="Z168" i="11"/>
  <c r="Z169" i="11"/>
  <c r="Z170" i="11"/>
  <c r="Z171" i="11"/>
  <c r="Z172" i="11"/>
  <c r="Z173" i="11"/>
  <c r="Z174" i="11"/>
  <c r="Z175" i="11"/>
  <c r="Z176" i="11"/>
  <c r="Z177" i="11"/>
  <c r="Z178" i="11"/>
  <c r="Z179" i="11"/>
  <c r="Z180" i="11"/>
  <c r="Z181" i="11"/>
  <c r="Z182" i="11"/>
  <c r="Z183" i="11"/>
  <c r="Z184" i="11"/>
  <c r="Z185" i="11"/>
  <c r="Z186" i="11"/>
  <c r="Z187" i="11"/>
  <c r="Z188" i="11"/>
  <c r="Z189" i="11"/>
  <c r="Z190" i="11"/>
  <c r="Z191" i="11"/>
  <c r="Z192" i="11"/>
  <c r="Z193" i="11"/>
  <c r="Z194" i="11"/>
  <c r="Z195" i="11"/>
  <c r="Z196" i="11"/>
  <c r="Z197" i="11"/>
  <c r="Z198" i="11"/>
  <c r="Z199" i="11"/>
  <c r="Z200" i="11"/>
  <c r="Z201" i="11"/>
  <c r="Z202" i="11"/>
  <c r="Z203" i="11"/>
  <c r="Z204" i="11"/>
  <c r="Z205" i="11"/>
  <c r="Z206" i="11"/>
  <c r="Z207" i="11"/>
  <c r="Z208" i="11"/>
  <c r="Z209" i="11"/>
  <c r="Z210" i="11"/>
  <c r="Z211" i="11"/>
  <c r="Z212" i="11"/>
  <c r="Z213" i="11"/>
  <c r="Z214" i="11"/>
  <c r="Z215" i="11"/>
  <c r="Z216" i="11"/>
  <c r="Z217" i="11"/>
  <c r="Z218" i="11"/>
  <c r="Z219" i="11"/>
  <c r="Z220" i="11"/>
  <c r="Z221" i="11"/>
  <c r="Z222" i="11"/>
  <c r="Z223" i="11"/>
  <c r="Z224" i="11"/>
  <c r="Z225" i="11"/>
  <c r="Z226" i="11"/>
  <c r="Z227" i="11"/>
  <c r="Z228" i="11"/>
  <c r="Z229" i="11"/>
  <c r="Z230" i="11"/>
  <c r="Z231" i="11"/>
  <c r="Z232" i="11"/>
  <c r="Z233" i="11"/>
  <c r="Z234" i="11"/>
  <c r="Z235" i="11"/>
  <c r="AG245" i="1"/>
  <c r="AG246" i="1"/>
  <c r="AG247" i="1"/>
  <c r="AG248" i="1"/>
  <c r="AG249" i="1"/>
  <c r="AG250" i="1"/>
  <c r="AG251" i="1"/>
  <c r="AG252" i="1"/>
  <c r="AG253" i="1"/>
  <c r="AG254" i="1"/>
  <c r="AG255" i="1"/>
  <c r="AG256" i="1"/>
  <c r="AG257" i="1"/>
  <c r="AG258" i="1"/>
  <c r="AG259" i="1"/>
  <c r="AG260" i="1"/>
  <c r="AG261" i="1"/>
  <c r="AG262" i="1"/>
  <c r="AG263" i="1"/>
  <c r="AG264" i="1"/>
  <c r="AG265" i="1"/>
  <c r="AG213" i="1"/>
  <c r="AG236" i="1" s="1"/>
  <c r="AG214" i="1"/>
  <c r="AG215" i="1"/>
  <c r="AG216" i="1"/>
  <c r="AG217" i="1"/>
  <c r="AG218" i="1"/>
  <c r="AG219" i="1"/>
  <c r="AG220" i="1"/>
  <c r="AG221" i="1"/>
  <c r="AG222" i="1"/>
  <c r="AG223" i="1"/>
  <c r="AG224" i="1"/>
  <c r="AG225" i="1"/>
  <c r="AG226" i="1"/>
  <c r="AG227" i="1"/>
  <c r="AG228" i="1"/>
  <c r="AG229" i="1"/>
  <c r="AG230" i="1"/>
  <c r="AG231" i="1"/>
  <c r="AG232" i="1"/>
  <c r="AG233" i="1"/>
  <c r="AH288" i="1" l="1"/>
  <c r="AH287" i="1"/>
  <c r="AH283" i="1"/>
  <c r="AH279" i="1"/>
  <c r="AH284" i="1"/>
  <c r="AH286" i="1"/>
  <c r="AH282" i="1"/>
  <c r="AH280" i="1"/>
  <c r="AH289" i="1"/>
  <c r="AH285" i="1"/>
  <c r="AH281" i="1"/>
  <c r="Y101" i="8"/>
  <c r="Y102" i="8"/>
  <c r="Y103" i="8"/>
  <c r="Y104" i="8"/>
  <c r="Y105" i="8"/>
  <c r="Y106" i="8"/>
  <c r="Y107" i="8"/>
  <c r="Y108" i="8"/>
  <c r="Y109" i="8"/>
  <c r="Y110" i="8"/>
  <c r="Y111" i="8"/>
  <c r="Y112" i="8"/>
  <c r="Y113" i="8"/>
  <c r="Y114" i="8"/>
  <c r="Y115" i="8"/>
  <c r="Y116" i="8"/>
  <c r="Y117" i="8"/>
  <c r="Y118" i="8"/>
  <c r="Y119" i="8"/>
  <c r="Y120" i="8"/>
  <c r="Y121" i="8"/>
  <c r="Y122" i="8"/>
  <c r="Y123" i="8"/>
  <c r="Y124" i="8"/>
  <c r="Y125" i="8"/>
  <c r="Y126" i="8"/>
  <c r="Y127" i="8"/>
  <c r="Y128" i="8"/>
  <c r="Y129" i="8"/>
  <c r="Y130" i="8"/>
  <c r="Y131" i="8"/>
  <c r="Y132" i="8"/>
  <c r="Y133" i="8"/>
  <c r="Y134" i="8"/>
  <c r="Y135" i="8"/>
  <c r="Y136" i="8"/>
  <c r="Y137" i="8"/>
  <c r="Y138" i="8"/>
  <c r="Y139" i="8"/>
  <c r="Y140" i="8"/>
  <c r="Y141" i="8"/>
  <c r="Y142" i="8"/>
  <c r="Y143" i="8"/>
  <c r="Y144" i="8"/>
  <c r="Y145" i="8"/>
  <c r="AH290" i="1" l="1"/>
  <c r="AH292" i="1" s="1"/>
  <c r="AG154" i="8"/>
  <c r="AH154" i="8"/>
  <c r="AI154" i="8"/>
  <c r="AJ154" i="8"/>
  <c r="AK154" i="8"/>
  <c r="AL154" i="8"/>
  <c r="AM154" i="8"/>
  <c r="AN154" i="8"/>
  <c r="AO154" i="8"/>
  <c r="AP154" i="8"/>
  <c r="AQ154" i="8"/>
  <c r="AR154" i="8"/>
  <c r="AS154" i="8"/>
  <c r="AT154" i="8"/>
  <c r="AU154" i="8"/>
  <c r="AV154" i="8"/>
  <c r="AW154" i="8"/>
  <c r="AX154" i="8"/>
  <c r="U154" i="8"/>
  <c r="V154" i="8"/>
  <c r="W154" i="8"/>
  <c r="X154" i="8"/>
  <c r="Y154" i="8"/>
  <c r="Z154" i="8"/>
  <c r="AA154" i="8"/>
  <c r="AB154" i="8"/>
  <c r="AC154" i="8"/>
  <c r="AD154" i="8"/>
  <c r="AE154" i="8"/>
  <c r="AF154" i="8"/>
  <c r="Y129" i="11"/>
  <c r="Y130" i="11"/>
  <c r="Y131" i="11"/>
  <c r="Y132" i="11"/>
  <c r="Y133" i="11"/>
  <c r="Y134" i="11"/>
  <c r="Y135" i="11"/>
  <c r="Y136" i="11"/>
  <c r="Y137" i="11"/>
  <c r="Y138" i="11"/>
  <c r="Y139" i="11"/>
  <c r="Y140" i="11"/>
  <c r="Y141" i="11"/>
  <c r="Y142" i="11"/>
  <c r="Y143" i="11"/>
  <c r="Y144" i="11"/>
  <c r="Y145" i="11"/>
  <c r="Y146" i="11"/>
  <c r="Y147" i="11"/>
  <c r="Y148" i="11"/>
  <c r="Y149" i="11"/>
  <c r="Y150" i="11"/>
  <c r="Y151" i="11"/>
  <c r="Y152" i="11"/>
  <c r="Y153" i="11"/>
  <c r="Y154" i="11"/>
  <c r="Y155" i="11"/>
  <c r="Y156" i="11"/>
  <c r="Y157" i="11"/>
  <c r="Y158" i="11"/>
  <c r="Y159" i="11"/>
  <c r="Y160" i="11"/>
  <c r="Y161" i="11"/>
  <c r="Y162" i="11"/>
  <c r="Y163" i="11"/>
  <c r="Y164" i="11"/>
  <c r="Y165" i="11"/>
  <c r="Y166" i="11"/>
  <c r="Y167" i="11"/>
  <c r="Y168" i="11"/>
  <c r="Y169" i="11"/>
  <c r="Y170" i="11"/>
  <c r="Y171" i="11"/>
  <c r="Y172" i="11"/>
  <c r="Y173" i="11"/>
  <c r="Y174" i="11"/>
  <c r="Y175" i="11"/>
  <c r="Y176" i="11"/>
  <c r="Y177" i="11"/>
  <c r="Y178" i="11"/>
  <c r="Y179" i="11"/>
  <c r="Y180" i="11"/>
  <c r="Y181" i="11"/>
  <c r="Y182" i="11"/>
  <c r="Y183" i="11"/>
  <c r="Y184" i="11"/>
  <c r="Y185" i="11"/>
  <c r="Y186" i="11"/>
  <c r="Y187" i="11"/>
  <c r="Y188" i="11"/>
  <c r="Y189" i="11"/>
  <c r="Y190" i="11"/>
  <c r="Y191" i="11"/>
  <c r="Y192" i="11"/>
  <c r="Y193" i="11"/>
  <c r="Y194" i="11"/>
  <c r="Y195" i="11"/>
  <c r="Y196" i="11"/>
  <c r="Y197" i="11"/>
  <c r="Y198" i="11"/>
  <c r="Y199" i="11"/>
  <c r="Y200" i="11"/>
  <c r="Y201" i="11"/>
  <c r="Y202" i="11"/>
  <c r="Y203" i="11"/>
  <c r="Y204" i="11"/>
  <c r="Y205" i="11"/>
  <c r="Y206" i="11"/>
  <c r="Y207" i="11"/>
  <c r="Y208" i="11"/>
  <c r="Y209" i="11"/>
  <c r="Y210" i="11"/>
  <c r="Y211" i="11"/>
  <c r="Y212" i="11"/>
  <c r="Y213" i="11"/>
  <c r="Y214" i="11"/>
  <c r="Y215" i="11"/>
  <c r="Y216" i="11"/>
  <c r="Y217" i="11"/>
  <c r="Y218" i="11"/>
  <c r="Y219" i="11"/>
  <c r="Y220" i="11"/>
  <c r="Y221" i="11"/>
  <c r="Y222" i="11"/>
  <c r="Y223" i="11"/>
  <c r="Y224" i="11"/>
  <c r="Y225" i="11"/>
  <c r="Y226" i="11"/>
  <c r="Y227" i="11"/>
  <c r="Y228" i="11"/>
  <c r="Y229" i="11"/>
  <c r="Y230" i="11"/>
  <c r="Y231" i="11"/>
  <c r="Y232" i="11"/>
  <c r="Y233" i="11"/>
  <c r="Y234" i="11"/>
  <c r="Y235" i="11"/>
  <c r="AF245" i="1"/>
  <c r="AF246" i="1"/>
  <c r="AF247" i="1"/>
  <c r="AF248" i="1"/>
  <c r="AF249" i="1"/>
  <c r="AF250" i="1"/>
  <c r="AF251" i="1"/>
  <c r="AF252" i="1"/>
  <c r="AF253" i="1"/>
  <c r="AF254" i="1"/>
  <c r="AF255" i="1"/>
  <c r="AF256" i="1"/>
  <c r="AF257" i="1"/>
  <c r="AF258" i="1"/>
  <c r="AF259" i="1"/>
  <c r="AF260" i="1"/>
  <c r="AF261" i="1"/>
  <c r="AF262" i="1"/>
  <c r="AF263" i="1"/>
  <c r="AF264" i="1"/>
  <c r="AF265" i="1"/>
  <c r="AF213" i="1"/>
  <c r="AF236" i="1" s="1"/>
  <c r="AF214" i="1"/>
  <c r="AF215" i="1"/>
  <c r="AF216" i="1"/>
  <c r="AF217" i="1"/>
  <c r="AF218" i="1"/>
  <c r="AF219" i="1"/>
  <c r="AF220" i="1"/>
  <c r="AF221" i="1"/>
  <c r="AF222" i="1"/>
  <c r="AF223" i="1"/>
  <c r="AF224" i="1"/>
  <c r="AF225" i="1"/>
  <c r="AF226" i="1"/>
  <c r="AF227" i="1"/>
  <c r="AF228" i="1"/>
  <c r="AF229" i="1"/>
  <c r="AF230" i="1"/>
  <c r="AF231" i="1"/>
  <c r="AF232" i="1"/>
  <c r="AF233" i="1"/>
  <c r="AG282" i="1" l="1"/>
  <c r="AG289" i="1"/>
  <c r="AG281" i="1"/>
  <c r="AG288" i="1"/>
  <c r="AG280" i="1"/>
  <c r="AG286" i="1"/>
  <c r="AG285" i="1"/>
  <c r="AG284" i="1"/>
  <c r="AG287" i="1"/>
  <c r="AG283" i="1"/>
  <c r="AG279" i="1"/>
  <c r="AF30" i="26"/>
  <c r="AG30" i="26"/>
  <c r="AH30" i="26"/>
  <c r="AI30" i="26"/>
  <c r="AJ30" i="26"/>
  <c r="AK30" i="26"/>
  <c r="AL30" i="26"/>
  <c r="AM30" i="26"/>
  <c r="AN30" i="26"/>
  <c r="AO30" i="26"/>
  <c r="AP30" i="26"/>
  <c r="AQ30" i="26"/>
  <c r="AR30" i="26"/>
  <c r="C31" i="26"/>
  <c r="Q3" i="26"/>
  <c r="AG290" i="1" l="1"/>
  <c r="AG292" i="1" s="1"/>
  <c r="Q154" i="8"/>
  <c r="R154" i="8"/>
  <c r="S154" i="8"/>
  <c r="T154" i="8"/>
  <c r="X101" i="8"/>
  <c r="X102" i="8"/>
  <c r="X103" i="8"/>
  <c r="X104" i="8"/>
  <c r="X105" i="8"/>
  <c r="X106" i="8"/>
  <c r="X107" i="8"/>
  <c r="X108" i="8"/>
  <c r="X109" i="8"/>
  <c r="X110" i="8"/>
  <c r="X111" i="8"/>
  <c r="X112" i="8"/>
  <c r="X113" i="8"/>
  <c r="X114" i="8"/>
  <c r="X115" i="8"/>
  <c r="X116" i="8"/>
  <c r="X117" i="8"/>
  <c r="X118" i="8"/>
  <c r="X119" i="8"/>
  <c r="X120" i="8"/>
  <c r="X121" i="8"/>
  <c r="X122" i="8"/>
  <c r="X123" i="8"/>
  <c r="X124" i="8"/>
  <c r="X125" i="8"/>
  <c r="X126" i="8"/>
  <c r="X127" i="8"/>
  <c r="X128" i="8"/>
  <c r="X129" i="8"/>
  <c r="X130" i="8"/>
  <c r="X131" i="8"/>
  <c r="X132" i="8"/>
  <c r="X133" i="8"/>
  <c r="X134" i="8"/>
  <c r="X135" i="8"/>
  <c r="X136" i="8"/>
  <c r="X137" i="8"/>
  <c r="X138" i="8"/>
  <c r="X139" i="8"/>
  <c r="X140" i="8"/>
  <c r="X141" i="8"/>
  <c r="X142" i="8"/>
  <c r="X143" i="8"/>
  <c r="X144" i="8"/>
  <c r="X145" i="8"/>
  <c r="X129" i="11" l="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8" i="1"/>
  <c r="AE259" i="1"/>
  <c r="AE260" i="1"/>
  <c r="AE261" i="1"/>
  <c r="AE262" i="1"/>
  <c r="AE263" i="1"/>
  <c r="AE264" i="1"/>
  <c r="AE265" i="1"/>
  <c r="AE213" i="1"/>
  <c r="AE236" i="1" s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F168" i="8"/>
  <c r="G168" i="8"/>
  <c r="H168" i="8"/>
  <c r="I168" i="8"/>
  <c r="J168" i="8"/>
  <c r="K168" i="8"/>
  <c r="L168" i="8"/>
  <c r="M168" i="8"/>
  <c r="N168" i="8"/>
  <c r="O168" i="8"/>
  <c r="P168" i="8"/>
  <c r="Q168" i="8"/>
  <c r="R168" i="8"/>
  <c r="S168" i="8"/>
  <c r="T168" i="8"/>
  <c r="U168" i="8"/>
  <c r="V168" i="8"/>
  <c r="W168" i="8"/>
  <c r="X168" i="8"/>
  <c r="Y168" i="8"/>
  <c r="Z168" i="8"/>
  <c r="AA168" i="8"/>
  <c r="AB168" i="8"/>
  <c r="AC168" i="8"/>
  <c r="AD168" i="8"/>
  <c r="AE168" i="8"/>
  <c r="AF168" i="8"/>
  <c r="AG168" i="8"/>
  <c r="AH168" i="8"/>
  <c r="AI168" i="8"/>
  <c r="AJ168" i="8"/>
  <c r="AK168" i="8"/>
  <c r="AL168" i="8"/>
  <c r="AM168" i="8"/>
  <c r="AN168" i="8"/>
  <c r="AO168" i="8"/>
  <c r="AP168" i="8"/>
  <c r="AQ168" i="8"/>
  <c r="AR168" i="8"/>
  <c r="AS168" i="8"/>
  <c r="AT168" i="8"/>
  <c r="AU168" i="8"/>
  <c r="AV168" i="8"/>
  <c r="AW168" i="8"/>
  <c r="AX168" i="8"/>
  <c r="AY168" i="8"/>
  <c r="F169" i="8"/>
  <c r="G169" i="8"/>
  <c r="H169" i="8"/>
  <c r="I169" i="8"/>
  <c r="J169" i="8"/>
  <c r="K169" i="8"/>
  <c r="L169" i="8"/>
  <c r="M169" i="8"/>
  <c r="N169" i="8"/>
  <c r="O169" i="8"/>
  <c r="P169" i="8"/>
  <c r="Q169" i="8"/>
  <c r="R169" i="8"/>
  <c r="S169" i="8"/>
  <c r="T169" i="8"/>
  <c r="U169" i="8"/>
  <c r="V169" i="8"/>
  <c r="W169" i="8"/>
  <c r="X169" i="8"/>
  <c r="Y169" i="8"/>
  <c r="Z169" i="8"/>
  <c r="AA169" i="8"/>
  <c r="AB169" i="8"/>
  <c r="AC169" i="8"/>
  <c r="AD169" i="8"/>
  <c r="AE169" i="8"/>
  <c r="AF169" i="8"/>
  <c r="AG169" i="8"/>
  <c r="AH169" i="8"/>
  <c r="AI169" i="8"/>
  <c r="AJ169" i="8"/>
  <c r="AK169" i="8"/>
  <c r="AL169" i="8"/>
  <c r="AM169" i="8"/>
  <c r="AN169" i="8"/>
  <c r="AO169" i="8"/>
  <c r="AP169" i="8"/>
  <c r="AQ169" i="8"/>
  <c r="AR169" i="8"/>
  <c r="AS169" i="8"/>
  <c r="AT169" i="8"/>
  <c r="AU169" i="8"/>
  <c r="AV169" i="8"/>
  <c r="AW169" i="8"/>
  <c r="AX169" i="8"/>
  <c r="AY169" i="8"/>
  <c r="F170" i="8"/>
  <c r="G170" i="8"/>
  <c r="H170" i="8"/>
  <c r="I170" i="8"/>
  <c r="J170" i="8"/>
  <c r="K170" i="8"/>
  <c r="L170" i="8"/>
  <c r="M170" i="8"/>
  <c r="N170" i="8"/>
  <c r="O170" i="8"/>
  <c r="P170" i="8"/>
  <c r="Q170" i="8"/>
  <c r="R170" i="8"/>
  <c r="S170" i="8"/>
  <c r="T170" i="8"/>
  <c r="U170" i="8"/>
  <c r="V170" i="8"/>
  <c r="W170" i="8"/>
  <c r="X170" i="8"/>
  <c r="Y170" i="8"/>
  <c r="Z170" i="8"/>
  <c r="AA170" i="8"/>
  <c r="AB170" i="8"/>
  <c r="AC170" i="8"/>
  <c r="AD170" i="8"/>
  <c r="AE170" i="8"/>
  <c r="AF170" i="8"/>
  <c r="AG170" i="8"/>
  <c r="AH170" i="8"/>
  <c r="AI170" i="8"/>
  <c r="AJ170" i="8"/>
  <c r="AK170" i="8"/>
  <c r="AL170" i="8"/>
  <c r="AM170" i="8"/>
  <c r="AN170" i="8"/>
  <c r="AO170" i="8"/>
  <c r="AP170" i="8"/>
  <c r="AQ170" i="8"/>
  <c r="AR170" i="8"/>
  <c r="AS170" i="8"/>
  <c r="AT170" i="8"/>
  <c r="AU170" i="8"/>
  <c r="AV170" i="8"/>
  <c r="AW170" i="8"/>
  <c r="AX170" i="8"/>
  <c r="AY170" i="8"/>
  <c r="F171" i="8"/>
  <c r="G171" i="8"/>
  <c r="H171" i="8"/>
  <c r="I171" i="8"/>
  <c r="J171" i="8"/>
  <c r="K171" i="8"/>
  <c r="L171" i="8"/>
  <c r="M171" i="8"/>
  <c r="N171" i="8"/>
  <c r="O171" i="8"/>
  <c r="P171" i="8"/>
  <c r="Q171" i="8"/>
  <c r="R171" i="8"/>
  <c r="S171" i="8"/>
  <c r="T171" i="8"/>
  <c r="U171" i="8"/>
  <c r="V171" i="8"/>
  <c r="W171" i="8"/>
  <c r="X171" i="8"/>
  <c r="Y171" i="8"/>
  <c r="Z171" i="8"/>
  <c r="AA171" i="8"/>
  <c r="AB171" i="8"/>
  <c r="AC171" i="8"/>
  <c r="AD171" i="8"/>
  <c r="AE171" i="8"/>
  <c r="AF171" i="8"/>
  <c r="AG171" i="8"/>
  <c r="AH171" i="8"/>
  <c r="AI171" i="8"/>
  <c r="AJ171" i="8"/>
  <c r="AK171" i="8"/>
  <c r="AL171" i="8"/>
  <c r="AM171" i="8"/>
  <c r="AN171" i="8"/>
  <c r="AO171" i="8"/>
  <c r="AP171" i="8"/>
  <c r="AQ171" i="8"/>
  <c r="AR171" i="8"/>
  <c r="AS171" i="8"/>
  <c r="AT171" i="8"/>
  <c r="AU171" i="8"/>
  <c r="AV171" i="8"/>
  <c r="AW171" i="8"/>
  <c r="AX171" i="8"/>
  <c r="AY171" i="8"/>
  <c r="F172" i="8"/>
  <c r="G172" i="8"/>
  <c r="H172" i="8"/>
  <c r="I172" i="8"/>
  <c r="J172" i="8"/>
  <c r="K172" i="8"/>
  <c r="L172" i="8"/>
  <c r="M172" i="8"/>
  <c r="N172" i="8"/>
  <c r="O172" i="8"/>
  <c r="P172" i="8"/>
  <c r="Q172" i="8"/>
  <c r="R172" i="8"/>
  <c r="S172" i="8"/>
  <c r="T172" i="8"/>
  <c r="U172" i="8"/>
  <c r="V172" i="8"/>
  <c r="W172" i="8"/>
  <c r="X172" i="8"/>
  <c r="Y172" i="8"/>
  <c r="Z172" i="8"/>
  <c r="AA172" i="8"/>
  <c r="AB172" i="8"/>
  <c r="AC172" i="8"/>
  <c r="AD172" i="8"/>
  <c r="AE172" i="8"/>
  <c r="AF172" i="8"/>
  <c r="AG172" i="8"/>
  <c r="AH172" i="8"/>
  <c r="AI172" i="8"/>
  <c r="AJ172" i="8"/>
  <c r="AK172" i="8"/>
  <c r="AL172" i="8"/>
  <c r="AM172" i="8"/>
  <c r="AN172" i="8"/>
  <c r="AO172" i="8"/>
  <c r="AP172" i="8"/>
  <c r="AQ172" i="8"/>
  <c r="AR172" i="8"/>
  <c r="AS172" i="8"/>
  <c r="AT172" i="8"/>
  <c r="AU172" i="8"/>
  <c r="AV172" i="8"/>
  <c r="AW172" i="8"/>
  <c r="AX172" i="8"/>
  <c r="AY172" i="8"/>
  <c r="F173" i="8"/>
  <c r="G173" i="8"/>
  <c r="H173" i="8"/>
  <c r="I173" i="8"/>
  <c r="J173" i="8"/>
  <c r="K173" i="8"/>
  <c r="L173" i="8"/>
  <c r="M173" i="8"/>
  <c r="N173" i="8"/>
  <c r="O173" i="8"/>
  <c r="P173" i="8"/>
  <c r="Q173" i="8"/>
  <c r="R173" i="8"/>
  <c r="S173" i="8"/>
  <c r="T173" i="8"/>
  <c r="U173" i="8"/>
  <c r="V173" i="8"/>
  <c r="W173" i="8"/>
  <c r="X173" i="8"/>
  <c r="Y173" i="8"/>
  <c r="Z173" i="8"/>
  <c r="AA173" i="8"/>
  <c r="AB173" i="8"/>
  <c r="AC173" i="8"/>
  <c r="AD173" i="8"/>
  <c r="AE173" i="8"/>
  <c r="AF173" i="8"/>
  <c r="AG173" i="8"/>
  <c r="AH173" i="8"/>
  <c r="AI173" i="8"/>
  <c r="AJ173" i="8"/>
  <c r="AK173" i="8"/>
  <c r="AL173" i="8"/>
  <c r="AM173" i="8"/>
  <c r="AN173" i="8"/>
  <c r="AO173" i="8"/>
  <c r="AP173" i="8"/>
  <c r="AQ173" i="8"/>
  <c r="AR173" i="8"/>
  <c r="AS173" i="8"/>
  <c r="AT173" i="8"/>
  <c r="AU173" i="8"/>
  <c r="AV173" i="8"/>
  <c r="AW173" i="8"/>
  <c r="AX173" i="8"/>
  <c r="AY173" i="8"/>
  <c r="F174" i="8"/>
  <c r="G174" i="8"/>
  <c r="H174" i="8"/>
  <c r="I174" i="8"/>
  <c r="J174" i="8"/>
  <c r="K174" i="8"/>
  <c r="L174" i="8"/>
  <c r="M174" i="8"/>
  <c r="N174" i="8"/>
  <c r="O174" i="8"/>
  <c r="P174" i="8"/>
  <c r="Q174" i="8"/>
  <c r="R174" i="8"/>
  <c r="S174" i="8"/>
  <c r="T174" i="8"/>
  <c r="U174" i="8"/>
  <c r="V174" i="8"/>
  <c r="W174" i="8"/>
  <c r="X174" i="8"/>
  <c r="Y174" i="8"/>
  <c r="Z174" i="8"/>
  <c r="AA174" i="8"/>
  <c r="AB174" i="8"/>
  <c r="AC174" i="8"/>
  <c r="AD174" i="8"/>
  <c r="AE174" i="8"/>
  <c r="AF174" i="8"/>
  <c r="AG174" i="8"/>
  <c r="AH174" i="8"/>
  <c r="AI174" i="8"/>
  <c r="AJ174" i="8"/>
  <c r="AK174" i="8"/>
  <c r="AL174" i="8"/>
  <c r="AM174" i="8"/>
  <c r="AN174" i="8"/>
  <c r="AO174" i="8"/>
  <c r="AP174" i="8"/>
  <c r="AQ174" i="8"/>
  <c r="AR174" i="8"/>
  <c r="AS174" i="8"/>
  <c r="AT174" i="8"/>
  <c r="AU174" i="8"/>
  <c r="AV174" i="8"/>
  <c r="AW174" i="8"/>
  <c r="AX174" i="8"/>
  <c r="AY174" i="8"/>
  <c r="F175" i="8"/>
  <c r="G175" i="8"/>
  <c r="H175" i="8"/>
  <c r="I175" i="8"/>
  <c r="J175" i="8"/>
  <c r="K175" i="8"/>
  <c r="L175" i="8"/>
  <c r="M175" i="8"/>
  <c r="N175" i="8"/>
  <c r="O175" i="8"/>
  <c r="P175" i="8"/>
  <c r="Q175" i="8"/>
  <c r="R175" i="8"/>
  <c r="S175" i="8"/>
  <c r="T175" i="8"/>
  <c r="U175" i="8"/>
  <c r="V175" i="8"/>
  <c r="W175" i="8"/>
  <c r="X175" i="8"/>
  <c r="Y175" i="8"/>
  <c r="Z175" i="8"/>
  <c r="AA175" i="8"/>
  <c r="AB175" i="8"/>
  <c r="AC175" i="8"/>
  <c r="AD175" i="8"/>
  <c r="AE175" i="8"/>
  <c r="AF175" i="8"/>
  <c r="AG175" i="8"/>
  <c r="AH175" i="8"/>
  <c r="AI175" i="8"/>
  <c r="AJ175" i="8"/>
  <c r="AK175" i="8"/>
  <c r="AL175" i="8"/>
  <c r="AM175" i="8"/>
  <c r="AN175" i="8"/>
  <c r="AO175" i="8"/>
  <c r="AP175" i="8"/>
  <c r="AQ175" i="8"/>
  <c r="AR175" i="8"/>
  <c r="AS175" i="8"/>
  <c r="AT175" i="8"/>
  <c r="AU175" i="8"/>
  <c r="AV175" i="8"/>
  <c r="AW175" i="8"/>
  <c r="AX175" i="8"/>
  <c r="AY175" i="8"/>
  <c r="F176" i="8"/>
  <c r="G176" i="8"/>
  <c r="H176" i="8"/>
  <c r="I176" i="8"/>
  <c r="J176" i="8"/>
  <c r="K176" i="8"/>
  <c r="L176" i="8"/>
  <c r="M176" i="8"/>
  <c r="N176" i="8"/>
  <c r="O176" i="8"/>
  <c r="P176" i="8"/>
  <c r="Q176" i="8"/>
  <c r="R176" i="8"/>
  <c r="S176" i="8"/>
  <c r="T176" i="8"/>
  <c r="U176" i="8"/>
  <c r="V176" i="8"/>
  <c r="W176" i="8"/>
  <c r="X176" i="8"/>
  <c r="Y176" i="8"/>
  <c r="Z176" i="8"/>
  <c r="AA176" i="8"/>
  <c r="AB176" i="8"/>
  <c r="AC176" i="8"/>
  <c r="AD176" i="8"/>
  <c r="AE176" i="8"/>
  <c r="AF176" i="8"/>
  <c r="AG176" i="8"/>
  <c r="AH176" i="8"/>
  <c r="AI176" i="8"/>
  <c r="AJ176" i="8"/>
  <c r="AK176" i="8"/>
  <c r="AL176" i="8"/>
  <c r="AM176" i="8"/>
  <c r="AN176" i="8"/>
  <c r="AO176" i="8"/>
  <c r="AP176" i="8"/>
  <c r="AQ176" i="8"/>
  <c r="AR176" i="8"/>
  <c r="AS176" i="8"/>
  <c r="AT176" i="8"/>
  <c r="AU176" i="8"/>
  <c r="AV176" i="8"/>
  <c r="AW176" i="8"/>
  <c r="AX176" i="8"/>
  <c r="AY176" i="8"/>
  <c r="F177" i="8"/>
  <c r="G177" i="8"/>
  <c r="H177" i="8"/>
  <c r="I177" i="8"/>
  <c r="J177" i="8"/>
  <c r="K177" i="8"/>
  <c r="L177" i="8"/>
  <c r="M177" i="8"/>
  <c r="N177" i="8"/>
  <c r="O177" i="8"/>
  <c r="P177" i="8"/>
  <c r="Q177" i="8"/>
  <c r="R177" i="8"/>
  <c r="S177" i="8"/>
  <c r="T177" i="8"/>
  <c r="U177" i="8"/>
  <c r="V177" i="8"/>
  <c r="W177" i="8"/>
  <c r="X177" i="8"/>
  <c r="Y177" i="8"/>
  <c r="Z177" i="8"/>
  <c r="AA177" i="8"/>
  <c r="AB177" i="8"/>
  <c r="AC177" i="8"/>
  <c r="AD177" i="8"/>
  <c r="AE177" i="8"/>
  <c r="AF177" i="8"/>
  <c r="AG177" i="8"/>
  <c r="AH177" i="8"/>
  <c r="AI177" i="8"/>
  <c r="AJ177" i="8"/>
  <c r="AK177" i="8"/>
  <c r="AL177" i="8"/>
  <c r="AM177" i="8"/>
  <c r="AN177" i="8"/>
  <c r="AO177" i="8"/>
  <c r="AP177" i="8"/>
  <c r="AQ177" i="8"/>
  <c r="AR177" i="8"/>
  <c r="AS177" i="8"/>
  <c r="AT177" i="8"/>
  <c r="AU177" i="8"/>
  <c r="AV177" i="8"/>
  <c r="AW177" i="8"/>
  <c r="AX177" i="8"/>
  <c r="AY177" i="8"/>
  <c r="F178" i="8"/>
  <c r="G178" i="8"/>
  <c r="H178" i="8"/>
  <c r="I178" i="8"/>
  <c r="J178" i="8"/>
  <c r="K178" i="8"/>
  <c r="L178" i="8"/>
  <c r="M178" i="8"/>
  <c r="N178" i="8"/>
  <c r="O178" i="8"/>
  <c r="P178" i="8"/>
  <c r="Q178" i="8"/>
  <c r="R178" i="8"/>
  <c r="S178" i="8"/>
  <c r="T178" i="8"/>
  <c r="U178" i="8"/>
  <c r="V178" i="8"/>
  <c r="W178" i="8"/>
  <c r="X178" i="8"/>
  <c r="Y178" i="8"/>
  <c r="Z178" i="8"/>
  <c r="AA178" i="8"/>
  <c r="AB178" i="8"/>
  <c r="AC178" i="8"/>
  <c r="AD178" i="8"/>
  <c r="AE178" i="8"/>
  <c r="AF178" i="8"/>
  <c r="AG178" i="8"/>
  <c r="AH178" i="8"/>
  <c r="AI178" i="8"/>
  <c r="AJ178" i="8"/>
  <c r="AK178" i="8"/>
  <c r="AL178" i="8"/>
  <c r="AM178" i="8"/>
  <c r="AN178" i="8"/>
  <c r="AO178" i="8"/>
  <c r="AP178" i="8"/>
  <c r="AQ178" i="8"/>
  <c r="AR178" i="8"/>
  <c r="AS178" i="8"/>
  <c r="AT178" i="8"/>
  <c r="AU178" i="8"/>
  <c r="AV178" i="8"/>
  <c r="AW178" i="8"/>
  <c r="AX178" i="8"/>
  <c r="AY178" i="8"/>
  <c r="F179" i="8"/>
  <c r="G179" i="8"/>
  <c r="H179" i="8"/>
  <c r="I179" i="8"/>
  <c r="J179" i="8"/>
  <c r="K179" i="8"/>
  <c r="L179" i="8"/>
  <c r="M179" i="8"/>
  <c r="N179" i="8"/>
  <c r="O179" i="8"/>
  <c r="P179" i="8"/>
  <c r="Q179" i="8"/>
  <c r="R179" i="8"/>
  <c r="S179" i="8"/>
  <c r="T179" i="8"/>
  <c r="U179" i="8"/>
  <c r="V179" i="8"/>
  <c r="W179" i="8"/>
  <c r="X179" i="8"/>
  <c r="Y179" i="8"/>
  <c r="Z179" i="8"/>
  <c r="AA179" i="8"/>
  <c r="AB179" i="8"/>
  <c r="AC179" i="8"/>
  <c r="AD179" i="8"/>
  <c r="AE179" i="8"/>
  <c r="AF179" i="8"/>
  <c r="AG179" i="8"/>
  <c r="AH179" i="8"/>
  <c r="AI179" i="8"/>
  <c r="AJ179" i="8"/>
  <c r="AK179" i="8"/>
  <c r="AL179" i="8"/>
  <c r="AM179" i="8"/>
  <c r="AN179" i="8"/>
  <c r="AO179" i="8"/>
  <c r="AP179" i="8"/>
  <c r="AQ179" i="8"/>
  <c r="AR179" i="8"/>
  <c r="AS179" i="8"/>
  <c r="AT179" i="8"/>
  <c r="AU179" i="8"/>
  <c r="AV179" i="8"/>
  <c r="AW179" i="8"/>
  <c r="AX179" i="8"/>
  <c r="AY179" i="8"/>
  <c r="F180" i="8"/>
  <c r="G180" i="8"/>
  <c r="H180" i="8"/>
  <c r="I180" i="8"/>
  <c r="J180" i="8"/>
  <c r="K180" i="8"/>
  <c r="L180" i="8"/>
  <c r="M180" i="8"/>
  <c r="N180" i="8"/>
  <c r="O180" i="8"/>
  <c r="P180" i="8"/>
  <c r="Q180" i="8"/>
  <c r="R180" i="8"/>
  <c r="S180" i="8"/>
  <c r="T180" i="8"/>
  <c r="U180" i="8"/>
  <c r="V180" i="8"/>
  <c r="W180" i="8"/>
  <c r="X180" i="8"/>
  <c r="Y180" i="8"/>
  <c r="Z180" i="8"/>
  <c r="AA180" i="8"/>
  <c r="AB180" i="8"/>
  <c r="AC180" i="8"/>
  <c r="AD180" i="8"/>
  <c r="AE180" i="8"/>
  <c r="AF180" i="8"/>
  <c r="AG180" i="8"/>
  <c r="AH180" i="8"/>
  <c r="AI180" i="8"/>
  <c r="AJ180" i="8"/>
  <c r="AK180" i="8"/>
  <c r="AL180" i="8"/>
  <c r="AM180" i="8"/>
  <c r="AN180" i="8"/>
  <c r="AO180" i="8"/>
  <c r="AP180" i="8"/>
  <c r="AQ180" i="8"/>
  <c r="AR180" i="8"/>
  <c r="AS180" i="8"/>
  <c r="AT180" i="8"/>
  <c r="AU180" i="8"/>
  <c r="AV180" i="8"/>
  <c r="AW180" i="8"/>
  <c r="AX180" i="8"/>
  <c r="AY180" i="8"/>
  <c r="F181" i="8"/>
  <c r="G181" i="8"/>
  <c r="H181" i="8"/>
  <c r="I181" i="8"/>
  <c r="J181" i="8"/>
  <c r="K181" i="8"/>
  <c r="L181" i="8"/>
  <c r="M181" i="8"/>
  <c r="N181" i="8"/>
  <c r="O181" i="8"/>
  <c r="P181" i="8"/>
  <c r="Q181" i="8"/>
  <c r="R181" i="8"/>
  <c r="S181" i="8"/>
  <c r="T181" i="8"/>
  <c r="U181" i="8"/>
  <c r="V181" i="8"/>
  <c r="W181" i="8"/>
  <c r="X181" i="8"/>
  <c r="Y181" i="8"/>
  <c r="Z181" i="8"/>
  <c r="AA181" i="8"/>
  <c r="AB181" i="8"/>
  <c r="AC181" i="8"/>
  <c r="AD181" i="8"/>
  <c r="AE181" i="8"/>
  <c r="AF181" i="8"/>
  <c r="AG181" i="8"/>
  <c r="AH181" i="8"/>
  <c r="AI181" i="8"/>
  <c r="AJ181" i="8"/>
  <c r="AK181" i="8"/>
  <c r="AL181" i="8"/>
  <c r="AM181" i="8"/>
  <c r="AN181" i="8"/>
  <c r="AO181" i="8"/>
  <c r="AP181" i="8"/>
  <c r="AQ181" i="8"/>
  <c r="AR181" i="8"/>
  <c r="AS181" i="8"/>
  <c r="AT181" i="8"/>
  <c r="AU181" i="8"/>
  <c r="AV181" i="8"/>
  <c r="AW181" i="8"/>
  <c r="AX181" i="8"/>
  <c r="AY181" i="8"/>
  <c r="F182" i="8"/>
  <c r="G182" i="8"/>
  <c r="H182" i="8"/>
  <c r="I182" i="8"/>
  <c r="J182" i="8"/>
  <c r="K182" i="8"/>
  <c r="L182" i="8"/>
  <c r="M182" i="8"/>
  <c r="N182" i="8"/>
  <c r="O182" i="8"/>
  <c r="P182" i="8"/>
  <c r="Q182" i="8"/>
  <c r="R182" i="8"/>
  <c r="S182" i="8"/>
  <c r="T182" i="8"/>
  <c r="U182" i="8"/>
  <c r="V182" i="8"/>
  <c r="W182" i="8"/>
  <c r="X182" i="8"/>
  <c r="Y182" i="8"/>
  <c r="Z182" i="8"/>
  <c r="AA182" i="8"/>
  <c r="AB182" i="8"/>
  <c r="AC182" i="8"/>
  <c r="AD182" i="8"/>
  <c r="AE182" i="8"/>
  <c r="AF182" i="8"/>
  <c r="AG182" i="8"/>
  <c r="AH182" i="8"/>
  <c r="AI182" i="8"/>
  <c r="AJ182" i="8"/>
  <c r="AK182" i="8"/>
  <c r="AL182" i="8"/>
  <c r="AM182" i="8"/>
  <c r="AN182" i="8"/>
  <c r="AO182" i="8"/>
  <c r="AP182" i="8"/>
  <c r="AQ182" i="8"/>
  <c r="AR182" i="8"/>
  <c r="AS182" i="8"/>
  <c r="AT182" i="8"/>
  <c r="AU182" i="8"/>
  <c r="AV182" i="8"/>
  <c r="AW182" i="8"/>
  <c r="AX182" i="8"/>
  <c r="AY182" i="8"/>
  <c r="F183" i="8"/>
  <c r="G183" i="8"/>
  <c r="H183" i="8"/>
  <c r="I183" i="8"/>
  <c r="J183" i="8"/>
  <c r="K183" i="8"/>
  <c r="L183" i="8"/>
  <c r="M183" i="8"/>
  <c r="N183" i="8"/>
  <c r="O183" i="8"/>
  <c r="P183" i="8"/>
  <c r="Q183" i="8"/>
  <c r="R183" i="8"/>
  <c r="S183" i="8"/>
  <c r="T183" i="8"/>
  <c r="U183" i="8"/>
  <c r="V183" i="8"/>
  <c r="W183" i="8"/>
  <c r="X183" i="8"/>
  <c r="Y183" i="8"/>
  <c r="Z183" i="8"/>
  <c r="AA183" i="8"/>
  <c r="AB183" i="8"/>
  <c r="AC183" i="8"/>
  <c r="AD183" i="8"/>
  <c r="AE183" i="8"/>
  <c r="AF183" i="8"/>
  <c r="AG183" i="8"/>
  <c r="AH183" i="8"/>
  <c r="AI183" i="8"/>
  <c r="AJ183" i="8"/>
  <c r="AK183" i="8"/>
  <c r="AL183" i="8"/>
  <c r="AM183" i="8"/>
  <c r="AN183" i="8"/>
  <c r="AO183" i="8"/>
  <c r="AP183" i="8"/>
  <c r="AQ183" i="8"/>
  <c r="AR183" i="8"/>
  <c r="AS183" i="8"/>
  <c r="AT183" i="8"/>
  <c r="AU183" i="8"/>
  <c r="AV183" i="8"/>
  <c r="AW183" i="8"/>
  <c r="AX183" i="8"/>
  <c r="AY183" i="8"/>
  <c r="F184" i="8"/>
  <c r="G184" i="8"/>
  <c r="H184" i="8"/>
  <c r="I184" i="8"/>
  <c r="J184" i="8"/>
  <c r="K184" i="8"/>
  <c r="L184" i="8"/>
  <c r="M184" i="8"/>
  <c r="N184" i="8"/>
  <c r="O184" i="8"/>
  <c r="P184" i="8"/>
  <c r="Q184" i="8"/>
  <c r="R184" i="8"/>
  <c r="S184" i="8"/>
  <c r="T184" i="8"/>
  <c r="U184" i="8"/>
  <c r="V184" i="8"/>
  <c r="W184" i="8"/>
  <c r="X184" i="8"/>
  <c r="Y184" i="8"/>
  <c r="Z184" i="8"/>
  <c r="AA184" i="8"/>
  <c r="AB184" i="8"/>
  <c r="AC184" i="8"/>
  <c r="AD184" i="8"/>
  <c r="AE184" i="8"/>
  <c r="AF184" i="8"/>
  <c r="AG184" i="8"/>
  <c r="AH184" i="8"/>
  <c r="AI184" i="8"/>
  <c r="AJ184" i="8"/>
  <c r="AK184" i="8"/>
  <c r="AL184" i="8"/>
  <c r="AM184" i="8"/>
  <c r="AN184" i="8"/>
  <c r="AO184" i="8"/>
  <c r="AP184" i="8"/>
  <c r="AQ184" i="8"/>
  <c r="AR184" i="8"/>
  <c r="AS184" i="8"/>
  <c r="AT184" i="8"/>
  <c r="AU184" i="8"/>
  <c r="AV184" i="8"/>
  <c r="AW184" i="8"/>
  <c r="AX184" i="8"/>
  <c r="AY184" i="8"/>
  <c r="F185" i="8"/>
  <c r="G185" i="8"/>
  <c r="H185" i="8"/>
  <c r="I185" i="8"/>
  <c r="J185" i="8"/>
  <c r="K185" i="8"/>
  <c r="L185" i="8"/>
  <c r="M185" i="8"/>
  <c r="N185" i="8"/>
  <c r="O185" i="8"/>
  <c r="P185" i="8"/>
  <c r="Q185" i="8"/>
  <c r="R185" i="8"/>
  <c r="S185" i="8"/>
  <c r="T185" i="8"/>
  <c r="U185" i="8"/>
  <c r="V185" i="8"/>
  <c r="W185" i="8"/>
  <c r="X185" i="8"/>
  <c r="Y185" i="8"/>
  <c r="Z185" i="8"/>
  <c r="AA185" i="8"/>
  <c r="AB185" i="8"/>
  <c r="AC185" i="8"/>
  <c r="AD185" i="8"/>
  <c r="AE185" i="8"/>
  <c r="AF185" i="8"/>
  <c r="AG185" i="8"/>
  <c r="AH185" i="8"/>
  <c r="AI185" i="8"/>
  <c r="AJ185" i="8"/>
  <c r="AK185" i="8"/>
  <c r="AL185" i="8"/>
  <c r="AM185" i="8"/>
  <c r="AN185" i="8"/>
  <c r="AO185" i="8"/>
  <c r="AP185" i="8"/>
  <c r="AQ185" i="8"/>
  <c r="AR185" i="8"/>
  <c r="AS185" i="8"/>
  <c r="AT185" i="8"/>
  <c r="AU185" i="8"/>
  <c r="AV185" i="8"/>
  <c r="AW185" i="8"/>
  <c r="AX185" i="8"/>
  <c r="AY185" i="8"/>
  <c r="F186" i="8"/>
  <c r="G186" i="8"/>
  <c r="H186" i="8"/>
  <c r="I186" i="8"/>
  <c r="J186" i="8"/>
  <c r="K186" i="8"/>
  <c r="L186" i="8"/>
  <c r="M186" i="8"/>
  <c r="N186" i="8"/>
  <c r="O186" i="8"/>
  <c r="P186" i="8"/>
  <c r="Q186" i="8"/>
  <c r="R186" i="8"/>
  <c r="S186" i="8"/>
  <c r="T186" i="8"/>
  <c r="U186" i="8"/>
  <c r="V186" i="8"/>
  <c r="W186" i="8"/>
  <c r="X186" i="8"/>
  <c r="Y186" i="8"/>
  <c r="Z186" i="8"/>
  <c r="AA186" i="8"/>
  <c r="AB186" i="8"/>
  <c r="AC186" i="8"/>
  <c r="AD186" i="8"/>
  <c r="AE186" i="8"/>
  <c r="AF186" i="8"/>
  <c r="AG186" i="8"/>
  <c r="AH186" i="8"/>
  <c r="AI186" i="8"/>
  <c r="AJ186" i="8"/>
  <c r="AK186" i="8"/>
  <c r="AL186" i="8"/>
  <c r="AM186" i="8"/>
  <c r="AN186" i="8"/>
  <c r="AO186" i="8"/>
  <c r="AP186" i="8"/>
  <c r="AQ186" i="8"/>
  <c r="AR186" i="8"/>
  <c r="AS186" i="8"/>
  <c r="AT186" i="8"/>
  <c r="AU186" i="8"/>
  <c r="AV186" i="8"/>
  <c r="AW186" i="8"/>
  <c r="AX186" i="8"/>
  <c r="AY186" i="8"/>
  <c r="F187" i="8"/>
  <c r="G187" i="8"/>
  <c r="H187" i="8"/>
  <c r="I187" i="8"/>
  <c r="J187" i="8"/>
  <c r="K187" i="8"/>
  <c r="L187" i="8"/>
  <c r="M187" i="8"/>
  <c r="N187" i="8"/>
  <c r="O187" i="8"/>
  <c r="P187" i="8"/>
  <c r="Q187" i="8"/>
  <c r="R187" i="8"/>
  <c r="S187" i="8"/>
  <c r="T187" i="8"/>
  <c r="U187" i="8"/>
  <c r="V187" i="8"/>
  <c r="W187" i="8"/>
  <c r="X187" i="8"/>
  <c r="Y187" i="8"/>
  <c r="Z187" i="8"/>
  <c r="AA187" i="8"/>
  <c r="AB187" i="8"/>
  <c r="AC187" i="8"/>
  <c r="AD187" i="8"/>
  <c r="AE187" i="8"/>
  <c r="AF187" i="8"/>
  <c r="AG187" i="8"/>
  <c r="AH187" i="8"/>
  <c r="AI187" i="8"/>
  <c r="AJ187" i="8"/>
  <c r="AK187" i="8"/>
  <c r="AL187" i="8"/>
  <c r="AM187" i="8"/>
  <c r="AN187" i="8"/>
  <c r="AO187" i="8"/>
  <c r="AP187" i="8"/>
  <c r="AQ187" i="8"/>
  <c r="AR187" i="8"/>
  <c r="AS187" i="8"/>
  <c r="AT187" i="8"/>
  <c r="AU187" i="8"/>
  <c r="AV187" i="8"/>
  <c r="AW187" i="8"/>
  <c r="AX187" i="8"/>
  <c r="AY187" i="8"/>
  <c r="F188" i="8"/>
  <c r="G188" i="8"/>
  <c r="H188" i="8"/>
  <c r="I188" i="8"/>
  <c r="J188" i="8"/>
  <c r="K188" i="8"/>
  <c r="L188" i="8"/>
  <c r="M188" i="8"/>
  <c r="N188" i="8"/>
  <c r="O188" i="8"/>
  <c r="P188" i="8"/>
  <c r="Q188" i="8"/>
  <c r="R188" i="8"/>
  <c r="S188" i="8"/>
  <c r="T188" i="8"/>
  <c r="U188" i="8"/>
  <c r="V188" i="8"/>
  <c r="W188" i="8"/>
  <c r="X188" i="8"/>
  <c r="Y188" i="8"/>
  <c r="Z188" i="8"/>
  <c r="AA188" i="8"/>
  <c r="AB188" i="8"/>
  <c r="AC188" i="8"/>
  <c r="AD188" i="8"/>
  <c r="AE188" i="8"/>
  <c r="AF188" i="8"/>
  <c r="AG188" i="8"/>
  <c r="AH188" i="8"/>
  <c r="AI188" i="8"/>
  <c r="AJ188" i="8"/>
  <c r="AK188" i="8"/>
  <c r="AL188" i="8"/>
  <c r="AM188" i="8"/>
  <c r="AN188" i="8"/>
  <c r="AO188" i="8"/>
  <c r="AP188" i="8"/>
  <c r="AQ188" i="8"/>
  <c r="AR188" i="8"/>
  <c r="AS188" i="8"/>
  <c r="AT188" i="8"/>
  <c r="AU188" i="8"/>
  <c r="AV188" i="8"/>
  <c r="AW188" i="8"/>
  <c r="AX188" i="8"/>
  <c r="AY188" i="8"/>
  <c r="F189" i="8"/>
  <c r="G189" i="8"/>
  <c r="H189" i="8"/>
  <c r="I189" i="8"/>
  <c r="J189" i="8"/>
  <c r="K189" i="8"/>
  <c r="L189" i="8"/>
  <c r="M189" i="8"/>
  <c r="N189" i="8"/>
  <c r="O189" i="8"/>
  <c r="P189" i="8"/>
  <c r="Q189" i="8"/>
  <c r="R189" i="8"/>
  <c r="S189" i="8"/>
  <c r="T189" i="8"/>
  <c r="U189" i="8"/>
  <c r="V189" i="8"/>
  <c r="W189" i="8"/>
  <c r="X189" i="8"/>
  <c r="Y189" i="8"/>
  <c r="Z189" i="8"/>
  <c r="AA189" i="8"/>
  <c r="AB189" i="8"/>
  <c r="AC189" i="8"/>
  <c r="AD189" i="8"/>
  <c r="AE189" i="8"/>
  <c r="AF189" i="8"/>
  <c r="AG189" i="8"/>
  <c r="AH189" i="8"/>
  <c r="AI189" i="8"/>
  <c r="AJ189" i="8"/>
  <c r="AK189" i="8"/>
  <c r="AL189" i="8"/>
  <c r="AM189" i="8"/>
  <c r="AN189" i="8"/>
  <c r="AO189" i="8"/>
  <c r="AP189" i="8"/>
  <c r="AQ189" i="8"/>
  <c r="AR189" i="8"/>
  <c r="AS189" i="8"/>
  <c r="AT189" i="8"/>
  <c r="AU189" i="8"/>
  <c r="AV189" i="8"/>
  <c r="AW189" i="8"/>
  <c r="AX189" i="8"/>
  <c r="AY189" i="8"/>
  <c r="F190" i="8"/>
  <c r="G190" i="8"/>
  <c r="H190" i="8"/>
  <c r="I190" i="8"/>
  <c r="J190" i="8"/>
  <c r="K190" i="8"/>
  <c r="L190" i="8"/>
  <c r="M190" i="8"/>
  <c r="N190" i="8"/>
  <c r="O190" i="8"/>
  <c r="P190" i="8"/>
  <c r="Q190" i="8"/>
  <c r="R190" i="8"/>
  <c r="S190" i="8"/>
  <c r="T190" i="8"/>
  <c r="U190" i="8"/>
  <c r="V190" i="8"/>
  <c r="W190" i="8"/>
  <c r="X190" i="8"/>
  <c r="Y190" i="8"/>
  <c r="Z190" i="8"/>
  <c r="AA190" i="8"/>
  <c r="AB190" i="8"/>
  <c r="AC190" i="8"/>
  <c r="AD190" i="8"/>
  <c r="AE190" i="8"/>
  <c r="AF190" i="8"/>
  <c r="AG190" i="8"/>
  <c r="AH190" i="8"/>
  <c r="AI190" i="8"/>
  <c r="AJ190" i="8"/>
  <c r="AK190" i="8"/>
  <c r="AL190" i="8"/>
  <c r="AM190" i="8"/>
  <c r="AN190" i="8"/>
  <c r="AO190" i="8"/>
  <c r="AP190" i="8"/>
  <c r="AQ190" i="8"/>
  <c r="AR190" i="8"/>
  <c r="AS190" i="8"/>
  <c r="AT190" i="8"/>
  <c r="AU190" i="8"/>
  <c r="AV190" i="8"/>
  <c r="AW190" i="8"/>
  <c r="AX190" i="8"/>
  <c r="AY190" i="8"/>
  <c r="F191" i="8"/>
  <c r="G191" i="8"/>
  <c r="H191" i="8"/>
  <c r="I191" i="8"/>
  <c r="J191" i="8"/>
  <c r="K191" i="8"/>
  <c r="L191" i="8"/>
  <c r="M191" i="8"/>
  <c r="N191" i="8"/>
  <c r="O191" i="8"/>
  <c r="P191" i="8"/>
  <c r="Q191" i="8"/>
  <c r="R191" i="8"/>
  <c r="S191" i="8"/>
  <c r="T191" i="8"/>
  <c r="U191" i="8"/>
  <c r="V191" i="8"/>
  <c r="W191" i="8"/>
  <c r="X191" i="8"/>
  <c r="Y191" i="8"/>
  <c r="Z191" i="8"/>
  <c r="AA191" i="8"/>
  <c r="AB191" i="8"/>
  <c r="AC191" i="8"/>
  <c r="AD191" i="8"/>
  <c r="AE191" i="8"/>
  <c r="AF191" i="8"/>
  <c r="AG191" i="8"/>
  <c r="AH191" i="8"/>
  <c r="AI191" i="8"/>
  <c r="AJ191" i="8"/>
  <c r="AK191" i="8"/>
  <c r="AL191" i="8"/>
  <c r="AM191" i="8"/>
  <c r="AN191" i="8"/>
  <c r="AO191" i="8"/>
  <c r="AP191" i="8"/>
  <c r="AQ191" i="8"/>
  <c r="AR191" i="8"/>
  <c r="AS191" i="8"/>
  <c r="AT191" i="8"/>
  <c r="AU191" i="8"/>
  <c r="AV191" i="8"/>
  <c r="AW191" i="8"/>
  <c r="AX191" i="8"/>
  <c r="AY191" i="8"/>
  <c r="F192" i="8"/>
  <c r="G192" i="8"/>
  <c r="H192" i="8"/>
  <c r="I192" i="8"/>
  <c r="J192" i="8"/>
  <c r="K192" i="8"/>
  <c r="L192" i="8"/>
  <c r="M192" i="8"/>
  <c r="N192" i="8"/>
  <c r="O192" i="8"/>
  <c r="P192" i="8"/>
  <c r="Q192" i="8"/>
  <c r="R192" i="8"/>
  <c r="S192" i="8"/>
  <c r="T192" i="8"/>
  <c r="U192" i="8"/>
  <c r="V192" i="8"/>
  <c r="W192" i="8"/>
  <c r="X192" i="8"/>
  <c r="Y192" i="8"/>
  <c r="Z192" i="8"/>
  <c r="AA192" i="8"/>
  <c r="AB192" i="8"/>
  <c r="AC192" i="8"/>
  <c r="AD192" i="8"/>
  <c r="AE192" i="8"/>
  <c r="AF192" i="8"/>
  <c r="AG192" i="8"/>
  <c r="AH192" i="8"/>
  <c r="AI192" i="8"/>
  <c r="AJ192" i="8"/>
  <c r="AK192" i="8"/>
  <c r="AL192" i="8"/>
  <c r="AM192" i="8"/>
  <c r="AN192" i="8"/>
  <c r="AO192" i="8"/>
  <c r="AP192" i="8"/>
  <c r="AQ192" i="8"/>
  <c r="AR192" i="8"/>
  <c r="AS192" i="8"/>
  <c r="AT192" i="8"/>
  <c r="AU192" i="8"/>
  <c r="AV192" i="8"/>
  <c r="AW192" i="8"/>
  <c r="AX192" i="8"/>
  <c r="AY192" i="8"/>
  <c r="F193" i="8"/>
  <c r="G193" i="8"/>
  <c r="H193" i="8"/>
  <c r="I193" i="8"/>
  <c r="J193" i="8"/>
  <c r="K193" i="8"/>
  <c r="L193" i="8"/>
  <c r="M193" i="8"/>
  <c r="N193" i="8"/>
  <c r="O193" i="8"/>
  <c r="P193" i="8"/>
  <c r="Q193" i="8"/>
  <c r="R193" i="8"/>
  <c r="S193" i="8"/>
  <c r="T193" i="8"/>
  <c r="U193" i="8"/>
  <c r="V193" i="8"/>
  <c r="W193" i="8"/>
  <c r="X193" i="8"/>
  <c r="Y193" i="8"/>
  <c r="Z193" i="8"/>
  <c r="AA193" i="8"/>
  <c r="AB193" i="8"/>
  <c r="AC193" i="8"/>
  <c r="AD193" i="8"/>
  <c r="AE193" i="8"/>
  <c r="AF193" i="8"/>
  <c r="AG193" i="8"/>
  <c r="AH193" i="8"/>
  <c r="AI193" i="8"/>
  <c r="AJ193" i="8"/>
  <c r="AK193" i="8"/>
  <c r="AL193" i="8"/>
  <c r="AM193" i="8"/>
  <c r="AN193" i="8"/>
  <c r="AO193" i="8"/>
  <c r="AP193" i="8"/>
  <c r="AQ193" i="8"/>
  <c r="AR193" i="8"/>
  <c r="AS193" i="8"/>
  <c r="AT193" i="8"/>
  <c r="AU193" i="8"/>
  <c r="AV193" i="8"/>
  <c r="AW193" i="8"/>
  <c r="AX193" i="8"/>
  <c r="AY193" i="8"/>
  <c r="F194" i="8"/>
  <c r="G194" i="8"/>
  <c r="H194" i="8"/>
  <c r="I194" i="8"/>
  <c r="J194" i="8"/>
  <c r="K194" i="8"/>
  <c r="L194" i="8"/>
  <c r="M194" i="8"/>
  <c r="N194" i="8"/>
  <c r="O194" i="8"/>
  <c r="P194" i="8"/>
  <c r="Q194" i="8"/>
  <c r="R194" i="8"/>
  <c r="S194" i="8"/>
  <c r="T194" i="8"/>
  <c r="U194" i="8"/>
  <c r="V194" i="8"/>
  <c r="W194" i="8"/>
  <c r="X194" i="8"/>
  <c r="Y194" i="8"/>
  <c r="Z194" i="8"/>
  <c r="AA194" i="8"/>
  <c r="AB194" i="8"/>
  <c r="AC194" i="8"/>
  <c r="AD194" i="8"/>
  <c r="AE194" i="8"/>
  <c r="AF194" i="8"/>
  <c r="AG194" i="8"/>
  <c r="AH194" i="8"/>
  <c r="AI194" i="8"/>
  <c r="AJ194" i="8"/>
  <c r="AK194" i="8"/>
  <c r="AL194" i="8"/>
  <c r="AM194" i="8"/>
  <c r="AN194" i="8"/>
  <c r="AO194" i="8"/>
  <c r="AP194" i="8"/>
  <c r="AQ194" i="8"/>
  <c r="AR194" i="8"/>
  <c r="AS194" i="8"/>
  <c r="AT194" i="8"/>
  <c r="AU194" i="8"/>
  <c r="AV194" i="8"/>
  <c r="AW194" i="8"/>
  <c r="AX194" i="8"/>
  <c r="AY194" i="8"/>
  <c r="F195" i="8"/>
  <c r="G195" i="8"/>
  <c r="H195" i="8"/>
  <c r="I195" i="8"/>
  <c r="J195" i="8"/>
  <c r="K195" i="8"/>
  <c r="L195" i="8"/>
  <c r="M195" i="8"/>
  <c r="N195" i="8"/>
  <c r="O195" i="8"/>
  <c r="P195" i="8"/>
  <c r="Q195" i="8"/>
  <c r="R195" i="8"/>
  <c r="S195" i="8"/>
  <c r="T195" i="8"/>
  <c r="U195" i="8"/>
  <c r="V195" i="8"/>
  <c r="W195" i="8"/>
  <c r="X195" i="8"/>
  <c r="Y195" i="8"/>
  <c r="Z195" i="8"/>
  <c r="AA195" i="8"/>
  <c r="AB195" i="8"/>
  <c r="AC195" i="8"/>
  <c r="AD195" i="8"/>
  <c r="AE195" i="8"/>
  <c r="AF195" i="8"/>
  <c r="AG195" i="8"/>
  <c r="AH195" i="8"/>
  <c r="AI195" i="8"/>
  <c r="AJ195" i="8"/>
  <c r="AK195" i="8"/>
  <c r="AL195" i="8"/>
  <c r="AM195" i="8"/>
  <c r="AN195" i="8"/>
  <c r="AO195" i="8"/>
  <c r="AP195" i="8"/>
  <c r="AQ195" i="8"/>
  <c r="AR195" i="8"/>
  <c r="AS195" i="8"/>
  <c r="AT195" i="8"/>
  <c r="AU195" i="8"/>
  <c r="AV195" i="8"/>
  <c r="AW195" i="8"/>
  <c r="AX195" i="8"/>
  <c r="AY195" i="8"/>
  <c r="F196" i="8"/>
  <c r="G196" i="8"/>
  <c r="H196" i="8"/>
  <c r="I196" i="8"/>
  <c r="J196" i="8"/>
  <c r="K196" i="8"/>
  <c r="L196" i="8"/>
  <c r="M196" i="8"/>
  <c r="N196" i="8"/>
  <c r="O196" i="8"/>
  <c r="P196" i="8"/>
  <c r="Q196" i="8"/>
  <c r="R196" i="8"/>
  <c r="S196" i="8"/>
  <c r="T196" i="8"/>
  <c r="U196" i="8"/>
  <c r="V196" i="8"/>
  <c r="W196" i="8"/>
  <c r="X196" i="8"/>
  <c r="Y196" i="8"/>
  <c r="Z196" i="8"/>
  <c r="AA196" i="8"/>
  <c r="AB196" i="8"/>
  <c r="AC196" i="8"/>
  <c r="AD196" i="8"/>
  <c r="AE196" i="8"/>
  <c r="AF196" i="8"/>
  <c r="AG196" i="8"/>
  <c r="AH196" i="8"/>
  <c r="AI196" i="8"/>
  <c r="AJ196" i="8"/>
  <c r="AK196" i="8"/>
  <c r="AL196" i="8"/>
  <c r="AM196" i="8"/>
  <c r="AN196" i="8"/>
  <c r="AO196" i="8"/>
  <c r="AP196" i="8"/>
  <c r="AQ196" i="8"/>
  <c r="AR196" i="8"/>
  <c r="AS196" i="8"/>
  <c r="AT196" i="8"/>
  <c r="AU196" i="8"/>
  <c r="AV196" i="8"/>
  <c r="AW196" i="8"/>
  <c r="AX196" i="8"/>
  <c r="AY196" i="8"/>
  <c r="F197" i="8"/>
  <c r="G197" i="8"/>
  <c r="H197" i="8"/>
  <c r="I197" i="8"/>
  <c r="J197" i="8"/>
  <c r="K197" i="8"/>
  <c r="L197" i="8"/>
  <c r="M197" i="8"/>
  <c r="N197" i="8"/>
  <c r="O197" i="8"/>
  <c r="P197" i="8"/>
  <c r="Q197" i="8"/>
  <c r="R197" i="8"/>
  <c r="S197" i="8"/>
  <c r="T197" i="8"/>
  <c r="U197" i="8"/>
  <c r="V197" i="8"/>
  <c r="W197" i="8"/>
  <c r="X197" i="8"/>
  <c r="Y197" i="8"/>
  <c r="Z197" i="8"/>
  <c r="AA197" i="8"/>
  <c r="AB197" i="8"/>
  <c r="AC197" i="8"/>
  <c r="AD197" i="8"/>
  <c r="AE197" i="8"/>
  <c r="AF197" i="8"/>
  <c r="AG197" i="8"/>
  <c r="AH197" i="8"/>
  <c r="AI197" i="8"/>
  <c r="AJ197" i="8"/>
  <c r="AK197" i="8"/>
  <c r="AL197" i="8"/>
  <c r="AM197" i="8"/>
  <c r="AN197" i="8"/>
  <c r="AO197" i="8"/>
  <c r="AP197" i="8"/>
  <c r="AQ197" i="8"/>
  <c r="AR197" i="8"/>
  <c r="AS197" i="8"/>
  <c r="AT197" i="8"/>
  <c r="AU197" i="8"/>
  <c r="AV197" i="8"/>
  <c r="AW197" i="8"/>
  <c r="AX197" i="8"/>
  <c r="AY197" i="8"/>
  <c r="F198" i="8"/>
  <c r="G198" i="8"/>
  <c r="H198" i="8"/>
  <c r="I198" i="8"/>
  <c r="J198" i="8"/>
  <c r="K198" i="8"/>
  <c r="L198" i="8"/>
  <c r="M198" i="8"/>
  <c r="N198" i="8"/>
  <c r="O198" i="8"/>
  <c r="P198" i="8"/>
  <c r="Q198" i="8"/>
  <c r="R198" i="8"/>
  <c r="S198" i="8"/>
  <c r="T198" i="8"/>
  <c r="U198" i="8"/>
  <c r="V198" i="8"/>
  <c r="W198" i="8"/>
  <c r="X198" i="8"/>
  <c r="Y198" i="8"/>
  <c r="Z198" i="8"/>
  <c r="AA198" i="8"/>
  <c r="AB198" i="8"/>
  <c r="AC198" i="8"/>
  <c r="AD198" i="8"/>
  <c r="AE198" i="8"/>
  <c r="AF198" i="8"/>
  <c r="AG198" i="8"/>
  <c r="AH198" i="8"/>
  <c r="AI198" i="8"/>
  <c r="AJ198" i="8"/>
  <c r="AK198" i="8"/>
  <c r="AL198" i="8"/>
  <c r="AM198" i="8"/>
  <c r="AN198" i="8"/>
  <c r="AO198" i="8"/>
  <c r="AP198" i="8"/>
  <c r="AQ198" i="8"/>
  <c r="AR198" i="8"/>
  <c r="AS198" i="8"/>
  <c r="AT198" i="8"/>
  <c r="AU198" i="8"/>
  <c r="AV198" i="8"/>
  <c r="AW198" i="8"/>
  <c r="AX198" i="8"/>
  <c r="AY198" i="8"/>
  <c r="F199" i="8"/>
  <c r="G199" i="8"/>
  <c r="H199" i="8"/>
  <c r="I199" i="8"/>
  <c r="J199" i="8"/>
  <c r="K199" i="8"/>
  <c r="L199" i="8"/>
  <c r="M199" i="8"/>
  <c r="N199" i="8"/>
  <c r="O199" i="8"/>
  <c r="P199" i="8"/>
  <c r="Q199" i="8"/>
  <c r="R199" i="8"/>
  <c r="S199" i="8"/>
  <c r="T199" i="8"/>
  <c r="U199" i="8"/>
  <c r="V199" i="8"/>
  <c r="W199" i="8"/>
  <c r="X199" i="8"/>
  <c r="Y199" i="8"/>
  <c r="Z199" i="8"/>
  <c r="AA199" i="8"/>
  <c r="AB199" i="8"/>
  <c r="AC199" i="8"/>
  <c r="AD199" i="8"/>
  <c r="AE199" i="8"/>
  <c r="AF199" i="8"/>
  <c r="AG199" i="8"/>
  <c r="AH199" i="8"/>
  <c r="AI199" i="8"/>
  <c r="AJ199" i="8"/>
  <c r="AK199" i="8"/>
  <c r="AL199" i="8"/>
  <c r="AM199" i="8"/>
  <c r="AN199" i="8"/>
  <c r="AO199" i="8"/>
  <c r="AP199" i="8"/>
  <c r="AQ199" i="8"/>
  <c r="AR199" i="8"/>
  <c r="AS199" i="8"/>
  <c r="AT199" i="8"/>
  <c r="AU199" i="8"/>
  <c r="AV199" i="8"/>
  <c r="AW199" i="8"/>
  <c r="AX199" i="8"/>
  <c r="AY199" i="8"/>
  <c r="F200" i="8"/>
  <c r="G200" i="8"/>
  <c r="H200" i="8"/>
  <c r="I200" i="8"/>
  <c r="J200" i="8"/>
  <c r="K200" i="8"/>
  <c r="L200" i="8"/>
  <c r="M200" i="8"/>
  <c r="N200" i="8"/>
  <c r="O200" i="8"/>
  <c r="P200" i="8"/>
  <c r="Q200" i="8"/>
  <c r="R200" i="8"/>
  <c r="S200" i="8"/>
  <c r="T200" i="8"/>
  <c r="U200" i="8"/>
  <c r="V200" i="8"/>
  <c r="W200" i="8"/>
  <c r="X200" i="8"/>
  <c r="Y200" i="8"/>
  <c r="Z200" i="8"/>
  <c r="AA200" i="8"/>
  <c r="AB200" i="8"/>
  <c r="AC200" i="8"/>
  <c r="AD200" i="8"/>
  <c r="AE200" i="8"/>
  <c r="AF200" i="8"/>
  <c r="AG200" i="8"/>
  <c r="AH200" i="8"/>
  <c r="AI200" i="8"/>
  <c r="AJ200" i="8"/>
  <c r="AK200" i="8"/>
  <c r="AL200" i="8"/>
  <c r="AM200" i="8"/>
  <c r="AN200" i="8"/>
  <c r="AO200" i="8"/>
  <c r="AP200" i="8"/>
  <c r="AQ200" i="8"/>
  <c r="AR200" i="8"/>
  <c r="AS200" i="8"/>
  <c r="AT200" i="8"/>
  <c r="AU200" i="8"/>
  <c r="AV200" i="8"/>
  <c r="AW200" i="8"/>
  <c r="AX200" i="8"/>
  <c r="AY200" i="8"/>
  <c r="F201" i="8"/>
  <c r="G201" i="8"/>
  <c r="H201" i="8"/>
  <c r="I201" i="8"/>
  <c r="J201" i="8"/>
  <c r="K201" i="8"/>
  <c r="L201" i="8"/>
  <c r="M201" i="8"/>
  <c r="N201" i="8"/>
  <c r="O201" i="8"/>
  <c r="P201" i="8"/>
  <c r="Q201" i="8"/>
  <c r="R201" i="8"/>
  <c r="S201" i="8"/>
  <c r="T201" i="8"/>
  <c r="U201" i="8"/>
  <c r="V201" i="8"/>
  <c r="W201" i="8"/>
  <c r="X201" i="8"/>
  <c r="Y201" i="8"/>
  <c r="Z201" i="8"/>
  <c r="AA201" i="8"/>
  <c r="AB201" i="8"/>
  <c r="AC201" i="8"/>
  <c r="AD201" i="8"/>
  <c r="AE201" i="8"/>
  <c r="AF201" i="8"/>
  <c r="AG201" i="8"/>
  <c r="AH201" i="8"/>
  <c r="AI201" i="8"/>
  <c r="AJ201" i="8"/>
  <c r="AK201" i="8"/>
  <c r="AL201" i="8"/>
  <c r="AM201" i="8"/>
  <c r="AN201" i="8"/>
  <c r="AO201" i="8"/>
  <c r="AP201" i="8"/>
  <c r="AQ201" i="8"/>
  <c r="AR201" i="8"/>
  <c r="AS201" i="8"/>
  <c r="AT201" i="8"/>
  <c r="AU201" i="8"/>
  <c r="AV201" i="8"/>
  <c r="AW201" i="8"/>
  <c r="AX201" i="8"/>
  <c r="AY201" i="8"/>
  <c r="F202" i="8"/>
  <c r="G202" i="8"/>
  <c r="H202" i="8"/>
  <c r="I202" i="8"/>
  <c r="J202" i="8"/>
  <c r="K202" i="8"/>
  <c r="L202" i="8"/>
  <c r="M202" i="8"/>
  <c r="N202" i="8"/>
  <c r="O202" i="8"/>
  <c r="P202" i="8"/>
  <c r="Q202" i="8"/>
  <c r="R202" i="8"/>
  <c r="S202" i="8"/>
  <c r="T202" i="8"/>
  <c r="U202" i="8"/>
  <c r="V202" i="8"/>
  <c r="W202" i="8"/>
  <c r="X202" i="8"/>
  <c r="Y202" i="8"/>
  <c r="Z202" i="8"/>
  <c r="AA202" i="8"/>
  <c r="AB202" i="8"/>
  <c r="AC202" i="8"/>
  <c r="AD202" i="8"/>
  <c r="AE202" i="8"/>
  <c r="AF202" i="8"/>
  <c r="AG202" i="8"/>
  <c r="AH202" i="8"/>
  <c r="AI202" i="8"/>
  <c r="AJ202" i="8"/>
  <c r="AK202" i="8"/>
  <c r="AL202" i="8"/>
  <c r="AM202" i="8"/>
  <c r="AN202" i="8"/>
  <c r="AO202" i="8"/>
  <c r="AP202" i="8"/>
  <c r="AQ202" i="8"/>
  <c r="AR202" i="8"/>
  <c r="AS202" i="8"/>
  <c r="AT202" i="8"/>
  <c r="AU202" i="8"/>
  <c r="AV202" i="8"/>
  <c r="AW202" i="8"/>
  <c r="AX202" i="8"/>
  <c r="AY202" i="8"/>
  <c r="F203" i="8"/>
  <c r="G203" i="8"/>
  <c r="H203" i="8"/>
  <c r="I203" i="8"/>
  <c r="J203" i="8"/>
  <c r="K203" i="8"/>
  <c r="L203" i="8"/>
  <c r="M203" i="8"/>
  <c r="N203" i="8"/>
  <c r="O203" i="8"/>
  <c r="P203" i="8"/>
  <c r="Q203" i="8"/>
  <c r="R203" i="8"/>
  <c r="S203" i="8"/>
  <c r="T203" i="8"/>
  <c r="U203" i="8"/>
  <c r="V203" i="8"/>
  <c r="W203" i="8"/>
  <c r="X203" i="8"/>
  <c r="Y203" i="8"/>
  <c r="Z203" i="8"/>
  <c r="AA203" i="8"/>
  <c r="AB203" i="8"/>
  <c r="AC203" i="8"/>
  <c r="AD203" i="8"/>
  <c r="AE203" i="8"/>
  <c r="AF203" i="8"/>
  <c r="AG203" i="8"/>
  <c r="AH203" i="8"/>
  <c r="AI203" i="8"/>
  <c r="AJ203" i="8"/>
  <c r="AK203" i="8"/>
  <c r="AL203" i="8"/>
  <c r="AM203" i="8"/>
  <c r="AN203" i="8"/>
  <c r="AO203" i="8"/>
  <c r="AP203" i="8"/>
  <c r="AQ203" i="8"/>
  <c r="AR203" i="8"/>
  <c r="AS203" i="8"/>
  <c r="AT203" i="8"/>
  <c r="AU203" i="8"/>
  <c r="AV203" i="8"/>
  <c r="AW203" i="8"/>
  <c r="AX203" i="8"/>
  <c r="AY203" i="8"/>
  <c r="F204" i="8"/>
  <c r="G204" i="8"/>
  <c r="H204" i="8"/>
  <c r="I204" i="8"/>
  <c r="J204" i="8"/>
  <c r="K204" i="8"/>
  <c r="L204" i="8"/>
  <c r="M204" i="8"/>
  <c r="N204" i="8"/>
  <c r="O204" i="8"/>
  <c r="P204" i="8"/>
  <c r="Q204" i="8"/>
  <c r="R204" i="8"/>
  <c r="S204" i="8"/>
  <c r="T204" i="8"/>
  <c r="U204" i="8"/>
  <c r="V204" i="8"/>
  <c r="W204" i="8"/>
  <c r="X204" i="8"/>
  <c r="Y204" i="8"/>
  <c r="Z204" i="8"/>
  <c r="AA204" i="8"/>
  <c r="AB204" i="8"/>
  <c r="AC204" i="8"/>
  <c r="AD204" i="8"/>
  <c r="AE204" i="8"/>
  <c r="AF204" i="8"/>
  <c r="AG204" i="8"/>
  <c r="AH204" i="8"/>
  <c r="AI204" i="8"/>
  <c r="AJ204" i="8"/>
  <c r="AK204" i="8"/>
  <c r="AL204" i="8"/>
  <c r="AM204" i="8"/>
  <c r="AN204" i="8"/>
  <c r="AO204" i="8"/>
  <c r="AP204" i="8"/>
  <c r="AQ204" i="8"/>
  <c r="AR204" i="8"/>
  <c r="AS204" i="8"/>
  <c r="AT204" i="8"/>
  <c r="AU204" i="8"/>
  <c r="AV204" i="8"/>
  <c r="AW204" i="8"/>
  <c r="AX204" i="8"/>
  <c r="AY204" i="8"/>
  <c r="F205" i="8"/>
  <c r="G205" i="8"/>
  <c r="H205" i="8"/>
  <c r="I205" i="8"/>
  <c r="J205" i="8"/>
  <c r="K205" i="8"/>
  <c r="L205" i="8"/>
  <c r="M205" i="8"/>
  <c r="N205" i="8"/>
  <c r="O205" i="8"/>
  <c r="P205" i="8"/>
  <c r="Q205" i="8"/>
  <c r="R205" i="8"/>
  <c r="S205" i="8"/>
  <c r="T205" i="8"/>
  <c r="U205" i="8"/>
  <c r="V205" i="8"/>
  <c r="W205" i="8"/>
  <c r="X205" i="8"/>
  <c r="Y205" i="8"/>
  <c r="Z205" i="8"/>
  <c r="AA205" i="8"/>
  <c r="AB205" i="8"/>
  <c r="AC205" i="8"/>
  <c r="AD205" i="8"/>
  <c r="AE205" i="8"/>
  <c r="AF205" i="8"/>
  <c r="AG205" i="8"/>
  <c r="AH205" i="8"/>
  <c r="AI205" i="8"/>
  <c r="AJ205" i="8"/>
  <c r="AK205" i="8"/>
  <c r="AL205" i="8"/>
  <c r="AM205" i="8"/>
  <c r="AN205" i="8"/>
  <c r="AO205" i="8"/>
  <c r="AP205" i="8"/>
  <c r="AQ205" i="8"/>
  <c r="AR205" i="8"/>
  <c r="AS205" i="8"/>
  <c r="AT205" i="8"/>
  <c r="AU205" i="8"/>
  <c r="AV205" i="8"/>
  <c r="AW205" i="8"/>
  <c r="AX205" i="8"/>
  <c r="AY205" i="8"/>
  <c r="F206" i="8"/>
  <c r="G206" i="8"/>
  <c r="H206" i="8"/>
  <c r="I206" i="8"/>
  <c r="J206" i="8"/>
  <c r="K206" i="8"/>
  <c r="L206" i="8"/>
  <c r="M206" i="8"/>
  <c r="N206" i="8"/>
  <c r="O206" i="8"/>
  <c r="P206" i="8"/>
  <c r="Q206" i="8"/>
  <c r="R206" i="8"/>
  <c r="S206" i="8"/>
  <c r="T206" i="8"/>
  <c r="U206" i="8"/>
  <c r="V206" i="8"/>
  <c r="W206" i="8"/>
  <c r="X206" i="8"/>
  <c r="Y206" i="8"/>
  <c r="Z206" i="8"/>
  <c r="AA206" i="8"/>
  <c r="AB206" i="8"/>
  <c r="AC206" i="8"/>
  <c r="AD206" i="8"/>
  <c r="AE206" i="8"/>
  <c r="AF206" i="8"/>
  <c r="AG206" i="8"/>
  <c r="AH206" i="8"/>
  <c r="AI206" i="8"/>
  <c r="AJ206" i="8"/>
  <c r="AK206" i="8"/>
  <c r="AL206" i="8"/>
  <c r="AM206" i="8"/>
  <c r="AN206" i="8"/>
  <c r="AO206" i="8"/>
  <c r="AP206" i="8"/>
  <c r="AQ206" i="8"/>
  <c r="AR206" i="8"/>
  <c r="AS206" i="8"/>
  <c r="AT206" i="8"/>
  <c r="AU206" i="8"/>
  <c r="AV206" i="8"/>
  <c r="AW206" i="8"/>
  <c r="AX206" i="8"/>
  <c r="AY206" i="8"/>
  <c r="F207" i="8"/>
  <c r="G207" i="8"/>
  <c r="H207" i="8"/>
  <c r="I207" i="8"/>
  <c r="J207" i="8"/>
  <c r="K207" i="8"/>
  <c r="L207" i="8"/>
  <c r="M207" i="8"/>
  <c r="N207" i="8"/>
  <c r="O207" i="8"/>
  <c r="P207" i="8"/>
  <c r="Q207" i="8"/>
  <c r="R207" i="8"/>
  <c r="S207" i="8"/>
  <c r="T207" i="8"/>
  <c r="U207" i="8"/>
  <c r="V207" i="8"/>
  <c r="W207" i="8"/>
  <c r="X207" i="8"/>
  <c r="Y207" i="8"/>
  <c r="Z207" i="8"/>
  <c r="AA207" i="8"/>
  <c r="AB207" i="8"/>
  <c r="AC207" i="8"/>
  <c r="AD207" i="8"/>
  <c r="AE207" i="8"/>
  <c r="AF207" i="8"/>
  <c r="AG207" i="8"/>
  <c r="AH207" i="8"/>
  <c r="AI207" i="8"/>
  <c r="AJ207" i="8"/>
  <c r="AK207" i="8"/>
  <c r="AL207" i="8"/>
  <c r="AM207" i="8"/>
  <c r="AN207" i="8"/>
  <c r="AO207" i="8"/>
  <c r="AP207" i="8"/>
  <c r="AQ207" i="8"/>
  <c r="AR207" i="8"/>
  <c r="AS207" i="8"/>
  <c r="AT207" i="8"/>
  <c r="AU207" i="8"/>
  <c r="AV207" i="8"/>
  <c r="AW207" i="8"/>
  <c r="AX207" i="8"/>
  <c r="AY207" i="8"/>
  <c r="F208" i="8"/>
  <c r="G208" i="8"/>
  <c r="H208" i="8"/>
  <c r="I208" i="8"/>
  <c r="J208" i="8"/>
  <c r="K208" i="8"/>
  <c r="L208" i="8"/>
  <c r="M208" i="8"/>
  <c r="N208" i="8"/>
  <c r="O208" i="8"/>
  <c r="P208" i="8"/>
  <c r="Q208" i="8"/>
  <c r="R208" i="8"/>
  <c r="S208" i="8"/>
  <c r="T208" i="8"/>
  <c r="U208" i="8"/>
  <c r="V208" i="8"/>
  <c r="W208" i="8"/>
  <c r="X208" i="8"/>
  <c r="Y208" i="8"/>
  <c r="Z208" i="8"/>
  <c r="AA208" i="8"/>
  <c r="AB208" i="8"/>
  <c r="AC208" i="8"/>
  <c r="AD208" i="8"/>
  <c r="AE208" i="8"/>
  <c r="AF208" i="8"/>
  <c r="AG208" i="8"/>
  <c r="AH208" i="8"/>
  <c r="AI208" i="8"/>
  <c r="AJ208" i="8"/>
  <c r="AK208" i="8"/>
  <c r="AL208" i="8"/>
  <c r="AM208" i="8"/>
  <c r="AN208" i="8"/>
  <c r="AO208" i="8"/>
  <c r="AP208" i="8"/>
  <c r="AQ208" i="8"/>
  <c r="AR208" i="8"/>
  <c r="AS208" i="8"/>
  <c r="AT208" i="8"/>
  <c r="AU208" i="8"/>
  <c r="AV208" i="8"/>
  <c r="AW208" i="8"/>
  <c r="AX208" i="8"/>
  <c r="AY208" i="8"/>
  <c r="F209" i="8"/>
  <c r="G209" i="8"/>
  <c r="H209" i="8"/>
  <c r="I209" i="8"/>
  <c r="J209" i="8"/>
  <c r="K209" i="8"/>
  <c r="L209" i="8"/>
  <c r="M209" i="8"/>
  <c r="N209" i="8"/>
  <c r="O209" i="8"/>
  <c r="P209" i="8"/>
  <c r="Q209" i="8"/>
  <c r="R209" i="8"/>
  <c r="S209" i="8"/>
  <c r="T209" i="8"/>
  <c r="U209" i="8"/>
  <c r="V209" i="8"/>
  <c r="W209" i="8"/>
  <c r="X209" i="8"/>
  <c r="Y209" i="8"/>
  <c r="Z209" i="8"/>
  <c r="AA209" i="8"/>
  <c r="AB209" i="8"/>
  <c r="AC209" i="8"/>
  <c r="AD209" i="8"/>
  <c r="AE209" i="8"/>
  <c r="AF209" i="8"/>
  <c r="AG209" i="8"/>
  <c r="AH209" i="8"/>
  <c r="AI209" i="8"/>
  <c r="AJ209" i="8"/>
  <c r="AK209" i="8"/>
  <c r="AL209" i="8"/>
  <c r="AM209" i="8"/>
  <c r="AN209" i="8"/>
  <c r="AO209" i="8"/>
  <c r="AP209" i="8"/>
  <c r="AQ209" i="8"/>
  <c r="AR209" i="8"/>
  <c r="AS209" i="8"/>
  <c r="AT209" i="8"/>
  <c r="AU209" i="8"/>
  <c r="AV209" i="8"/>
  <c r="AW209" i="8"/>
  <c r="AX209" i="8"/>
  <c r="AY209" i="8"/>
  <c r="F210" i="8"/>
  <c r="G210" i="8"/>
  <c r="H210" i="8"/>
  <c r="I210" i="8"/>
  <c r="J210" i="8"/>
  <c r="K210" i="8"/>
  <c r="L210" i="8"/>
  <c r="M210" i="8"/>
  <c r="N210" i="8"/>
  <c r="O210" i="8"/>
  <c r="P210" i="8"/>
  <c r="Q210" i="8"/>
  <c r="R210" i="8"/>
  <c r="S210" i="8"/>
  <c r="T210" i="8"/>
  <c r="U210" i="8"/>
  <c r="V210" i="8"/>
  <c r="W210" i="8"/>
  <c r="X210" i="8"/>
  <c r="Y210" i="8"/>
  <c r="Z210" i="8"/>
  <c r="AA210" i="8"/>
  <c r="AB210" i="8"/>
  <c r="AC210" i="8"/>
  <c r="AD210" i="8"/>
  <c r="AE210" i="8"/>
  <c r="AF210" i="8"/>
  <c r="AG210" i="8"/>
  <c r="AH210" i="8"/>
  <c r="AI210" i="8"/>
  <c r="AJ210" i="8"/>
  <c r="AK210" i="8"/>
  <c r="AL210" i="8"/>
  <c r="AM210" i="8"/>
  <c r="AN210" i="8"/>
  <c r="AO210" i="8"/>
  <c r="AP210" i="8"/>
  <c r="AQ210" i="8"/>
  <c r="AR210" i="8"/>
  <c r="AS210" i="8"/>
  <c r="AT210" i="8"/>
  <c r="AU210" i="8"/>
  <c r="AV210" i="8"/>
  <c r="AW210" i="8"/>
  <c r="AX210" i="8"/>
  <c r="AY210" i="8"/>
  <c r="F211" i="8"/>
  <c r="G211" i="8"/>
  <c r="H211" i="8"/>
  <c r="I211" i="8"/>
  <c r="J211" i="8"/>
  <c r="K211" i="8"/>
  <c r="L211" i="8"/>
  <c r="M211" i="8"/>
  <c r="N211" i="8"/>
  <c r="O211" i="8"/>
  <c r="P211" i="8"/>
  <c r="Q211" i="8"/>
  <c r="R211" i="8"/>
  <c r="S211" i="8"/>
  <c r="T211" i="8"/>
  <c r="U211" i="8"/>
  <c r="V211" i="8"/>
  <c r="W211" i="8"/>
  <c r="X211" i="8"/>
  <c r="Y211" i="8"/>
  <c r="Z211" i="8"/>
  <c r="AA211" i="8"/>
  <c r="AB211" i="8"/>
  <c r="AC211" i="8"/>
  <c r="AD211" i="8"/>
  <c r="AE211" i="8"/>
  <c r="AF211" i="8"/>
  <c r="AG211" i="8"/>
  <c r="AH211" i="8"/>
  <c r="AI211" i="8"/>
  <c r="AJ211" i="8"/>
  <c r="AK211" i="8"/>
  <c r="AL211" i="8"/>
  <c r="AM211" i="8"/>
  <c r="AN211" i="8"/>
  <c r="AO211" i="8"/>
  <c r="AP211" i="8"/>
  <c r="AQ211" i="8"/>
  <c r="AR211" i="8"/>
  <c r="AS211" i="8"/>
  <c r="AT211" i="8"/>
  <c r="AU211" i="8"/>
  <c r="AV211" i="8"/>
  <c r="AW211" i="8"/>
  <c r="AX211" i="8"/>
  <c r="AY211" i="8"/>
  <c r="F212" i="8"/>
  <c r="G212" i="8"/>
  <c r="H212" i="8"/>
  <c r="I212" i="8"/>
  <c r="J212" i="8"/>
  <c r="K212" i="8"/>
  <c r="L212" i="8"/>
  <c r="M212" i="8"/>
  <c r="N212" i="8"/>
  <c r="O212" i="8"/>
  <c r="P212" i="8"/>
  <c r="Q212" i="8"/>
  <c r="R212" i="8"/>
  <c r="S212" i="8"/>
  <c r="T212" i="8"/>
  <c r="U212" i="8"/>
  <c r="V212" i="8"/>
  <c r="W212" i="8"/>
  <c r="X212" i="8"/>
  <c r="Y212" i="8"/>
  <c r="Z212" i="8"/>
  <c r="AA212" i="8"/>
  <c r="AB212" i="8"/>
  <c r="AC212" i="8"/>
  <c r="AD212" i="8"/>
  <c r="AE212" i="8"/>
  <c r="AF212" i="8"/>
  <c r="AG212" i="8"/>
  <c r="AH212" i="8"/>
  <c r="AI212" i="8"/>
  <c r="AJ212" i="8"/>
  <c r="AK212" i="8"/>
  <c r="AL212" i="8"/>
  <c r="AM212" i="8"/>
  <c r="AN212" i="8"/>
  <c r="AO212" i="8"/>
  <c r="AP212" i="8"/>
  <c r="AQ212" i="8"/>
  <c r="AR212" i="8"/>
  <c r="AS212" i="8"/>
  <c r="AT212" i="8"/>
  <c r="AU212" i="8"/>
  <c r="AV212" i="8"/>
  <c r="AW212" i="8"/>
  <c r="AX212" i="8"/>
  <c r="AY212" i="8"/>
  <c r="E169" i="8"/>
  <c r="E170" i="8"/>
  <c r="E171" i="8"/>
  <c r="E172" i="8"/>
  <c r="E173" i="8"/>
  <c r="E174" i="8"/>
  <c r="E175" i="8"/>
  <c r="E176" i="8"/>
  <c r="E177" i="8"/>
  <c r="E178" i="8"/>
  <c r="E179" i="8"/>
  <c r="E180" i="8"/>
  <c r="E181" i="8"/>
  <c r="E182" i="8"/>
  <c r="E183" i="8"/>
  <c r="E184" i="8"/>
  <c r="E185" i="8"/>
  <c r="E186" i="8"/>
  <c r="E187" i="8"/>
  <c r="E188" i="8"/>
  <c r="E189" i="8"/>
  <c r="E190" i="8"/>
  <c r="E191" i="8"/>
  <c r="E192" i="8"/>
  <c r="E193" i="8"/>
  <c r="E194" i="8"/>
  <c r="E195" i="8"/>
  <c r="E196" i="8"/>
  <c r="E197" i="8"/>
  <c r="E198" i="8"/>
  <c r="E199" i="8"/>
  <c r="E200" i="8"/>
  <c r="E201" i="8"/>
  <c r="E202" i="8"/>
  <c r="E203" i="8"/>
  <c r="E204" i="8"/>
  <c r="E205" i="8"/>
  <c r="E206" i="8"/>
  <c r="E207" i="8"/>
  <c r="E208" i="8"/>
  <c r="E209" i="8"/>
  <c r="E210" i="8"/>
  <c r="E211" i="8"/>
  <c r="E212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E168" i="8"/>
  <c r="E167" i="8"/>
  <c r="F167" i="8"/>
  <c r="G167" i="8"/>
  <c r="H167" i="8"/>
  <c r="I167" i="8"/>
  <c r="J167" i="8"/>
  <c r="K167" i="8"/>
  <c r="L167" i="8"/>
  <c r="M167" i="8"/>
  <c r="N167" i="8"/>
  <c r="O167" i="8"/>
  <c r="P167" i="8"/>
  <c r="Q167" i="8"/>
  <c r="R167" i="8"/>
  <c r="S167" i="8"/>
  <c r="T167" i="8"/>
  <c r="U167" i="8"/>
  <c r="V167" i="8"/>
  <c r="W167" i="8"/>
  <c r="X167" i="8"/>
  <c r="Y167" i="8"/>
  <c r="Z167" i="8"/>
  <c r="AA167" i="8"/>
  <c r="AB167" i="8"/>
  <c r="AC167" i="8"/>
  <c r="AD167" i="8"/>
  <c r="AE167" i="8"/>
  <c r="AF167" i="8"/>
  <c r="AG167" i="8"/>
  <c r="AH167" i="8"/>
  <c r="AI167" i="8"/>
  <c r="AJ167" i="8"/>
  <c r="AK167" i="8"/>
  <c r="AL167" i="8"/>
  <c r="AM167" i="8"/>
  <c r="AN167" i="8"/>
  <c r="AO167" i="8"/>
  <c r="AP167" i="8"/>
  <c r="AQ167" i="8"/>
  <c r="AR167" i="8"/>
  <c r="AS167" i="8"/>
  <c r="AT167" i="8"/>
  <c r="AU167" i="8"/>
  <c r="AV167" i="8"/>
  <c r="AW167" i="8"/>
  <c r="AX167" i="8"/>
  <c r="AY167" i="8"/>
  <c r="D167" i="8"/>
  <c r="B168" i="8"/>
  <c r="AF288" i="1" l="1"/>
  <c r="AF284" i="1"/>
  <c r="AF280" i="1"/>
  <c r="AF283" i="1"/>
  <c r="AF279" i="1"/>
  <c r="AF286" i="1"/>
  <c r="AF282" i="1"/>
  <c r="AF287" i="1"/>
  <c r="AF289" i="1"/>
  <c r="AF285" i="1"/>
  <c r="AF281" i="1"/>
  <c r="AE30" i="26"/>
  <c r="P154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AF290" i="1" l="1"/>
  <c r="AF292" i="1" s="1"/>
  <c r="W129" i="11"/>
  <c r="W130" i="11"/>
  <c r="W131" i="11"/>
  <c r="W132" i="11"/>
  <c r="W133" i="11"/>
  <c r="W134" i="11"/>
  <c r="W135" i="11"/>
  <c r="W136" i="11"/>
  <c r="W137" i="11"/>
  <c r="W138" i="11"/>
  <c r="W139" i="11"/>
  <c r="W140" i="11"/>
  <c r="W141" i="11"/>
  <c r="W142" i="11"/>
  <c r="W143" i="11"/>
  <c r="W144" i="11"/>
  <c r="W145" i="11"/>
  <c r="W146" i="11"/>
  <c r="W147" i="11"/>
  <c r="W148" i="11"/>
  <c r="W149" i="11"/>
  <c r="W150" i="11"/>
  <c r="W151" i="11"/>
  <c r="W152" i="11"/>
  <c r="W153" i="11"/>
  <c r="W154" i="11"/>
  <c r="W155" i="11"/>
  <c r="W156" i="11"/>
  <c r="W157" i="11"/>
  <c r="W158" i="11"/>
  <c r="W159" i="11"/>
  <c r="W160" i="11"/>
  <c r="W161" i="11"/>
  <c r="W162" i="11"/>
  <c r="W163" i="11"/>
  <c r="W164" i="11"/>
  <c r="W165" i="11"/>
  <c r="W166" i="11"/>
  <c r="W167" i="11"/>
  <c r="W168" i="11"/>
  <c r="W169" i="11"/>
  <c r="W170" i="11"/>
  <c r="W171" i="11"/>
  <c r="W172" i="11"/>
  <c r="W173" i="11"/>
  <c r="W174" i="11"/>
  <c r="W175" i="11"/>
  <c r="W176" i="11"/>
  <c r="W177" i="11"/>
  <c r="W178" i="11"/>
  <c r="W179" i="11"/>
  <c r="W180" i="11"/>
  <c r="W181" i="11"/>
  <c r="W182" i="11"/>
  <c r="W183" i="11"/>
  <c r="W184" i="11"/>
  <c r="W185" i="11"/>
  <c r="W186" i="11"/>
  <c r="W187" i="11"/>
  <c r="W188" i="11"/>
  <c r="W189" i="11"/>
  <c r="W190" i="11"/>
  <c r="W191" i="11"/>
  <c r="W192" i="11"/>
  <c r="W193" i="11"/>
  <c r="W194" i="11"/>
  <c r="W195" i="11"/>
  <c r="W196" i="11"/>
  <c r="W197" i="11"/>
  <c r="W198" i="11"/>
  <c r="W199" i="11"/>
  <c r="W200" i="11"/>
  <c r="W201" i="11"/>
  <c r="W202" i="11"/>
  <c r="W203" i="11"/>
  <c r="W204" i="11"/>
  <c r="W205" i="11"/>
  <c r="W206" i="11"/>
  <c r="W207" i="11"/>
  <c r="W208" i="11"/>
  <c r="W209" i="11"/>
  <c r="W210" i="11"/>
  <c r="W211" i="11"/>
  <c r="W212" i="11"/>
  <c r="W213" i="11"/>
  <c r="W214" i="11"/>
  <c r="W215" i="11"/>
  <c r="W216" i="11"/>
  <c r="W217" i="11"/>
  <c r="W218" i="11"/>
  <c r="W219" i="11"/>
  <c r="W220" i="11"/>
  <c r="W221" i="11"/>
  <c r="W222" i="11"/>
  <c r="W223" i="11"/>
  <c r="W224" i="11"/>
  <c r="W225" i="11"/>
  <c r="W226" i="11"/>
  <c r="W227" i="11"/>
  <c r="W228" i="11"/>
  <c r="W229" i="11"/>
  <c r="W230" i="11"/>
  <c r="W231" i="11"/>
  <c r="W232" i="11"/>
  <c r="W233" i="11"/>
  <c r="W234" i="11"/>
  <c r="W235" i="11"/>
  <c r="AD245" i="1"/>
  <c r="AD246" i="1"/>
  <c r="AD247" i="1"/>
  <c r="AD248" i="1"/>
  <c r="AD249" i="1"/>
  <c r="AD250" i="1"/>
  <c r="AD251" i="1"/>
  <c r="AD252" i="1"/>
  <c r="AD253" i="1"/>
  <c r="AD254" i="1"/>
  <c r="AD255" i="1"/>
  <c r="AD256" i="1"/>
  <c r="AD257" i="1"/>
  <c r="AD258" i="1"/>
  <c r="AD259" i="1"/>
  <c r="AD260" i="1"/>
  <c r="AD261" i="1"/>
  <c r="AD262" i="1"/>
  <c r="AD263" i="1"/>
  <c r="AD264" i="1"/>
  <c r="AD265" i="1"/>
  <c r="AD213" i="1"/>
  <c r="AD236" i="1" s="1"/>
  <c r="AD30" i="26" s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227" i="1"/>
  <c r="AD228" i="1"/>
  <c r="AD229" i="1"/>
  <c r="AD230" i="1"/>
  <c r="AD231" i="1"/>
  <c r="AD232" i="1"/>
  <c r="AD233" i="1"/>
  <c r="AE288" i="1" l="1"/>
  <c r="AE280" i="1"/>
  <c r="AE287" i="1"/>
  <c r="AE283" i="1"/>
  <c r="AE279" i="1"/>
  <c r="AE286" i="1"/>
  <c r="AE282" i="1"/>
  <c r="AE284" i="1"/>
  <c r="AE289" i="1"/>
  <c r="AE285" i="1"/>
  <c r="AE281" i="1"/>
  <c r="N154" i="8"/>
  <c r="O154" i="8"/>
  <c r="V101" i="8"/>
  <c r="V102" i="8"/>
  <c r="V103" i="8"/>
  <c r="V104" i="8"/>
  <c r="V105" i="8"/>
  <c r="V106" i="8"/>
  <c r="V107" i="8"/>
  <c r="V108" i="8"/>
  <c r="V109" i="8"/>
  <c r="V110" i="8"/>
  <c r="V111" i="8"/>
  <c r="V112" i="8"/>
  <c r="V113" i="8"/>
  <c r="V114" i="8"/>
  <c r="V115" i="8"/>
  <c r="V116" i="8"/>
  <c r="V117" i="8"/>
  <c r="V118" i="8"/>
  <c r="V119" i="8"/>
  <c r="V120" i="8"/>
  <c r="V121" i="8"/>
  <c r="V122" i="8"/>
  <c r="V123" i="8"/>
  <c r="V124" i="8"/>
  <c r="V125" i="8"/>
  <c r="V126" i="8"/>
  <c r="V127" i="8"/>
  <c r="V128" i="8"/>
  <c r="V129" i="8"/>
  <c r="V130" i="8"/>
  <c r="V131" i="8"/>
  <c r="V132" i="8"/>
  <c r="V133" i="8"/>
  <c r="V134" i="8"/>
  <c r="V135" i="8"/>
  <c r="V136" i="8"/>
  <c r="V137" i="8"/>
  <c r="V138" i="8"/>
  <c r="V139" i="8"/>
  <c r="V140" i="8"/>
  <c r="V141" i="8"/>
  <c r="V142" i="8"/>
  <c r="V143" i="8"/>
  <c r="V144" i="8"/>
  <c r="V145" i="8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V129" i="11"/>
  <c r="V130" i="11"/>
  <c r="V131" i="11"/>
  <c r="V132" i="11"/>
  <c r="V133" i="11"/>
  <c r="V134" i="11"/>
  <c r="V135" i="11"/>
  <c r="V136" i="11"/>
  <c r="V137" i="11"/>
  <c r="V138" i="11"/>
  <c r="V139" i="11"/>
  <c r="V140" i="11"/>
  <c r="V141" i="11"/>
  <c r="V142" i="11"/>
  <c r="V143" i="11"/>
  <c r="V144" i="11"/>
  <c r="V145" i="11"/>
  <c r="V146" i="11"/>
  <c r="V147" i="11"/>
  <c r="V148" i="11"/>
  <c r="V149" i="11"/>
  <c r="V150" i="11"/>
  <c r="V151" i="11"/>
  <c r="V152" i="11"/>
  <c r="V153" i="11"/>
  <c r="V154" i="11"/>
  <c r="V155" i="11"/>
  <c r="V156" i="11"/>
  <c r="V157" i="11"/>
  <c r="V158" i="11"/>
  <c r="V159" i="11"/>
  <c r="V160" i="11"/>
  <c r="V161" i="11"/>
  <c r="V162" i="11"/>
  <c r="V163" i="11"/>
  <c r="V164" i="11"/>
  <c r="V165" i="11"/>
  <c r="V166" i="11"/>
  <c r="V167" i="11"/>
  <c r="V168" i="11"/>
  <c r="V169" i="11"/>
  <c r="V170" i="11"/>
  <c r="V171" i="11"/>
  <c r="V172" i="11"/>
  <c r="V173" i="11"/>
  <c r="V174" i="11"/>
  <c r="V175" i="11"/>
  <c r="V176" i="11"/>
  <c r="V177" i="11"/>
  <c r="V178" i="11"/>
  <c r="V179" i="11"/>
  <c r="V180" i="11"/>
  <c r="V181" i="11"/>
  <c r="V182" i="11"/>
  <c r="V183" i="11"/>
  <c r="V184" i="11"/>
  <c r="V185" i="11"/>
  <c r="V186" i="11"/>
  <c r="V187" i="11"/>
  <c r="V188" i="11"/>
  <c r="V189" i="11"/>
  <c r="V190" i="11"/>
  <c r="V191" i="11"/>
  <c r="V192" i="11"/>
  <c r="V193" i="11"/>
  <c r="V194" i="11"/>
  <c r="V195" i="11"/>
  <c r="V196" i="11"/>
  <c r="V197" i="11"/>
  <c r="V198" i="11"/>
  <c r="V199" i="11"/>
  <c r="V200" i="11"/>
  <c r="V201" i="11"/>
  <c r="V202" i="11"/>
  <c r="V203" i="11"/>
  <c r="V204" i="11"/>
  <c r="V205" i="11"/>
  <c r="V206" i="11"/>
  <c r="V207" i="11"/>
  <c r="V208" i="11"/>
  <c r="V209" i="11"/>
  <c r="V210" i="11"/>
  <c r="V211" i="11"/>
  <c r="V212" i="11"/>
  <c r="V213" i="11"/>
  <c r="V214" i="11"/>
  <c r="V215" i="11"/>
  <c r="V216" i="11"/>
  <c r="V217" i="11"/>
  <c r="V218" i="11"/>
  <c r="V219" i="11"/>
  <c r="V220" i="11"/>
  <c r="V221" i="11"/>
  <c r="V222" i="11"/>
  <c r="V223" i="11"/>
  <c r="V224" i="11"/>
  <c r="V225" i="11"/>
  <c r="V226" i="11"/>
  <c r="V227" i="11"/>
  <c r="V228" i="11"/>
  <c r="V229" i="11"/>
  <c r="V230" i="11"/>
  <c r="V231" i="11"/>
  <c r="V232" i="11"/>
  <c r="V233" i="11"/>
  <c r="V234" i="11"/>
  <c r="V235" i="11"/>
  <c r="AC213" i="1"/>
  <c r="AC236" i="1" s="1"/>
  <c r="AC214" i="1"/>
  <c r="AC215" i="1"/>
  <c r="AC216" i="1"/>
  <c r="AC217" i="1"/>
  <c r="AC218" i="1"/>
  <c r="AC219" i="1"/>
  <c r="AC220" i="1"/>
  <c r="AC221" i="1"/>
  <c r="AC222" i="1"/>
  <c r="AC223" i="1"/>
  <c r="AC224" i="1"/>
  <c r="AD280" i="1" s="1"/>
  <c r="AC225" i="1"/>
  <c r="AC226" i="1"/>
  <c r="AC227" i="1"/>
  <c r="AD283" i="1" s="1"/>
  <c r="AC228" i="1"/>
  <c r="AD284" i="1" s="1"/>
  <c r="AC229" i="1"/>
  <c r="AD285" i="1" s="1"/>
  <c r="AC230" i="1"/>
  <c r="AC231" i="1"/>
  <c r="AC232" i="1"/>
  <c r="AC233" i="1"/>
  <c r="AE290" i="1" l="1"/>
  <c r="AE292" i="1" s="1"/>
  <c r="AD286" i="1"/>
  <c r="AD281" i="1"/>
  <c r="AD289" i="1"/>
  <c r="AD282" i="1"/>
  <c r="AD279" i="1"/>
  <c r="AD287" i="1"/>
  <c r="AD288" i="1"/>
  <c r="AC30" i="26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AD290" i="1" l="1"/>
  <c r="AD292" i="1" s="1"/>
  <c r="U129" i="11"/>
  <c r="U130" i="11"/>
  <c r="U131" i="11"/>
  <c r="U132" i="11"/>
  <c r="U133" i="11"/>
  <c r="U134" i="11"/>
  <c r="U135" i="11"/>
  <c r="U136" i="11"/>
  <c r="U137" i="11"/>
  <c r="U138" i="11"/>
  <c r="U139" i="11"/>
  <c r="U140" i="11"/>
  <c r="U141" i="11"/>
  <c r="U142" i="11"/>
  <c r="U143" i="11"/>
  <c r="U144" i="11"/>
  <c r="U145" i="11"/>
  <c r="U146" i="11"/>
  <c r="U147" i="11"/>
  <c r="U148" i="11"/>
  <c r="U149" i="11"/>
  <c r="U150" i="11"/>
  <c r="U151" i="11"/>
  <c r="U152" i="11"/>
  <c r="U153" i="11"/>
  <c r="U154" i="11"/>
  <c r="U155" i="11"/>
  <c r="U156" i="11"/>
  <c r="U157" i="11"/>
  <c r="U158" i="11"/>
  <c r="U159" i="11"/>
  <c r="U160" i="11"/>
  <c r="U161" i="11"/>
  <c r="U162" i="11"/>
  <c r="U163" i="11"/>
  <c r="U164" i="11"/>
  <c r="U165" i="11"/>
  <c r="U166" i="11"/>
  <c r="U167" i="11"/>
  <c r="U168" i="11"/>
  <c r="U169" i="11"/>
  <c r="U170" i="11"/>
  <c r="U171" i="11"/>
  <c r="U172" i="11"/>
  <c r="U173" i="11"/>
  <c r="U174" i="11"/>
  <c r="U175" i="11"/>
  <c r="U176" i="11"/>
  <c r="U177" i="11"/>
  <c r="U178" i="11"/>
  <c r="U179" i="11"/>
  <c r="U180" i="11"/>
  <c r="U181" i="11"/>
  <c r="U182" i="11"/>
  <c r="U183" i="11"/>
  <c r="U184" i="11"/>
  <c r="U185" i="11"/>
  <c r="U186" i="11"/>
  <c r="U187" i="11"/>
  <c r="U188" i="11"/>
  <c r="U189" i="11"/>
  <c r="U190" i="11"/>
  <c r="U191" i="11"/>
  <c r="U192" i="11"/>
  <c r="U193" i="11"/>
  <c r="U194" i="11"/>
  <c r="U195" i="11"/>
  <c r="U196" i="11"/>
  <c r="U197" i="11"/>
  <c r="U198" i="11"/>
  <c r="U199" i="11"/>
  <c r="U200" i="11"/>
  <c r="U201" i="11"/>
  <c r="U202" i="11"/>
  <c r="U203" i="11"/>
  <c r="U204" i="11"/>
  <c r="U205" i="11"/>
  <c r="U206" i="11"/>
  <c r="U207" i="11"/>
  <c r="U208" i="11"/>
  <c r="U209" i="11"/>
  <c r="U210" i="11"/>
  <c r="U211" i="11"/>
  <c r="U212" i="11"/>
  <c r="U213" i="11"/>
  <c r="U214" i="11"/>
  <c r="U215" i="11"/>
  <c r="U216" i="11"/>
  <c r="U217" i="11"/>
  <c r="U218" i="11"/>
  <c r="U219" i="11"/>
  <c r="U220" i="11"/>
  <c r="U221" i="11"/>
  <c r="U222" i="11"/>
  <c r="U223" i="11"/>
  <c r="U224" i="11"/>
  <c r="U225" i="11"/>
  <c r="U226" i="11"/>
  <c r="U227" i="11"/>
  <c r="U228" i="11"/>
  <c r="U229" i="11"/>
  <c r="U230" i="11"/>
  <c r="U231" i="11"/>
  <c r="U232" i="11"/>
  <c r="U233" i="11"/>
  <c r="U234" i="11"/>
  <c r="U235" i="1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13" i="1"/>
  <c r="AB236" i="1" s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C284" i="1" l="1"/>
  <c r="AC280" i="1"/>
  <c r="AC283" i="1"/>
  <c r="AC286" i="1"/>
  <c r="AC288" i="1"/>
  <c r="AC287" i="1"/>
  <c r="AC279" i="1"/>
  <c r="AC282" i="1"/>
  <c r="AC289" i="1"/>
  <c r="AC285" i="1"/>
  <c r="AC281" i="1"/>
  <c r="AB30" i="26"/>
  <c r="M154" i="8"/>
  <c r="T101" i="8"/>
  <c r="T102" i="8"/>
  <c r="T103" i="8"/>
  <c r="T104" i="8"/>
  <c r="T105" i="8"/>
  <c r="T106" i="8"/>
  <c r="T107" i="8"/>
  <c r="T108" i="8"/>
  <c r="T109" i="8"/>
  <c r="T110" i="8"/>
  <c r="T111" i="8"/>
  <c r="T112" i="8"/>
  <c r="T113" i="8"/>
  <c r="T114" i="8"/>
  <c r="T115" i="8"/>
  <c r="T116" i="8"/>
  <c r="T117" i="8"/>
  <c r="T118" i="8"/>
  <c r="T119" i="8"/>
  <c r="T120" i="8"/>
  <c r="T121" i="8"/>
  <c r="T122" i="8"/>
  <c r="T123" i="8"/>
  <c r="T124" i="8"/>
  <c r="T125" i="8"/>
  <c r="T126" i="8"/>
  <c r="T127" i="8"/>
  <c r="T128" i="8"/>
  <c r="T129" i="8"/>
  <c r="T130" i="8"/>
  <c r="T131" i="8"/>
  <c r="T132" i="8"/>
  <c r="T133" i="8"/>
  <c r="T134" i="8"/>
  <c r="T135" i="8"/>
  <c r="T136" i="8"/>
  <c r="T137" i="8"/>
  <c r="T138" i="8"/>
  <c r="T139" i="8"/>
  <c r="T140" i="8"/>
  <c r="T141" i="8"/>
  <c r="T142" i="8"/>
  <c r="T143" i="8"/>
  <c r="T144" i="8"/>
  <c r="T145" i="8"/>
  <c r="AC290" i="1" l="1"/>
  <c r="AC292" i="1" s="1"/>
  <c r="T129" i="11"/>
  <c r="T130" i="11"/>
  <c r="T131" i="11"/>
  <c r="T132" i="11"/>
  <c r="T133" i="11"/>
  <c r="T134" i="11"/>
  <c r="T135" i="11"/>
  <c r="T136" i="11"/>
  <c r="T137" i="11"/>
  <c r="T138" i="11"/>
  <c r="T139" i="11"/>
  <c r="T140" i="11"/>
  <c r="T141" i="11"/>
  <c r="T142" i="11"/>
  <c r="T143" i="11"/>
  <c r="T144" i="11"/>
  <c r="T145" i="11"/>
  <c r="T146" i="11"/>
  <c r="T147" i="11"/>
  <c r="T148" i="11"/>
  <c r="T149" i="11"/>
  <c r="T150" i="11"/>
  <c r="T151" i="11"/>
  <c r="T152" i="11"/>
  <c r="T153" i="11"/>
  <c r="T154" i="11"/>
  <c r="T155" i="11"/>
  <c r="T156" i="11"/>
  <c r="T157" i="11"/>
  <c r="T158" i="11"/>
  <c r="T159" i="11"/>
  <c r="T160" i="11"/>
  <c r="T161" i="11"/>
  <c r="T162" i="11"/>
  <c r="T163" i="11"/>
  <c r="T164" i="11"/>
  <c r="T165" i="11"/>
  <c r="T166" i="11"/>
  <c r="T167" i="11"/>
  <c r="T168" i="11"/>
  <c r="T169" i="11"/>
  <c r="T170" i="11"/>
  <c r="T171" i="11"/>
  <c r="T172" i="11"/>
  <c r="T173" i="11"/>
  <c r="T174" i="11"/>
  <c r="T175" i="11"/>
  <c r="T176" i="11"/>
  <c r="T177" i="11"/>
  <c r="T178" i="11"/>
  <c r="T179" i="11"/>
  <c r="T180" i="11"/>
  <c r="T181" i="11"/>
  <c r="T182" i="11"/>
  <c r="T183" i="11"/>
  <c r="T184" i="11"/>
  <c r="T185" i="11"/>
  <c r="T186" i="11"/>
  <c r="T187" i="11"/>
  <c r="T188" i="11"/>
  <c r="T189" i="11"/>
  <c r="T190" i="11"/>
  <c r="T191" i="11"/>
  <c r="T192" i="11"/>
  <c r="T193" i="11"/>
  <c r="T194" i="11"/>
  <c r="T195" i="11"/>
  <c r="T196" i="11"/>
  <c r="T197" i="11"/>
  <c r="T198" i="11"/>
  <c r="T199" i="11"/>
  <c r="T200" i="11"/>
  <c r="T201" i="11"/>
  <c r="T202" i="11"/>
  <c r="T203" i="11"/>
  <c r="T204" i="11"/>
  <c r="T205" i="11"/>
  <c r="T206" i="11"/>
  <c r="T207" i="11"/>
  <c r="T208" i="11"/>
  <c r="T209" i="11"/>
  <c r="T210" i="11"/>
  <c r="T211" i="11"/>
  <c r="T212" i="11"/>
  <c r="T213" i="11"/>
  <c r="T214" i="11"/>
  <c r="T215" i="11"/>
  <c r="T216" i="11"/>
  <c r="T217" i="11"/>
  <c r="T218" i="11"/>
  <c r="T219" i="11"/>
  <c r="T220" i="11"/>
  <c r="T221" i="11"/>
  <c r="T222" i="11"/>
  <c r="T223" i="11"/>
  <c r="T224" i="11"/>
  <c r="T225" i="11"/>
  <c r="T226" i="11"/>
  <c r="T227" i="11"/>
  <c r="T228" i="11"/>
  <c r="T229" i="11"/>
  <c r="T230" i="11"/>
  <c r="T231" i="11"/>
  <c r="T232" i="11"/>
  <c r="T233" i="11"/>
  <c r="T234" i="11"/>
  <c r="T235" i="11"/>
  <c r="AA245" i="1"/>
  <c r="AA246" i="1"/>
  <c r="AA247" i="1"/>
  <c r="AA248" i="1"/>
  <c r="AA249" i="1"/>
  <c r="AA250" i="1"/>
  <c r="AA251" i="1"/>
  <c r="AA252" i="1"/>
  <c r="AA253" i="1"/>
  <c r="AA254" i="1"/>
  <c r="AA255" i="1"/>
  <c r="AA256" i="1"/>
  <c r="AA257" i="1"/>
  <c r="AA258" i="1"/>
  <c r="AA259" i="1"/>
  <c r="AA260" i="1"/>
  <c r="AA261" i="1"/>
  <c r="AA262" i="1"/>
  <c r="AA263" i="1"/>
  <c r="AA264" i="1"/>
  <c r="AA265" i="1"/>
  <c r="AA213" i="1"/>
  <c r="AA236" i="1" s="1"/>
  <c r="AA214" i="1"/>
  <c r="AA215" i="1"/>
  <c r="AA216" i="1"/>
  <c r="AA217" i="1"/>
  <c r="AA218" i="1"/>
  <c r="AA219" i="1"/>
  <c r="AA220" i="1"/>
  <c r="AA221" i="1"/>
  <c r="AA222" i="1"/>
  <c r="AA223" i="1"/>
  <c r="AA224" i="1"/>
  <c r="AA225" i="1"/>
  <c r="AA226" i="1"/>
  <c r="AA227" i="1"/>
  <c r="AA228" i="1"/>
  <c r="AA229" i="1"/>
  <c r="AA230" i="1"/>
  <c r="AA231" i="1"/>
  <c r="AA232" i="1"/>
  <c r="AA233" i="1"/>
  <c r="AB288" i="1" l="1"/>
  <c r="AB284" i="1"/>
  <c r="AB280" i="1"/>
  <c r="AB287" i="1"/>
  <c r="AB283" i="1"/>
  <c r="AB279" i="1"/>
  <c r="AB286" i="1"/>
  <c r="AB282" i="1"/>
  <c r="AB289" i="1"/>
  <c r="AB285" i="1"/>
  <c r="AB281" i="1"/>
  <c r="AA30" i="26"/>
  <c r="S101" i="8"/>
  <c r="S102" i="8"/>
  <c r="S103" i="8"/>
  <c r="S104" i="8"/>
  <c r="S105" i="8"/>
  <c r="S106" i="8"/>
  <c r="S107" i="8"/>
  <c r="S108" i="8"/>
  <c r="S109" i="8"/>
  <c r="S110" i="8"/>
  <c r="S111" i="8"/>
  <c r="S112" i="8"/>
  <c r="S113" i="8"/>
  <c r="S114" i="8"/>
  <c r="S115" i="8"/>
  <c r="S116" i="8"/>
  <c r="S117" i="8"/>
  <c r="S118" i="8"/>
  <c r="S119" i="8"/>
  <c r="S120" i="8"/>
  <c r="S121" i="8"/>
  <c r="S122" i="8"/>
  <c r="S123" i="8"/>
  <c r="S124" i="8"/>
  <c r="S125" i="8"/>
  <c r="S126" i="8"/>
  <c r="S127" i="8"/>
  <c r="S128" i="8"/>
  <c r="S129" i="8"/>
  <c r="S130" i="8"/>
  <c r="S131" i="8"/>
  <c r="S132" i="8"/>
  <c r="S133" i="8"/>
  <c r="S134" i="8"/>
  <c r="S135" i="8"/>
  <c r="S136" i="8"/>
  <c r="S137" i="8"/>
  <c r="S138" i="8"/>
  <c r="S139" i="8"/>
  <c r="S140" i="8"/>
  <c r="S141" i="8"/>
  <c r="S142" i="8"/>
  <c r="S143" i="8"/>
  <c r="S144" i="8"/>
  <c r="S145" i="8"/>
  <c r="AB290" i="1" l="1"/>
  <c r="AB292" i="1" s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S129" i="11"/>
  <c r="S130" i="11"/>
  <c r="S131" i="11"/>
  <c r="S132" i="11"/>
  <c r="S133" i="11"/>
  <c r="S134" i="11"/>
  <c r="S135" i="11"/>
  <c r="S136" i="11"/>
  <c r="S137" i="11"/>
  <c r="S138" i="11"/>
  <c r="S139" i="11"/>
  <c r="S140" i="11"/>
  <c r="S141" i="11"/>
  <c r="S142" i="11"/>
  <c r="S143" i="11"/>
  <c r="S144" i="11"/>
  <c r="S145" i="11"/>
  <c r="S146" i="11"/>
  <c r="S147" i="11"/>
  <c r="S148" i="11"/>
  <c r="S149" i="11"/>
  <c r="S150" i="11"/>
  <c r="S151" i="11"/>
  <c r="S152" i="11"/>
  <c r="S153" i="11"/>
  <c r="S154" i="11"/>
  <c r="S155" i="11"/>
  <c r="S156" i="11"/>
  <c r="S157" i="11"/>
  <c r="S158" i="11"/>
  <c r="S159" i="11"/>
  <c r="S160" i="11"/>
  <c r="S161" i="11"/>
  <c r="S162" i="11"/>
  <c r="S163" i="11"/>
  <c r="S164" i="11"/>
  <c r="S165" i="11"/>
  <c r="S166" i="11"/>
  <c r="S167" i="11"/>
  <c r="S168" i="11"/>
  <c r="S169" i="11"/>
  <c r="S170" i="11"/>
  <c r="S171" i="11"/>
  <c r="S172" i="11"/>
  <c r="S173" i="11"/>
  <c r="S174" i="11"/>
  <c r="S175" i="11"/>
  <c r="S176" i="11"/>
  <c r="S177" i="11"/>
  <c r="S178" i="11"/>
  <c r="S179" i="11"/>
  <c r="S180" i="11"/>
  <c r="S181" i="11"/>
  <c r="S182" i="11"/>
  <c r="S183" i="11"/>
  <c r="S184" i="11"/>
  <c r="S185" i="11"/>
  <c r="S186" i="11"/>
  <c r="S187" i="11"/>
  <c r="S188" i="11"/>
  <c r="S189" i="11"/>
  <c r="S190" i="11"/>
  <c r="S191" i="11"/>
  <c r="S192" i="11"/>
  <c r="S193" i="11"/>
  <c r="S194" i="11"/>
  <c r="S195" i="11"/>
  <c r="S196" i="11"/>
  <c r="S197" i="11"/>
  <c r="S198" i="11"/>
  <c r="S199" i="11"/>
  <c r="S200" i="11"/>
  <c r="S201" i="11"/>
  <c r="S202" i="11"/>
  <c r="S203" i="11"/>
  <c r="S204" i="11"/>
  <c r="S205" i="11"/>
  <c r="S206" i="11"/>
  <c r="S207" i="11"/>
  <c r="S208" i="11"/>
  <c r="S209" i="11"/>
  <c r="S210" i="11"/>
  <c r="S211" i="11"/>
  <c r="S212" i="11"/>
  <c r="S213" i="11"/>
  <c r="S214" i="11"/>
  <c r="S215" i="11"/>
  <c r="S216" i="11"/>
  <c r="S217" i="11"/>
  <c r="S218" i="11"/>
  <c r="S219" i="11"/>
  <c r="S220" i="11"/>
  <c r="S221" i="11"/>
  <c r="S222" i="11"/>
  <c r="S223" i="11"/>
  <c r="S224" i="11"/>
  <c r="S225" i="11"/>
  <c r="S226" i="11"/>
  <c r="S227" i="11"/>
  <c r="S228" i="11"/>
  <c r="S229" i="11"/>
  <c r="S230" i="11"/>
  <c r="S231" i="11"/>
  <c r="S232" i="11"/>
  <c r="S233" i="11"/>
  <c r="S234" i="11"/>
  <c r="S235" i="11"/>
  <c r="Z213" i="1"/>
  <c r="Z236" i="1" s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CP2" i="11"/>
  <c r="CQ2" i="11"/>
  <c r="CR2" i="11"/>
  <c r="CS2" i="11"/>
  <c r="CT2" i="11"/>
  <c r="CU2" i="11"/>
  <c r="CV2" i="11"/>
  <c r="CW2" i="11"/>
  <c r="CX2" i="11"/>
  <c r="CY2" i="11"/>
  <c r="CZ2" i="11"/>
  <c r="DA2" i="11"/>
  <c r="DB2" i="11"/>
  <c r="DC2" i="11"/>
  <c r="DD2" i="11"/>
  <c r="DE2" i="11"/>
  <c r="DF2" i="11"/>
  <c r="DG2" i="11"/>
  <c r="DH2" i="11"/>
  <c r="DI2" i="11"/>
  <c r="DJ2" i="11"/>
  <c r="DK2" i="11"/>
  <c r="DL2" i="11"/>
  <c r="DM2" i="11"/>
  <c r="DN2" i="11"/>
  <c r="DO2" i="11"/>
  <c r="DP2" i="11"/>
  <c r="CP3" i="11"/>
  <c r="CQ3" i="11"/>
  <c r="CR3" i="11"/>
  <c r="CS3" i="11"/>
  <c r="CT3" i="11"/>
  <c r="CU3" i="11"/>
  <c r="CV3" i="11"/>
  <c r="CW3" i="11"/>
  <c r="CX3" i="11"/>
  <c r="CY3" i="11"/>
  <c r="CZ3" i="11"/>
  <c r="DA3" i="11"/>
  <c r="DB3" i="11"/>
  <c r="DC3" i="11"/>
  <c r="DD3" i="11"/>
  <c r="DE3" i="11"/>
  <c r="DF3" i="11"/>
  <c r="DG3" i="11"/>
  <c r="DH3" i="11"/>
  <c r="DI3" i="11"/>
  <c r="DJ3" i="11"/>
  <c r="DK3" i="11"/>
  <c r="DL3" i="11"/>
  <c r="DM3" i="11"/>
  <c r="DN3" i="11"/>
  <c r="DO3" i="11"/>
  <c r="DP3" i="11"/>
  <c r="CP4" i="11"/>
  <c r="CQ4" i="11"/>
  <c r="CR4" i="11"/>
  <c r="CS4" i="11"/>
  <c r="CT4" i="11"/>
  <c r="CU4" i="11"/>
  <c r="CV4" i="11"/>
  <c r="CW4" i="11"/>
  <c r="CX4" i="11"/>
  <c r="CY4" i="11"/>
  <c r="CZ4" i="11"/>
  <c r="DA4" i="11"/>
  <c r="DB4" i="11"/>
  <c r="DC4" i="11"/>
  <c r="DD4" i="11"/>
  <c r="DE4" i="11"/>
  <c r="DF4" i="11"/>
  <c r="DG4" i="11"/>
  <c r="DH4" i="11"/>
  <c r="DI4" i="11"/>
  <c r="DJ4" i="11"/>
  <c r="DK4" i="11"/>
  <c r="DL4" i="11"/>
  <c r="DM4" i="11"/>
  <c r="DN4" i="11"/>
  <c r="DO4" i="11"/>
  <c r="DP4" i="11"/>
  <c r="CP5" i="11"/>
  <c r="CQ5" i="11"/>
  <c r="CR5" i="11"/>
  <c r="CS5" i="11"/>
  <c r="CT5" i="11"/>
  <c r="CU5" i="11"/>
  <c r="CV5" i="11"/>
  <c r="CW5" i="11"/>
  <c r="CX5" i="11"/>
  <c r="CY5" i="11"/>
  <c r="CZ5" i="11"/>
  <c r="DA5" i="11"/>
  <c r="DB5" i="11"/>
  <c r="DC5" i="11"/>
  <c r="DD5" i="11"/>
  <c r="DE5" i="11"/>
  <c r="DF5" i="11"/>
  <c r="DG5" i="11"/>
  <c r="DH5" i="11"/>
  <c r="DI5" i="11"/>
  <c r="DJ5" i="11"/>
  <c r="DK5" i="11"/>
  <c r="DL5" i="11"/>
  <c r="DM5" i="11"/>
  <c r="DN5" i="11"/>
  <c r="DO5" i="11"/>
  <c r="DP5" i="11"/>
  <c r="CP6" i="11"/>
  <c r="CQ6" i="11"/>
  <c r="CR6" i="11"/>
  <c r="CS6" i="11"/>
  <c r="CT6" i="11"/>
  <c r="CU6" i="11"/>
  <c r="CV6" i="11"/>
  <c r="CW6" i="11"/>
  <c r="CX6" i="11"/>
  <c r="CY6" i="11"/>
  <c r="CZ6" i="11"/>
  <c r="DA6" i="11"/>
  <c r="DB6" i="11"/>
  <c r="DC6" i="11"/>
  <c r="DD6" i="11"/>
  <c r="DE6" i="11"/>
  <c r="DF6" i="11"/>
  <c r="DG6" i="11"/>
  <c r="DH6" i="11"/>
  <c r="DI6" i="11"/>
  <c r="DJ6" i="11"/>
  <c r="DK6" i="11"/>
  <c r="DL6" i="11"/>
  <c r="DM6" i="11"/>
  <c r="DN6" i="11"/>
  <c r="DO6" i="11"/>
  <c r="DP6" i="11"/>
  <c r="CP7" i="11"/>
  <c r="CQ7" i="11"/>
  <c r="CR7" i="11"/>
  <c r="CS7" i="11"/>
  <c r="CT7" i="11"/>
  <c r="CU7" i="11"/>
  <c r="CV7" i="11"/>
  <c r="CW7" i="11"/>
  <c r="CX7" i="11"/>
  <c r="CY7" i="11"/>
  <c r="CZ7" i="11"/>
  <c r="DA7" i="11"/>
  <c r="DB7" i="11"/>
  <c r="DC7" i="11"/>
  <c r="DD7" i="11"/>
  <c r="DE7" i="11"/>
  <c r="DF7" i="11"/>
  <c r="DG7" i="11"/>
  <c r="DH7" i="11"/>
  <c r="DI7" i="11"/>
  <c r="DJ7" i="11"/>
  <c r="DK7" i="11"/>
  <c r="DL7" i="11"/>
  <c r="DM7" i="11"/>
  <c r="DN7" i="11"/>
  <c r="DO7" i="11"/>
  <c r="DP7" i="11"/>
  <c r="CP8" i="11"/>
  <c r="CQ8" i="11"/>
  <c r="CR8" i="11"/>
  <c r="CS8" i="11"/>
  <c r="CT8" i="11"/>
  <c r="CU8" i="11"/>
  <c r="CV8" i="11"/>
  <c r="CW8" i="11"/>
  <c r="CX8" i="11"/>
  <c r="CY8" i="11"/>
  <c r="CZ8" i="11"/>
  <c r="DA8" i="11"/>
  <c r="DB8" i="11"/>
  <c r="DC8" i="11"/>
  <c r="DD8" i="11"/>
  <c r="DE8" i="11"/>
  <c r="DF8" i="11"/>
  <c r="DG8" i="11"/>
  <c r="DH8" i="11"/>
  <c r="DI8" i="11"/>
  <c r="DJ8" i="11"/>
  <c r="DK8" i="11"/>
  <c r="DL8" i="11"/>
  <c r="DM8" i="11"/>
  <c r="DN8" i="11"/>
  <c r="DO8" i="11"/>
  <c r="DP8" i="11"/>
  <c r="CP9" i="11"/>
  <c r="CQ9" i="11"/>
  <c r="CR9" i="11"/>
  <c r="CS9" i="11"/>
  <c r="CT9" i="11"/>
  <c r="CU9" i="11"/>
  <c r="CV9" i="11"/>
  <c r="CW9" i="11"/>
  <c r="CX9" i="11"/>
  <c r="CY9" i="11"/>
  <c r="CZ9" i="11"/>
  <c r="DA9" i="11"/>
  <c r="DB9" i="11"/>
  <c r="DC9" i="11"/>
  <c r="DD9" i="11"/>
  <c r="DE9" i="11"/>
  <c r="DF9" i="11"/>
  <c r="DG9" i="11"/>
  <c r="DH9" i="11"/>
  <c r="DI9" i="11"/>
  <c r="DJ9" i="11"/>
  <c r="DK9" i="11"/>
  <c r="DL9" i="11"/>
  <c r="DM9" i="11"/>
  <c r="DN9" i="11"/>
  <c r="DO9" i="11"/>
  <c r="DP9" i="11"/>
  <c r="CP10" i="11"/>
  <c r="CQ10" i="11"/>
  <c r="CR10" i="11"/>
  <c r="CS10" i="11"/>
  <c r="CT10" i="11"/>
  <c r="CU10" i="11"/>
  <c r="CV10" i="11"/>
  <c r="CW10" i="11"/>
  <c r="CX10" i="11"/>
  <c r="CY10" i="11"/>
  <c r="CZ10" i="11"/>
  <c r="DA10" i="11"/>
  <c r="DB10" i="11"/>
  <c r="DC10" i="11"/>
  <c r="DD10" i="11"/>
  <c r="DE10" i="11"/>
  <c r="DF10" i="11"/>
  <c r="DG10" i="11"/>
  <c r="DH10" i="11"/>
  <c r="DI10" i="11"/>
  <c r="DJ10" i="11"/>
  <c r="DK10" i="11"/>
  <c r="DL10" i="11"/>
  <c r="DM10" i="11"/>
  <c r="DN10" i="11"/>
  <c r="DO10" i="11"/>
  <c r="DP10" i="11"/>
  <c r="CP11" i="11"/>
  <c r="CQ11" i="11"/>
  <c r="CR11" i="11"/>
  <c r="CS11" i="11"/>
  <c r="CT11" i="11"/>
  <c r="CU11" i="11"/>
  <c r="CV11" i="11"/>
  <c r="CW11" i="11"/>
  <c r="CX11" i="11"/>
  <c r="CY11" i="11"/>
  <c r="CZ11" i="11"/>
  <c r="DA11" i="11"/>
  <c r="DB11" i="11"/>
  <c r="DC11" i="11"/>
  <c r="DD11" i="11"/>
  <c r="DE11" i="11"/>
  <c r="DF11" i="11"/>
  <c r="DG11" i="11"/>
  <c r="DH11" i="11"/>
  <c r="DI11" i="11"/>
  <c r="DJ11" i="11"/>
  <c r="DK11" i="11"/>
  <c r="DL11" i="11"/>
  <c r="DM11" i="11"/>
  <c r="DN11" i="11"/>
  <c r="DO11" i="11"/>
  <c r="DP11" i="11"/>
  <c r="CP12" i="11"/>
  <c r="CQ12" i="11"/>
  <c r="CR12" i="11"/>
  <c r="CS12" i="11"/>
  <c r="CT12" i="11"/>
  <c r="CU12" i="11"/>
  <c r="CV12" i="11"/>
  <c r="CW12" i="11"/>
  <c r="CX12" i="11"/>
  <c r="CY12" i="11"/>
  <c r="CZ12" i="11"/>
  <c r="DA12" i="11"/>
  <c r="DB12" i="11"/>
  <c r="DC12" i="11"/>
  <c r="DD12" i="11"/>
  <c r="DE12" i="11"/>
  <c r="DF12" i="11"/>
  <c r="DG12" i="11"/>
  <c r="DH12" i="11"/>
  <c r="DI12" i="11"/>
  <c r="DJ12" i="11"/>
  <c r="DK12" i="11"/>
  <c r="DL12" i="11"/>
  <c r="DM12" i="11"/>
  <c r="DN12" i="11"/>
  <c r="DO12" i="11"/>
  <c r="DP12" i="11"/>
  <c r="CP13" i="11"/>
  <c r="CQ13" i="11"/>
  <c r="CR13" i="11"/>
  <c r="CS13" i="11"/>
  <c r="CT13" i="11"/>
  <c r="CU13" i="11"/>
  <c r="CV13" i="11"/>
  <c r="CW13" i="11"/>
  <c r="CX13" i="11"/>
  <c r="CY13" i="11"/>
  <c r="CZ13" i="11"/>
  <c r="DA13" i="11"/>
  <c r="DB13" i="11"/>
  <c r="DC13" i="11"/>
  <c r="DD13" i="11"/>
  <c r="DE13" i="11"/>
  <c r="DF13" i="11"/>
  <c r="DG13" i="11"/>
  <c r="DH13" i="11"/>
  <c r="DI13" i="11"/>
  <c r="DJ13" i="11"/>
  <c r="DK13" i="11"/>
  <c r="DL13" i="11"/>
  <c r="DM13" i="11"/>
  <c r="DN13" i="11"/>
  <c r="DO13" i="11"/>
  <c r="DP13" i="11"/>
  <c r="CP14" i="11"/>
  <c r="CQ14" i="11"/>
  <c r="CR14" i="11"/>
  <c r="CS14" i="11"/>
  <c r="CT14" i="11"/>
  <c r="CU14" i="11"/>
  <c r="CV14" i="11"/>
  <c r="CW14" i="11"/>
  <c r="CX14" i="11"/>
  <c r="CY14" i="11"/>
  <c r="CZ14" i="11"/>
  <c r="DA14" i="11"/>
  <c r="DB14" i="11"/>
  <c r="DC14" i="11"/>
  <c r="DD14" i="11"/>
  <c r="DE14" i="11"/>
  <c r="DF14" i="11"/>
  <c r="DG14" i="11"/>
  <c r="DH14" i="11"/>
  <c r="DI14" i="11"/>
  <c r="DJ14" i="11"/>
  <c r="DK14" i="11"/>
  <c r="DL14" i="11"/>
  <c r="DM14" i="11"/>
  <c r="DN14" i="11"/>
  <c r="DO14" i="11"/>
  <c r="DP14" i="11"/>
  <c r="CP15" i="11"/>
  <c r="CQ15" i="11"/>
  <c r="CR15" i="11"/>
  <c r="CS15" i="11"/>
  <c r="CT15" i="11"/>
  <c r="CU15" i="11"/>
  <c r="CV15" i="11"/>
  <c r="CW15" i="11"/>
  <c r="CX15" i="11"/>
  <c r="CY15" i="11"/>
  <c r="CZ15" i="11"/>
  <c r="DA15" i="11"/>
  <c r="DB15" i="11"/>
  <c r="DC15" i="11"/>
  <c r="DD15" i="11"/>
  <c r="DE15" i="11"/>
  <c r="DF15" i="11"/>
  <c r="DG15" i="11"/>
  <c r="DH15" i="11"/>
  <c r="DI15" i="11"/>
  <c r="DJ15" i="11"/>
  <c r="DK15" i="11"/>
  <c r="DL15" i="11"/>
  <c r="DM15" i="11"/>
  <c r="DN15" i="11"/>
  <c r="DO15" i="11"/>
  <c r="DP15" i="11"/>
  <c r="CP16" i="11"/>
  <c r="CQ16" i="11"/>
  <c r="CR16" i="11"/>
  <c r="CS16" i="11"/>
  <c r="CT16" i="11"/>
  <c r="CU16" i="11"/>
  <c r="CV16" i="11"/>
  <c r="CW16" i="11"/>
  <c r="CX16" i="11"/>
  <c r="CY16" i="11"/>
  <c r="CZ16" i="11"/>
  <c r="DA16" i="11"/>
  <c r="DB16" i="11"/>
  <c r="DC16" i="11"/>
  <c r="DD16" i="11"/>
  <c r="DE16" i="11"/>
  <c r="DF16" i="11"/>
  <c r="DG16" i="11"/>
  <c r="DH16" i="11"/>
  <c r="DI16" i="11"/>
  <c r="DJ16" i="11"/>
  <c r="DK16" i="11"/>
  <c r="DL16" i="11"/>
  <c r="DM16" i="11"/>
  <c r="DN16" i="11"/>
  <c r="DO16" i="11"/>
  <c r="DP16" i="11"/>
  <c r="CP17" i="11"/>
  <c r="CQ17" i="11"/>
  <c r="CR17" i="11"/>
  <c r="CS17" i="11"/>
  <c r="CT17" i="11"/>
  <c r="CU17" i="11"/>
  <c r="CV17" i="11"/>
  <c r="CW17" i="11"/>
  <c r="CX17" i="11"/>
  <c r="CY17" i="11"/>
  <c r="CZ17" i="11"/>
  <c r="DA17" i="11"/>
  <c r="DB17" i="11"/>
  <c r="DC17" i="11"/>
  <c r="DD17" i="11"/>
  <c r="DE17" i="11"/>
  <c r="DF17" i="11"/>
  <c r="DG17" i="11"/>
  <c r="DH17" i="11"/>
  <c r="DI17" i="11"/>
  <c r="DJ17" i="11"/>
  <c r="DK17" i="11"/>
  <c r="DL17" i="11"/>
  <c r="DM17" i="11"/>
  <c r="DN17" i="11"/>
  <c r="DO17" i="11"/>
  <c r="DP17" i="11"/>
  <c r="CP18" i="11"/>
  <c r="CQ18" i="11"/>
  <c r="CR18" i="11"/>
  <c r="CS18" i="11"/>
  <c r="CT18" i="11"/>
  <c r="CU18" i="11"/>
  <c r="CV18" i="11"/>
  <c r="CW18" i="11"/>
  <c r="CX18" i="11"/>
  <c r="CY18" i="11"/>
  <c r="CZ18" i="11"/>
  <c r="DA18" i="11"/>
  <c r="DB18" i="11"/>
  <c r="DC18" i="11"/>
  <c r="DD18" i="11"/>
  <c r="DE18" i="11"/>
  <c r="DF18" i="11"/>
  <c r="DG18" i="11"/>
  <c r="DH18" i="11"/>
  <c r="DI18" i="11"/>
  <c r="DJ18" i="11"/>
  <c r="DK18" i="11"/>
  <c r="DL18" i="11"/>
  <c r="DM18" i="11"/>
  <c r="DN18" i="11"/>
  <c r="DO18" i="11"/>
  <c r="DP18" i="11"/>
  <c r="CP19" i="11"/>
  <c r="CQ19" i="11"/>
  <c r="CR19" i="11"/>
  <c r="CS19" i="11"/>
  <c r="CT19" i="11"/>
  <c r="CU19" i="11"/>
  <c r="CV19" i="11"/>
  <c r="CW19" i="11"/>
  <c r="CX19" i="11"/>
  <c r="CY19" i="11"/>
  <c r="CZ19" i="11"/>
  <c r="DA19" i="11"/>
  <c r="DB19" i="11"/>
  <c r="DC19" i="11"/>
  <c r="DD19" i="11"/>
  <c r="DE19" i="11"/>
  <c r="DF19" i="11"/>
  <c r="DG19" i="11"/>
  <c r="DH19" i="11"/>
  <c r="DI19" i="11"/>
  <c r="DJ19" i="11"/>
  <c r="DK19" i="11"/>
  <c r="DL19" i="11"/>
  <c r="DM19" i="11"/>
  <c r="DN19" i="11"/>
  <c r="DO19" i="11"/>
  <c r="DP19" i="11"/>
  <c r="CP20" i="11"/>
  <c r="CQ20" i="11"/>
  <c r="CR20" i="11"/>
  <c r="CS20" i="11"/>
  <c r="CT20" i="11"/>
  <c r="CU20" i="11"/>
  <c r="CV20" i="11"/>
  <c r="CW20" i="11"/>
  <c r="CX20" i="11"/>
  <c r="CY20" i="11"/>
  <c r="CZ20" i="11"/>
  <c r="DA20" i="11"/>
  <c r="DB20" i="11"/>
  <c r="DC20" i="11"/>
  <c r="DD20" i="11"/>
  <c r="DE20" i="11"/>
  <c r="DF20" i="11"/>
  <c r="DG20" i="11"/>
  <c r="DH20" i="11"/>
  <c r="DI20" i="11"/>
  <c r="DJ20" i="11"/>
  <c r="DK20" i="11"/>
  <c r="DL20" i="11"/>
  <c r="DM20" i="11"/>
  <c r="DN20" i="11"/>
  <c r="DO20" i="11"/>
  <c r="DP20" i="11"/>
  <c r="CP21" i="11"/>
  <c r="CQ21" i="11"/>
  <c r="CR21" i="11"/>
  <c r="CS21" i="11"/>
  <c r="CT21" i="11"/>
  <c r="CU21" i="11"/>
  <c r="CV21" i="11"/>
  <c r="CW21" i="11"/>
  <c r="CX21" i="11"/>
  <c r="CY21" i="11"/>
  <c r="CZ21" i="11"/>
  <c r="DA21" i="11"/>
  <c r="DB21" i="11"/>
  <c r="DC21" i="11"/>
  <c r="DD21" i="11"/>
  <c r="DE21" i="11"/>
  <c r="DF21" i="11"/>
  <c r="DG21" i="11"/>
  <c r="DH21" i="11"/>
  <c r="DI21" i="11"/>
  <c r="DJ21" i="11"/>
  <c r="DK21" i="11"/>
  <c r="DL21" i="11"/>
  <c r="DM21" i="11"/>
  <c r="DN21" i="11"/>
  <c r="DO21" i="11"/>
  <c r="DP21" i="11"/>
  <c r="CP22" i="11"/>
  <c r="CQ22" i="11"/>
  <c r="CR22" i="11"/>
  <c r="CS22" i="11"/>
  <c r="CT22" i="11"/>
  <c r="CU22" i="11"/>
  <c r="CV22" i="11"/>
  <c r="CW22" i="11"/>
  <c r="CX22" i="11"/>
  <c r="CY22" i="11"/>
  <c r="CZ22" i="11"/>
  <c r="DA22" i="11"/>
  <c r="DB22" i="11"/>
  <c r="DC22" i="11"/>
  <c r="DD22" i="11"/>
  <c r="DE22" i="11"/>
  <c r="DF22" i="11"/>
  <c r="DG22" i="11"/>
  <c r="DH22" i="11"/>
  <c r="DI22" i="11"/>
  <c r="DJ22" i="11"/>
  <c r="DK22" i="11"/>
  <c r="DL22" i="11"/>
  <c r="DM22" i="11"/>
  <c r="DN22" i="11"/>
  <c r="DO22" i="11"/>
  <c r="DP22" i="11"/>
  <c r="CP23" i="11"/>
  <c r="CQ23" i="11"/>
  <c r="CR23" i="11"/>
  <c r="CS23" i="11"/>
  <c r="CT23" i="11"/>
  <c r="CU23" i="11"/>
  <c r="CV23" i="11"/>
  <c r="CW23" i="11"/>
  <c r="CX23" i="11"/>
  <c r="CY23" i="11"/>
  <c r="CZ23" i="11"/>
  <c r="DA23" i="11"/>
  <c r="DB23" i="11"/>
  <c r="DC23" i="11"/>
  <c r="DD23" i="11"/>
  <c r="DE23" i="11"/>
  <c r="DF23" i="11"/>
  <c r="DG23" i="11"/>
  <c r="DH23" i="11"/>
  <c r="DI23" i="11"/>
  <c r="DJ23" i="11"/>
  <c r="DK23" i="11"/>
  <c r="DL23" i="11"/>
  <c r="DM23" i="11"/>
  <c r="DN23" i="11"/>
  <c r="DO23" i="11"/>
  <c r="DP23" i="11"/>
  <c r="CP24" i="11"/>
  <c r="CQ24" i="11"/>
  <c r="CR24" i="11"/>
  <c r="CS24" i="11"/>
  <c r="CT24" i="11"/>
  <c r="CU24" i="11"/>
  <c r="CV24" i="11"/>
  <c r="CW24" i="11"/>
  <c r="CX24" i="11"/>
  <c r="CY24" i="11"/>
  <c r="CZ24" i="11"/>
  <c r="DA24" i="11"/>
  <c r="DB24" i="11"/>
  <c r="DC24" i="11"/>
  <c r="DD24" i="11"/>
  <c r="DE24" i="11"/>
  <c r="DF24" i="11"/>
  <c r="DG24" i="11"/>
  <c r="DH24" i="11"/>
  <c r="DI24" i="11"/>
  <c r="DJ24" i="11"/>
  <c r="DK24" i="11"/>
  <c r="DL24" i="11"/>
  <c r="DM24" i="11"/>
  <c r="DN24" i="11"/>
  <c r="DO24" i="11"/>
  <c r="DP24" i="11"/>
  <c r="CP25" i="11"/>
  <c r="CQ25" i="11"/>
  <c r="CR25" i="11"/>
  <c r="CS25" i="11"/>
  <c r="CT25" i="11"/>
  <c r="CU25" i="11"/>
  <c r="CV25" i="11"/>
  <c r="CW25" i="11"/>
  <c r="CX25" i="11"/>
  <c r="CY25" i="11"/>
  <c r="CZ25" i="11"/>
  <c r="DA25" i="11"/>
  <c r="DB25" i="11"/>
  <c r="DC25" i="11"/>
  <c r="DD25" i="11"/>
  <c r="DE25" i="11"/>
  <c r="DF25" i="11"/>
  <c r="DG25" i="11"/>
  <c r="DH25" i="11"/>
  <c r="DI25" i="11"/>
  <c r="DJ25" i="11"/>
  <c r="DK25" i="11"/>
  <c r="DL25" i="11"/>
  <c r="DM25" i="11"/>
  <c r="DN25" i="11"/>
  <c r="DO25" i="11"/>
  <c r="DP25" i="11"/>
  <c r="CP26" i="11"/>
  <c r="CQ26" i="11"/>
  <c r="CR26" i="11"/>
  <c r="CS26" i="11"/>
  <c r="CT26" i="11"/>
  <c r="CU26" i="11"/>
  <c r="CV26" i="11"/>
  <c r="CW26" i="11"/>
  <c r="CX26" i="11"/>
  <c r="CY26" i="11"/>
  <c r="CZ26" i="11"/>
  <c r="DA26" i="11"/>
  <c r="DB26" i="11"/>
  <c r="DC26" i="11"/>
  <c r="DD26" i="11"/>
  <c r="DE26" i="11"/>
  <c r="DF26" i="11"/>
  <c r="DG26" i="11"/>
  <c r="DH26" i="11"/>
  <c r="DI26" i="11"/>
  <c r="DJ26" i="11"/>
  <c r="DK26" i="11"/>
  <c r="DL26" i="11"/>
  <c r="DM26" i="11"/>
  <c r="DN26" i="11"/>
  <c r="DO26" i="11"/>
  <c r="DP26" i="11"/>
  <c r="CP27" i="11"/>
  <c r="CQ27" i="11"/>
  <c r="CR27" i="11"/>
  <c r="CS27" i="11"/>
  <c r="CT27" i="11"/>
  <c r="CU27" i="11"/>
  <c r="CV27" i="11"/>
  <c r="CW27" i="11"/>
  <c r="CX27" i="11"/>
  <c r="CY27" i="11"/>
  <c r="CZ27" i="11"/>
  <c r="DA27" i="11"/>
  <c r="DB27" i="11"/>
  <c r="DC27" i="11"/>
  <c r="DD27" i="11"/>
  <c r="DE27" i="11"/>
  <c r="DF27" i="11"/>
  <c r="DG27" i="11"/>
  <c r="DH27" i="11"/>
  <c r="DI27" i="11"/>
  <c r="DJ27" i="11"/>
  <c r="DK27" i="11"/>
  <c r="DL27" i="11"/>
  <c r="DM27" i="11"/>
  <c r="DN27" i="11"/>
  <c r="DO27" i="11"/>
  <c r="DP27" i="11"/>
  <c r="CP28" i="11"/>
  <c r="CQ28" i="11"/>
  <c r="CR28" i="11"/>
  <c r="CS28" i="11"/>
  <c r="CT28" i="11"/>
  <c r="CU28" i="11"/>
  <c r="CV28" i="11"/>
  <c r="CW28" i="11"/>
  <c r="CX28" i="11"/>
  <c r="CY28" i="11"/>
  <c r="CZ28" i="11"/>
  <c r="DA28" i="11"/>
  <c r="DB28" i="11"/>
  <c r="DC28" i="11"/>
  <c r="DD28" i="11"/>
  <c r="DE28" i="11"/>
  <c r="DF28" i="11"/>
  <c r="DG28" i="11"/>
  <c r="DH28" i="11"/>
  <c r="DI28" i="11"/>
  <c r="DJ28" i="11"/>
  <c r="DK28" i="11"/>
  <c r="DL28" i="11"/>
  <c r="DM28" i="11"/>
  <c r="DN28" i="11"/>
  <c r="DO28" i="11"/>
  <c r="DP28" i="11"/>
  <c r="CP29" i="11"/>
  <c r="CQ29" i="11"/>
  <c r="CR29" i="11"/>
  <c r="CS29" i="11"/>
  <c r="CT29" i="11"/>
  <c r="CU29" i="11"/>
  <c r="CV29" i="11"/>
  <c r="CW29" i="11"/>
  <c r="CX29" i="11"/>
  <c r="CY29" i="11"/>
  <c r="CZ29" i="11"/>
  <c r="DA29" i="11"/>
  <c r="DB29" i="11"/>
  <c r="DC29" i="11"/>
  <c r="DD29" i="11"/>
  <c r="DE29" i="11"/>
  <c r="DF29" i="11"/>
  <c r="DG29" i="11"/>
  <c r="DH29" i="11"/>
  <c r="DI29" i="11"/>
  <c r="DJ29" i="11"/>
  <c r="DK29" i="11"/>
  <c r="DL29" i="11"/>
  <c r="DM29" i="11"/>
  <c r="DN29" i="11"/>
  <c r="DO29" i="11"/>
  <c r="DP29" i="11"/>
  <c r="CP30" i="11"/>
  <c r="CQ30" i="11"/>
  <c r="CR30" i="11"/>
  <c r="CS30" i="11"/>
  <c r="CT30" i="11"/>
  <c r="CU30" i="11"/>
  <c r="CV30" i="11"/>
  <c r="CW30" i="11"/>
  <c r="CX30" i="11"/>
  <c r="CY30" i="11"/>
  <c r="CZ30" i="11"/>
  <c r="DA30" i="11"/>
  <c r="DB30" i="11"/>
  <c r="DC30" i="11"/>
  <c r="DD30" i="11"/>
  <c r="DE30" i="11"/>
  <c r="DF30" i="11"/>
  <c r="DG30" i="11"/>
  <c r="DH30" i="11"/>
  <c r="DI30" i="11"/>
  <c r="DJ30" i="11"/>
  <c r="DK30" i="11"/>
  <c r="DL30" i="11"/>
  <c r="DM30" i="11"/>
  <c r="DN30" i="11"/>
  <c r="DO30" i="11"/>
  <c r="DP30" i="11"/>
  <c r="CP31" i="11"/>
  <c r="CQ31" i="11"/>
  <c r="CR31" i="11"/>
  <c r="CS31" i="11"/>
  <c r="CT31" i="11"/>
  <c r="CU31" i="11"/>
  <c r="CV31" i="11"/>
  <c r="CW31" i="11"/>
  <c r="CX31" i="11"/>
  <c r="CY31" i="11"/>
  <c r="CZ31" i="11"/>
  <c r="DA31" i="11"/>
  <c r="DB31" i="11"/>
  <c r="DC31" i="11"/>
  <c r="DD31" i="11"/>
  <c r="DE31" i="11"/>
  <c r="DF31" i="11"/>
  <c r="DG31" i="11"/>
  <c r="DH31" i="11"/>
  <c r="DI31" i="11"/>
  <c r="DJ31" i="11"/>
  <c r="DK31" i="11"/>
  <c r="DL31" i="11"/>
  <c r="DM31" i="11"/>
  <c r="DN31" i="11"/>
  <c r="DO31" i="11"/>
  <c r="DP31" i="11"/>
  <c r="CP32" i="11"/>
  <c r="CQ32" i="11"/>
  <c r="CR32" i="11"/>
  <c r="CS32" i="11"/>
  <c r="CT32" i="11"/>
  <c r="CU32" i="11"/>
  <c r="CV32" i="11"/>
  <c r="CW32" i="11"/>
  <c r="CX32" i="11"/>
  <c r="CY32" i="11"/>
  <c r="CZ32" i="11"/>
  <c r="DA32" i="11"/>
  <c r="DB32" i="11"/>
  <c r="DC32" i="11"/>
  <c r="DD32" i="11"/>
  <c r="DE32" i="11"/>
  <c r="DF32" i="11"/>
  <c r="DG32" i="11"/>
  <c r="DH32" i="11"/>
  <c r="DI32" i="11"/>
  <c r="DJ32" i="11"/>
  <c r="DK32" i="11"/>
  <c r="DL32" i="11"/>
  <c r="DM32" i="11"/>
  <c r="DN32" i="11"/>
  <c r="DO32" i="11"/>
  <c r="DP32" i="11"/>
  <c r="CP33" i="11"/>
  <c r="CQ33" i="11"/>
  <c r="CR33" i="11"/>
  <c r="CS33" i="11"/>
  <c r="CT33" i="11"/>
  <c r="CU33" i="11"/>
  <c r="CV33" i="11"/>
  <c r="CW33" i="11"/>
  <c r="CX33" i="11"/>
  <c r="CY33" i="11"/>
  <c r="CZ33" i="11"/>
  <c r="DA33" i="11"/>
  <c r="DB33" i="11"/>
  <c r="DC33" i="11"/>
  <c r="DD33" i="11"/>
  <c r="DE33" i="11"/>
  <c r="DF33" i="11"/>
  <c r="DG33" i="11"/>
  <c r="DH33" i="11"/>
  <c r="DI33" i="11"/>
  <c r="DJ33" i="11"/>
  <c r="DK33" i="11"/>
  <c r="DL33" i="11"/>
  <c r="DM33" i="11"/>
  <c r="DN33" i="11"/>
  <c r="DO33" i="11"/>
  <c r="DP33" i="11"/>
  <c r="CP34" i="11"/>
  <c r="CQ34" i="11"/>
  <c r="CR34" i="11"/>
  <c r="CS34" i="11"/>
  <c r="CT34" i="11"/>
  <c r="CU34" i="11"/>
  <c r="CV34" i="11"/>
  <c r="CW34" i="11"/>
  <c r="CX34" i="11"/>
  <c r="CY34" i="11"/>
  <c r="CZ34" i="11"/>
  <c r="DA34" i="11"/>
  <c r="DB34" i="11"/>
  <c r="DC34" i="11"/>
  <c r="DD34" i="11"/>
  <c r="DE34" i="11"/>
  <c r="DF34" i="11"/>
  <c r="DG34" i="11"/>
  <c r="DH34" i="11"/>
  <c r="DI34" i="11"/>
  <c r="DJ34" i="11"/>
  <c r="DK34" i="11"/>
  <c r="DL34" i="11"/>
  <c r="DM34" i="11"/>
  <c r="DN34" i="11"/>
  <c r="DO34" i="11"/>
  <c r="DP34" i="11"/>
  <c r="CP35" i="11"/>
  <c r="CQ35" i="11"/>
  <c r="CR35" i="11"/>
  <c r="CS35" i="11"/>
  <c r="CT35" i="11"/>
  <c r="CU35" i="11"/>
  <c r="CV35" i="11"/>
  <c r="CW35" i="11"/>
  <c r="CX35" i="11"/>
  <c r="CY35" i="11"/>
  <c r="CZ35" i="11"/>
  <c r="DA35" i="11"/>
  <c r="DB35" i="11"/>
  <c r="DC35" i="11"/>
  <c r="DD35" i="11"/>
  <c r="DE35" i="11"/>
  <c r="DF35" i="11"/>
  <c r="DG35" i="11"/>
  <c r="DH35" i="11"/>
  <c r="DI35" i="11"/>
  <c r="DJ35" i="11"/>
  <c r="DK35" i="11"/>
  <c r="DL35" i="11"/>
  <c r="DM35" i="11"/>
  <c r="DN35" i="11"/>
  <c r="DO35" i="11"/>
  <c r="DP35" i="11"/>
  <c r="CP36" i="11"/>
  <c r="CQ36" i="11"/>
  <c r="CR36" i="11"/>
  <c r="CS36" i="11"/>
  <c r="CT36" i="11"/>
  <c r="CU36" i="11"/>
  <c r="CV36" i="11"/>
  <c r="CW36" i="11"/>
  <c r="CX36" i="11"/>
  <c r="CY36" i="11"/>
  <c r="CZ36" i="11"/>
  <c r="DA36" i="11"/>
  <c r="DB36" i="11"/>
  <c r="DC36" i="11"/>
  <c r="DD36" i="11"/>
  <c r="DE36" i="11"/>
  <c r="DF36" i="11"/>
  <c r="DG36" i="11"/>
  <c r="DH36" i="11"/>
  <c r="DI36" i="11"/>
  <c r="DJ36" i="11"/>
  <c r="DK36" i="11"/>
  <c r="DL36" i="11"/>
  <c r="DM36" i="11"/>
  <c r="DN36" i="11"/>
  <c r="DO36" i="11"/>
  <c r="DP36" i="11"/>
  <c r="CP37" i="11"/>
  <c r="CQ37" i="11"/>
  <c r="CR37" i="11"/>
  <c r="CS37" i="11"/>
  <c r="CT37" i="11"/>
  <c r="CU37" i="11"/>
  <c r="CV37" i="11"/>
  <c r="CW37" i="11"/>
  <c r="CX37" i="11"/>
  <c r="CY37" i="11"/>
  <c r="CZ37" i="11"/>
  <c r="DA37" i="11"/>
  <c r="DB37" i="11"/>
  <c r="DC37" i="11"/>
  <c r="DD37" i="11"/>
  <c r="DE37" i="11"/>
  <c r="DF37" i="11"/>
  <c r="DG37" i="11"/>
  <c r="DH37" i="11"/>
  <c r="DI37" i="11"/>
  <c r="DJ37" i="11"/>
  <c r="DK37" i="11"/>
  <c r="DL37" i="11"/>
  <c r="DM37" i="11"/>
  <c r="DN37" i="11"/>
  <c r="DO37" i="11"/>
  <c r="DP37" i="11"/>
  <c r="CP38" i="11"/>
  <c r="CQ38" i="11"/>
  <c r="CR38" i="11"/>
  <c r="CS38" i="11"/>
  <c r="CT38" i="11"/>
  <c r="CU38" i="11"/>
  <c r="CV38" i="11"/>
  <c r="CW38" i="11"/>
  <c r="CX38" i="11"/>
  <c r="CY38" i="11"/>
  <c r="CZ38" i="11"/>
  <c r="DA38" i="11"/>
  <c r="DB38" i="11"/>
  <c r="DC38" i="11"/>
  <c r="DD38" i="11"/>
  <c r="DE38" i="11"/>
  <c r="DF38" i="11"/>
  <c r="DG38" i="11"/>
  <c r="DH38" i="11"/>
  <c r="DI38" i="11"/>
  <c r="DJ38" i="11"/>
  <c r="DK38" i="11"/>
  <c r="DL38" i="11"/>
  <c r="DM38" i="11"/>
  <c r="DN38" i="11"/>
  <c r="DO38" i="11"/>
  <c r="DP38" i="11"/>
  <c r="CP39" i="11"/>
  <c r="CQ39" i="11"/>
  <c r="CR39" i="11"/>
  <c r="CS39" i="11"/>
  <c r="CT39" i="11"/>
  <c r="CU39" i="11"/>
  <c r="CV39" i="11"/>
  <c r="CW39" i="11"/>
  <c r="CX39" i="11"/>
  <c r="CY39" i="11"/>
  <c r="CZ39" i="11"/>
  <c r="DA39" i="11"/>
  <c r="DB39" i="11"/>
  <c r="DC39" i="11"/>
  <c r="DD39" i="11"/>
  <c r="DE39" i="11"/>
  <c r="DF39" i="11"/>
  <c r="DG39" i="11"/>
  <c r="DH39" i="11"/>
  <c r="DI39" i="11"/>
  <c r="DJ39" i="11"/>
  <c r="DK39" i="11"/>
  <c r="DL39" i="11"/>
  <c r="DM39" i="11"/>
  <c r="DN39" i="11"/>
  <c r="DO39" i="11"/>
  <c r="DP39" i="11"/>
  <c r="CP40" i="11"/>
  <c r="CQ40" i="11"/>
  <c r="CR40" i="11"/>
  <c r="CS40" i="11"/>
  <c r="CT40" i="11"/>
  <c r="CU40" i="11"/>
  <c r="CV40" i="11"/>
  <c r="CW40" i="11"/>
  <c r="CX40" i="11"/>
  <c r="CY40" i="11"/>
  <c r="CZ40" i="11"/>
  <c r="DA40" i="11"/>
  <c r="DB40" i="11"/>
  <c r="DC40" i="11"/>
  <c r="DD40" i="11"/>
  <c r="DE40" i="11"/>
  <c r="DF40" i="11"/>
  <c r="DG40" i="11"/>
  <c r="DH40" i="11"/>
  <c r="DI40" i="11"/>
  <c r="DJ40" i="11"/>
  <c r="DK40" i="11"/>
  <c r="DL40" i="11"/>
  <c r="DM40" i="11"/>
  <c r="DN40" i="11"/>
  <c r="DO40" i="11"/>
  <c r="DP40" i="11"/>
  <c r="CP41" i="11"/>
  <c r="CQ41" i="11"/>
  <c r="CR41" i="11"/>
  <c r="CS41" i="11"/>
  <c r="CT41" i="11"/>
  <c r="CU41" i="11"/>
  <c r="CV41" i="11"/>
  <c r="CW41" i="11"/>
  <c r="CX41" i="11"/>
  <c r="CY41" i="11"/>
  <c r="CZ41" i="11"/>
  <c r="DA41" i="11"/>
  <c r="DB41" i="11"/>
  <c r="DC41" i="11"/>
  <c r="DD41" i="11"/>
  <c r="DE41" i="11"/>
  <c r="DF41" i="11"/>
  <c r="DG41" i="11"/>
  <c r="DH41" i="11"/>
  <c r="DI41" i="11"/>
  <c r="DJ41" i="11"/>
  <c r="DK41" i="11"/>
  <c r="DL41" i="11"/>
  <c r="DM41" i="11"/>
  <c r="DN41" i="11"/>
  <c r="DO41" i="11"/>
  <c r="DP41" i="11"/>
  <c r="CP42" i="11"/>
  <c r="CQ42" i="11"/>
  <c r="CR42" i="11"/>
  <c r="CS42" i="11"/>
  <c r="CT42" i="11"/>
  <c r="CU42" i="11"/>
  <c r="CV42" i="11"/>
  <c r="CW42" i="11"/>
  <c r="CX42" i="11"/>
  <c r="CY42" i="11"/>
  <c r="CZ42" i="11"/>
  <c r="DA42" i="11"/>
  <c r="DB42" i="11"/>
  <c r="DC42" i="11"/>
  <c r="DD42" i="11"/>
  <c r="DE42" i="11"/>
  <c r="DF42" i="11"/>
  <c r="DG42" i="11"/>
  <c r="DH42" i="11"/>
  <c r="DI42" i="11"/>
  <c r="DJ42" i="11"/>
  <c r="DK42" i="11"/>
  <c r="DL42" i="11"/>
  <c r="DM42" i="11"/>
  <c r="DN42" i="11"/>
  <c r="DO42" i="11"/>
  <c r="DP42" i="11"/>
  <c r="CP43" i="11"/>
  <c r="CQ43" i="11"/>
  <c r="CR43" i="11"/>
  <c r="CS43" i="11"/>
  <c r="CT43" i="11"/>
  <c r="CU43" i="11"/>
  <c r="CV43" i="11"/>
  <c r="CW43" i="11"/>
  <c r="CX43" i="11"/>
  <c r="CY43" i="11"/>
  <c r="CZ43" i="11"/>
  <c r="DA43" i="11"/>
  <c r="DB43" i="11"/>
  <c r="DC43" i="11"/>
  <c r="DD43" i="11"/>
  <c r="DE43" i="11"/>
  <c r="DF43" i="11"/>
  <c r="DG43" i="11"/>
  <c r="DH43" i="11"/>
  <c r="DI43" i="11"/>
  <c r="DJ43" i="11"/>
  <c r="DK43" i="11"/>
  <c r="DL43" i="11"/>
  <c r="DM43" i="11"/>
  <c r="DN43" i="11"/>
  <c r="DO43" i="11"/>
  <c r="DP43" i="11"/>
  <c r="CP44" i="11"/>
  <c r="CQ44" i="11"/>
  <c r="CR44" i="11"/>
  <c r="CS44" i="11"/>
  <c r="CT44" i="11"/>
  <c r="CU44" i="11"/>
  <c r="CV44" i="11"/>
  <c r="CW44" i="11"/>
  <c r="CX44" i="11"/>
  <c r="CY44" i="11"/>
  <c r="CZ44" i="11"/>
  <c r="DA44" i="11"/>
  <c r="DB44" i="11"/>
  <c r="DC44" i="11"/>
  <c r="DD44" i="11"/>
  <c r="DE44" i="11"/>
  <c r="DF44" i="11"/>
  <c r="DG44" i="11"/>
  <c r="DH44" i="11"/>
  <c r="DI44" i="11"/>
  <c r="DJ44" i="11"/>
  <c r="DK44" i="11"/>
  <c r="DL44" i="11"/>
  <c r="DM44" i="11"/>
  <c r="DN44" i="11"/>
  <c r="DO44" i="11"/>
  <c r="DP44" i="11"/>
  <c r="CP45" i="11"/>
  <c r="CQ45" i="11"/>
  <c r="CR45" i="11"/>
  <c r="CS45" i="11"/>
  <c r="CT45" i="11"/>
  <c r="CU45" i="11"/>
  <c r="CV45" i="11"/>
  <c r="CW45" i="11"/>
  <c r="CX45" i="11"/>
  <c r="CY45" i="11"/>
  <c r="CZ45" i="11"/>
  <c r="DA45" i="11"/>
  <c r="DB45" i="11"/>
  <c r="DC45" i="11"/>
  <c r="DD45" i="11"/>
  <c r="DE45" i="11"/>
  <c r="DF45" i="11"/>
  <c r="DG45" i="11"/>
  <c r="DH45" i="11"/>
  <c r="DI45" i="11"/>
  <c r="DJ45" i="11"/>
  <c r="DK45" i="11"/>
  <c r="DL45" i="11"/>
  <c r="DM45" i="11"/>
  <c r="DN45" i="11"/>
  <c r="DO45" i="11"/>
  <c r="DP45" i="11"/>
  <c r="CP46" i="11"/>
  <c r="CQ46" i="11"/>
  <c r="CR46" i="11"/>
  <c r="CS46" i="11"/>
  <c r="CT46" i="11"/>
  <c r="CU46" i="11"/>
  <c r="CV46" i="11"/>
  <c r="CW46" i="11"/>
  <c r="CX46" i="11"/>
  <c r="CY46" i="11"/>
  <c r="CZ46" i="11"/>
  <c r="DA46" i="11"/>
  <c r="DB46" i="11"/>
  <c r="DC46" i="11"/>
  <c r="DD46" i="11"/>
  <c r="DE46" i="11"/>
  <c r="DF46" i="11"/>
  <c r="DG46" i="11"/>
  <c r="DH46" i="11"/>
  <c r="DI46" i="11"/>
  <c r="DJ46" i="11"/>
  <c r="DK46" i="11"/>
  <c r="DL46" i="11"/>
  <c r="DM46" i="11"/>
  <c r="DN46" i="11"/>
  <c r="DO46" i="11"/>
  <c r="DP46" i="11"/>
  <c r="CP47" i="11"/>
  <c r="CQ47" i="11"/>
  <c r="CR47" i="11"/>
  <c r="CS47" i="11"/>
  <c r="CT47" i="11"/>
  <c r="CU47" i="11"/>
  <c r="CV47" i="11"/>
  <c r="CW47" i="11"/>
  <c r="CX47" i="11"/>
  <c r="CY47" i="11"/>
  <c r="CZ47" i="11"/>
  <c r="DA47" i="11"/>
  <c r="DB47" i="11"/>
  <c r="DC47" i="11"/>
  <c r="DD47" i="11"/>
  <c r="DE47" i="11"/>
  <c r="DF47" i="11"/>
  <c r="DG47" i="11"/>
  <c r="DH47" i="11"/>
  <c r="DI47" i="11"/>
  <c r="DJ47" i="11"/>
  <c r="DK47" i="11"/>
  <c r="DL47" i="11"/>
  <c r="DM47" i="11"/>
  <c r="DN47" i="11"/>
  <c r="DO47" i="11"/>
  <c r="DP47" i="11"/>
  <c r="CP48" i="11"/>
  <c r="CQ48" i="11"/>
  <c r="CR48" i="11"/>
  <c r="CS48" i="11"/>
  <c r="CT48" i="11"/>
  <c r="CU48" i="11"/>
  <c r="CV48" i="11"/>
  <c r="CW48" i="11"/>
  <c r="CX48" i="11"/>
  <c r="CY48" i="11"/>
  <c r="CZ48" i="11"/>
  <c r="DA48" i="11"/>
  <c r="DB48" i="11"/>
  <c r="DC48" i="11"/>
  <c r="DD48" i="11"/>
  <c r="DE48" i="11"/>
  <c r="DF48" i="11"/>
  <c r="DG48" i="11"/>
  <c r="DH48" i="11"/>
  <c r="DI48" i="11"/>
  <c r="DJ48" i="11"/>
  <c r="DK48" i="11"/>
  <c r="DL48" i="11"/>
  <c r="DM48" i="11"/>
  <c r="DN48" i="11"/>
  <c r="DO48" i="11"/>
  <c r="DP48" i="11"/>
  <c r="CP49" i="11"/>
  <c r="CQ49" i="11"/>
  <c r="CR49" i="11"/>
  <c r="CS49" i="11"/>
  <c r="CT49" i="11"/>
  <c r="CU49" i="11"/>
  <c r="CV49" i="11"/>
  <c r="CW49" i="11"/>
  <c r="CX49" i="11"/>
  <c r="CY49" i="11"/>
  <c r="CZ49" i="11"/>
  <c r="DA49" i="11"/>
  <c r="DB49" i="11"/>
  <c r="DC49" i="11"/>
  <c r="DD49" i="11"/>
  <c r="DE49" i="11"/>
  <c r="DF49" i="11"/>
  <c r="DG49" i="11"/>
  <c r="DH49" i="11"/>
  <c r="DI49" i="11"/>
  <c r="DJ49" i="11"/>
  <c r="DK49" i="11"/>
  <c r="DL49" i="11"/>
  <c r="DM49" i="11"/>
  <c r="DN49" i="11"/>
  <c r="DO49" i="11"/>
  <c r="DP49" i="11"/>
  <c r="CP50" i="11"/>
  <c r="CQ50" i="11"/>
  <c r="CR50" i="11"/>
  <c r="CS50" i="11"/>
  <c r="CT50" i="11"/>
  <c r="CU50" i="11"/>
  <c r="CV50" i="11"/>
  <c r="CW50" i="11"/>
  <c r="CX50" i="11"/>
  <c r="CY50" i="11"/>
  <c r="CZ50" i="11"/>
  <c r="DA50" i="11"/>
  <c r="DB50" i="11"/>
  <c r="DC50" i="11"/>
  <c r="DD50" i="11"/>
  <c r="DE50" i="11"/>
  <c r="DF50" i="11"/>
  <c r="DG50" i="11"/>
  <c r="DH50" i="11"/>
  <c r="DI50" i="11"/>
  <c r="DJ50" i="11"/>
  <c r="DK50" i="11"/>
  <c r="DL50" i="11"/>
  <c r="DM50" i="11"/>
  <c r="DN50" i="11"/>
  <c r="DO50" i="11"/>
  <c r="DP50" i="11"/>
  <c r="CP51" i="11"/>
  <c r="CQ51" i="11"/>
  <c r="CR51" i="11"/>
  <c r="CS51" i="11"/>
  <c r="CT51" i="11"/>
  <c r="CU51" i="11"/>
  <c r="CV51" i="11"/>
  <c r="CW51" i="11"/>
  <c r="CX51" i="11"/>
  <c r="CY51" i="11"/>
  <c r="CZ51" i="11"/>
  <c r="DA51" i="11"/>
  <c r="DB51" i="11"/>
  <c r="DC51" i="11"/>
  <c r="DD51" i="11"/>
  <c r="DE51" i="11"/>
  <c r="DF51" i="11"/>
  <c r="DG51" i="11"/>
  <c r="DH51" i="11"/>
  <c r="DI51" i="11"/>
  <c r="DJ51" i="11"/>
  <c r="DK51" i="11"/>
  <c r="DL51" i="11"/>
  <c r="DM51" i="11"/>
  <c r="DN51" i="11"/>
  <c r="DO51" i="11"/>
  <c r="DP51" i="11"/>
  <c r="CP52" i="11"/>
  <c r="CQ52" i="11"/>
  <c r="CR52" i="11"/>
  <c r="CS52" i="11"/>
  <c r="CT52" i="11"/>
  <c r="CU52" i="11"/>
  <c r="CV52" i="11"/>
  <c r="CW52" i="11"/>
  <c r="CX52" i="11"/>
  <c r="CY52" i="11"/>
  <c r="CZ52" i="11"/>
  <c r="DA52" i="11"/>
  <c r="DB52" i="11"/>
  <c r="DC52" i="11"/>
  <c r="DD52" i="11"/>
  <c r="DE52" i="11"/>
  <c r="DF52" i="11"/>
  <c r="DG52" i="11"/>
  <c r="DH52" i="11"/>
  <c r="DI52" i="11"/>
  <c r="DJ52" i="11"/>
  <c r="DK52" i="11"/>
  <c r="DL52" i="11"/>
  <c r="DM52" i="11"/>
  <c r="DN52" i="11"/>
  <c r="DO52" i="11"/>
  <c r="DP52" i="11"/>
  <c r="CP53" i="11"/>
  <c r="CQ53" i="11"/>
  <c r="CR53" i="11"/>
  <c r="CS53" i="11"/>
  <c r="CT53" i="11"/>
  <c r="CU53" i="11"/>
  <c r="CV53" i="11"/>
  <c r="CW53" i="11"/>
  <c r="CX53" i="11"/>
  <c r="CY53" i="11"/>
  <c r="CZ53" i="11"/>
  <c r="DA53" i="11"/>
  <c r="DB53" i="11"/>
  <c r="DC53" i="11"/>
  <c r="DD53" i="11"/>
  <c r="DE53" i="11"/>
  <c r="DF53" i="11"/>
  <c r="DG53" i="11"/>
  <c r="DH53" i="11"/>
  <c r="DI53" i="11"/>
  <c r="DJ53" i="11"/>
  <c r="DK53" i="11"/>
  <c r="DL53" i="11"/>
  <c r="DM53" i="11"/>
  <c r="DN53" i="11"/>
  <c r="DO53" i="11"/>
  <c r="DP53" i="11"/>
  <c r="CP54" i="11"/>
  <c r="CQ54" i="11"/>
  <c r="CR54" i="11"/>
  <c r="CS54" i="11"/>
  <c r="CT54" i="11"/>
  <c r="CU54" i="11"/>
  <c r="CV54" i="11"/>
  <c r="CW54" i="11"/>
  <c r="CX54" i="11"/>
  <c r="CY54" i="11"/>
  <c r="CZ54" i="11"/>
  <c r="DA54" i="11"/>
  <c r="DB54" i="11"/>
  <c r="DC54" i="11"/>
  <c r="DD54" i="11"/>
  <c r="DE54" i="11"/>
  <c r="DF54" i="11"/>
  <c r="DG54" i="11"/>
  <c r="DH54" i="11"/>
  <c r="DI54" i="11"/>
  <c r="DJ54" i="11"/>
  <c r="DK54" i="11"/>
  <c r="DL54" i="11"/>
  <c r="DM54" i="11"/>
  <c r="DN54" i="11"/>
  <c r="DO54" i="11"/>
  <c r="DP54" i="11"/>
  <c r="CP55" i="11"/>
  <c r="CQ55" i="11"/>
  <c r="CR55" i="11"/>
  <c r="CS55" i="11"/>
  <c r="CT55" i="11"/>
  <c r="CU55" i="11"/>
  <c r="CV55" i="11"/>
  <c r="CW55" i="11"/>
  <c r="CX55" i="11"/>
  <c r="CY55" i="11"/>
  <c r="CZ55" i="11"/>
  <c r="DA55" i="11"/>
  <c r="DB55" i="11"/>
  <c r="DC55" i="11"/>
  <c r="DD55" i="11"/>
  <c r="DE55" i="11"/>
  <c r="DF55" i="11"/>
  <c r="DG55" i="11"/>
  <c r="DH55" i="11"/>
  <c r="DI55" i="11"/>
  <c r="DJ55" i="11"/>
  <c r="DK55" i="11"/>
  <c r="DL55" i="11"/>
  <c r="DM55" i="11"/>
  <c r="DN55" i="11"/>
  <c r="DO55" i="11"/>
  <c r="DP55" i="11"/>
  <c r="CP56" i="11"/>
  <c r="CQ56" i="11"/>
  <c r="CR56" i="11"/>
  <c r="CS56" i="11"/>
  <c r="CT56" i="11"/>
  <c r="CU56" i="11"/>
  <c r="CV56" i="11"/>
  <c r="CW56" i="11"/>
  <c r="CX56" i="11"/>
  <c r="CY56" i="11"/>
  <c r="CZ56" i="11"/>
  <c r="DA56" i="11"/>
  <c r="DB56" i="11"/>
  <c r="DC56" i="11"/>
  <c r="DD56" i="11"/>
  <c r="DE56" i="11"/>
  <c r="DF56" i="11"/>
  <c r="DG56" i="11"/>
  <c r="DH56" i="11"/>
  <c r="DI56" i="11"/>
  <c r="DJ56" i="11"/>
  <c r="DK56" i="11"/>
  <c r="DL56" i="11"/>
  <c r="DM56" i="11"/>
  <c r="DN56" i="11"/>
  <c r="DO56" i="11"/>
  <c r="DP56" i="11"/>
  <c r="CP57" i="11"/>
  <c r="CQ57" i="11"/>
  <c r="CR57" i="11"/>
  <c r="CS57" i="11"/>
  <c r="CT57" i="11"/>
  <c r="CU57" i="11"/>
  <c r="CV57" i="11"/>
  <c r="CW57" i="11"/>
  <c r="CX57" i="11"/>
  <c r="CY57" i="11"/>
  <c r="CZ57" i="11"/>
  <c r="DA57" i="11"/>
  <c r="DB57" i="11"/>
  <c r="DC57" i="11"/>
  <c r="DD57" i="11"/>
  <c r="DE57" i="11"/>
  <c r="DF57" i="11"/>
  <c r="DG57" i="11"/>
  <c r="DH57" i="11"/>
  <c r="DI57" i="11"/>
  <c r="DJ57" i="11"/>
  <c r="DK57" i="11"/>
  <c r="DL57" i="11"/>
  <c r="DM57" i="11"/>
  <c r="DN57" i="11"/>
  <c r="DO57" i="11"/>
  <c r="DP57" i="11"/>
  <c r="CP58" i="11"/>
  <c r="CQ58" i="11"/>
  <c r="CR58" i="11"/>
  <c r="CS58" i="11"/>
  <c r="CT58" i="11"/>
  <c r="CU58" i="11"/>
  <c r="CV58" i="11"/>
  <c r="CW58" i="11"/>
  <c r="CX58" i="11"/>
  <c r="CY58" i="11"/>
  <c r="CZ58" i="11"/>
  <c r="DA58" i="11"/>
  <c r="DB58" i="11"/>
  <c r="DC58" i="11"/>
  <c r="DD58" i="11"/>
  <c r="DE58" i="11"/>
  <c r="DF58" i="11"/>
  <c r="DG58" i="11"/>
  <c r="DH58" i="11"/>
  <c r="DI58" i="11"/>
  <c r="DJ58" i="11"/>
  <c r="DK58" i="11"/>
  <c r="DL58" i="11"/>
  <c r="DM58" i="11"/>
  <c r="DN58" i="11"/>
  <c r="DO58" i="11"/>
  <c r="DP58" i="11"/>
  <c r="CP59" i="11"/>
  <c r="CQ59" i="11"/>
  <c r="CR59" i="11"/>
  <c r="CS59" i="11"/>
  <c r="CT59" i="11"/>
  <c r="CU59" i="11"/>
  <c r="CV59" i="11"/>
  <c r="CW59" i="11"/>
  <c r="CX59" i="11"/>
  <c r="CY59" i="11"/>
  <c r="CZ59" i="11"/>
  <c r="DA59" i="11"/>
  <c r="DB59" i="11"/>
  <c r="DC59" i="11"/>
  <c r="DD59" i="11"/>
  <c r="DE59" i="11"/>
  <c r="DF59" i="11"/>
  <c r="DG59" i="11"/>
  <c r="DH59" i="11"/>
  <c r="DI59" i="11"/>
  <c r="DJ59" i="11"/>
  <c r="DK59" i="11"/>
  <c r="DL59" i="11"/>
  <c r="DM59" i="11"/>
  <c r="DN59" i="11"/>
  <c r="DO59" i="11"/>
  <c r="DP59" i="11"/>
  <c r="CP60" i="11"/>
  <c r="CQ60" i="11"/>
  <c r="CR60" i="11"/>
  <c r="CS60" i="11"/>
  <c r="CT60" i="11"/>
  <c r="CU60" i="11"/>
  <c r="CV60" i="11"/>
  <c r="CW60" i="11"/>
  <c r="CX60" i="11"/>
  <c r="CY60" i="11"/>
  <c r="CZ60" i="11"/>
  <c r="DA60" i="11"/>
  <c r="DB60" i="11"/>
  <c r="DC60" i="11"/>
  <c r="DD60" i="11"/>
  <c r="DE60" i="11"/>
  <c r="DF60" i="11"/>
  <c r="DG60" i="11"/>
  <c r="DH60" i="11"/>
  <c r="DI60" i="11"/>
  <c r="DJ60" i="11"/>
  <c r="DK60" i="11"/>
  <c r="DL60" i="11"/>
  <c r="DM60" i="11"/>
  <c r="DN60" i="11"/>
  <c r="DO60" i="11"/>
  <c r="DP60" i="11"/>
  <c r="CP61" i="11"/>
  <c r="CQ61" i="11"/>
  <c r="CR61" i="11"/>
  <c r="CS61" i="11"/>
  <c r="CT61" i="11"/>
  <c r="CU61" i="11"/>
  <c r="CV61" i="11"/>
  <c r="CW61" i="11"/>
  <c r="CX61" i="11"/>
  <c r="CY61" i="11"/>
  <c r="CZ61" i="11"/>
  <c r="DA61" i="11"/>
  <c r="DB61" i="11"/>
  <c r="DC61" i="11"/>
  <c r="DD61" i="11"/>
  <c r="DE61" i="11"/>
  <c r="DF61" i="11"/>
  <c r="DG61" i="11"/>
  <c r="DH61" i="11"/>
  <c r="DI61" i="11"/>
  <c r="DJ61" i="11"/>
  <c r="DK61" i="11"/>
  <c r="DL61" i="11"/>
  <c r="DM61" i="11"/>
  <c r="DN61" i="11"/>
  <c r="DO61" i="11"/>
  <c r="DP61" i="11"/>
  <c r="CP62" i="11"/>
  <c r="CQ62" i="11"/>
  <c r="CR62" i="11"/>
  <c r="CS62" i="11"/>
  <c r="CT62" i="11"/>
  <c r="CU62" i="11"/>
  <c r="CV62" i="11"/>
  <c r="CW62" i="11"/>
  <c r="CX62" i="11"/>
  <c r="CY62" i="11"/>
  <c r="CZ62" i="11"/>
  <c r="DA62" i="11"/>
  <c r="DB62" i="11"/>
  <c r="DC62" i="11"/>
  <c r="DD62" i="11"/>
  <c r="DE62" i="11"/>
  <c r="DF62" i="11"/>
  <c r="DG62" i="11"/>
  <c r="DH62" i="11"/>
  <c r="DI62" i="11"/>
  <c r="DJ62" i="11"/>
  <c r="DK62" i="11"/>
  <c r="DL62" i="11"/>
  <c r="DM62" i="11"/>
  <c r="DN62" i="11"/>
  <c r="DO62" i="11"/>
  <c r="DP62" i="11"/>
  <c r="CP63" i="11"/>
  <c r="CQ63" i="11"/>
  <c r="CR63" i="11"/>
  <c r="CS63" i="11"/>
  <c r="CT63" i="11"/>
  <c r="CU63" i="11"/>
  <c r="CV63" i="11"/>
  <c r="CW63" i="11"/>
  <c r="CX63" i="11"/>
  <c r="CY63" i="11"/>
  <c r="CZ63" i="11"/>
  <c r="DA63" i="11"/>
  <c r="DB63" i="11"/>
  <c r="DC63" i="11"/>
  <c r="DD63" i="11"/>
  <c r="DE63" i="11"/>
  <c r="DF63" i="11"/>
  <c r="DG63" i="11"/>
  <c r="DH63" i="11"/>
  <c r="DI63" i="11"/>
  <c r="DJ63" i="11"/>
  <c r="DK63" i="11"/>
  <c r="DL63" i="11"/>
  <c r="DM63" i="11"/>
  <c r="DN63" i="11"/>
  <c r="DO63" i="11"/>
  <c r="DP63" i="11"/>
  <c r="CP64" i="11"/>
  <c r="CQ64" i="11"/>
  <c r="CR64" i="11"/>
  <c r="CS64" i="11"/>
  <c r="CT64" i="11"/>
  <c r="CU64" i="11"/>
  <c r="CV64" i="11"/>
  <c r="CW64" i="11"/>
  <c r="CX64" i="11"/>
  <c r="CY64" i="11"/>
  <c r="CZ64" i="11"/>
  <c r="DA64" i="11"/>
  <c r="DB64" i="11"/>
  <c r="DC64" i="11"/>
  <c r="DD64" i="11"/>
  <c r="DE64" i="11"/>
  <c r="DF64" i="11"/>
  <c r="DG64" i="11"/>
  <c r="DH64" i="11"/>
  <c r="DI64" i="11"/>
  <c r="DJ64" i="11"/>
  <c r="DK64" i="11"/>
  <c r="DL64" i="11"/>
  <c r="DM64" i="11"/>
  <c r="DN64" i="11"/>
  <c r="DO64" i="11"/>
  <c r="DP64" i="11"/>
  <c r="CP65" i="11"/>
  <c r="CQ65" i="11"/>
  <c r="CR65" i="11"/>
  <c r="CS65" i="11"/>
  <c r="CT65" i="11"/>
  <c r="CU65" i="11"/>
  <c r="CV65" i="11"/>
  <c r="CW65" i="11"/>
  <c r="CX65" i="11"/>
  <c r="CY65" i="11"/>
  <c r="CZ65" i="11"/>
  <c r="DA65" i="11"/>
  <c r="DB65" i="11"/>
  <c r="DC65" i="11"/>
  <c r="DD65" i="11"/>
  <c r="DE65" i="11"/>
  <c r="DF65" i="11"/>
  <c r="DG65" i="11"/>
  <c r="DH65" i="11"/>
  <c r="DI65" i="11"/>
  <c r="DJ65" i="11"/>
  <c r="DK65" i="11"/>
  <c r="DL65" i="11"/>
  <c r="DM65" i="11"/>
  <c r="DN65" i="11"/>
  <c r="DO65" i="11"/>
  <c r="DP65" i="11"/>
  <c r="CP66" i="11"/>
  <c r="CQ66" i="11"/>
  <c r="CR66" i="11"/>
  <c r="CS66" i="11"/>
  <c r="CT66" i="11"/>
  <c r="CU66" i="11"/>
  <c r="CV66" i="11"/>
  <c r="CW66" i="11"/>
  <c r="CX66" i="11"/>
  <c r="CY66" i="11"/>
  <c r="CZ66" i="11"/>
  <c r="DA66" i="11"/>
  <c r="DB66" i="11"/>
  <c r="DC66" i="11"/>
  <c r="DD66" i="11"/>
  <c r="DE66" i="11"/>
  <c r="DF66" i="11"/>
  <c r="DG66" i="11"/>
  <c r="DH66" i="11"/>
  <c r="DI66" i="11"/>
  <c r="DJ66" i="11"/>
  <c r="DK66" i="11"/>
  <c r="DL66" i="11"/>
  <c r="DM66" i="11"/>
  <c r="DN66" i="11"/>
  <c r="DO66" i="11"/>
  <c r="DP66" i="11"/>
  <c r="CP67" i="11"/>
  <c r="CQ67" i="11"/>
  <c r="CR67" i="11"/>
  <c r="CS67" i="11"/>
  <c r="CT67" i="11"/>
  <c r="CU67" i="11"/>
  <c r="CV67" i="11"/>
  <c r="CW67" i="11"/>
  <c r="CX67" i="11"/>
  <c r="CY67" i="11"/>
  <c r="CZ67" i="11"/>
  <c r="DA67" i="11"/>
  <c r="DB67" i="11"/>
  <c r="DC67" i="11"/>
  <c r="DD67" i="11"/>
  <c r="DE67" i="11"/>
  <c r="DF67" i="11"/>
  <c r="DG67" i="11"/>
  <c r="DH67" i="11"/>
  <c r="DI67" i="11"/>
  <c r="DJ67" i="11"/>
  <c r="DK67" i="11"/>
  <c r="DL67" i="11"/>
  <c r="DM67" i="11"/>
  <c r="DN67" i="11"/>
  <c r="DO67" i="11"/>
  <c r="DP67" i="11"/>
  <c r="CP68" i="11"/>
  <c r="CQ68" i="11"/>
  <c r="CR68" i="11"/>
  <c r="CS68" i="11"/>
  <c r="CT68" i="11"/>
  <c r="CU68" i="11"/>
  <c r="CV68" i="11"/>
  <c r="CW68" i="11"/>
  <c r="CX68" i="11"/>
  <c r="CY68" i="11"/>
  <c r="CZ68" i="11"/>
  <c r="DA68" i="11"/>
  <c r="DB68" i="11"/>
  <c r="DC68" i="11"/>
  <c r="DD68" i="11"/>
  <c r="DE68" i="11"/>
  <c r="DF68" i="11"/>
  <c r="DG68" i="11"/>
  <c r="DH68" i="11"/>
  <c r="DI68" i="11"/>
  <c r="DJ68" i="11"/>
  <c r="DK68" i="11"/>
  <c r="DL68" i="11"/>
  <c r="DM68" i="11"/>
  <c r="DN68" i="11"/>
  <c r="DO68" i="11"/>
  <c r="DP68" i="11"/>
  <c r="CP69" i="11"/>
  <c r="CQ69" i="11"/>
  <c r="CR69" i="11"/>
  <c r="CS69" i="11"/>
  <c r="CT69" i="11"/>
  <c r="CU69" i="11"/>
  <c r="CV69" i="11"/>
  <c r="CW69" i="11"/>
  <c r="CX69" i="11"/>
  <c r="CY69" i="11"/>
  <c r="CZ69" i="11"/>
  <c r="DA69" i="11"/>
  <c r="DB69" i="11"/>
  <c r="DC69" i="11"/>
  <c r="DD69" i="11"/>
  <c r="DE69" i="11"/>
  <c r="DF69" i="11"/>
  <c r="DG69" i="11"/>
  <c r="DH69" i="11"/>
  <c r="DI69" i="11"/>
  <c r="DJ69" i="11"/>
  <c r="DK69" i="11"/>
  <c r="DL69" i="11"/>
  <c r="DM69" i="11"/>
  <c r="DN69" i="11"/>
  <c r="DO69" i="11"/>
  <c r="DP69" i="11"/>
  <c r="CP70" i="11"/>
  <c r="CQ70" i="11"/>
  <c r="CR70" i="11"/>
  <c r="CS70" i="11"/>
  <c r="CT70" i="11"/>
  <c r="CU70" i="11"/>
  <c r="CV70" i="11"/>
  <c r="CW70" i="11"/>
  <c r="CX70" i="11"/>
  <c r="CY70" i="11"/>
  <c r="CZ70" i="11"/>
  <c r="DA70" i="11"/>
  <c r="DB70" i="11"/>
  <c r="DC70" i="11"/>
  <c r="DD70" i="11"/>
  <c r="DE70" i="11"/>
  <c r="DF70" i="11"/>
  <c r="DG70" i="11"/>
  <c r="DH70" i="11"/>
  <c r="DI70" i="11"/>
  <c r="DJ70" i="11"/>
  <c r="DK70" i="11"/>
  <c r="DL70" i="11"/>
  <c r="DM70" i="11"/>
  <c r="DN70" i="11"/>
  <c r="DO70" i="11"/>
  <c r="DP70" i="11"/>
  <c r="CP71" i="11"/>
  <c r="CQ71" i="11"/>
  <c r="CR71" i="11"/>
  <c r="CS71" i="11"/>
  <c r="CT71" i="11"/>
  <c r="CU71" i="11"/>
  <c r="CV71" i="11"/>
  <c r="CW71" i="11"/>
  <c r="CX71" i="11"/>
  <c r="CY71" i="11"/>
  <c r="CZ71" i="11"/>
  <c r="DA71" i="11"/>
  <c r="DB71" i="11"/>
  <c r="DC71" i="11"/>
  <c r="DD71" i="11"/>
  <c r="DE71" i="11"/>
  <c r="DF71" i="11"/>
  <c r="DG71" i="11"/>
  <c r="DH71" i="11"/>
  <c r="DI71" i="11"/>
  <c r="DJ71" i="11"/>
  <c r="DK71" i="11"/>
  <c r="DL71" i="11"/>
  <c r="DM71" i="11"/>
  <c r="DN71" i="11"/>
  <c r="DO71" i="11"/>
  <c r="DP71" i="11"/>
  <c r="CP72" i="11"/>
  <c r="CQ72" i="11"/>
  <c r="CR72" i="11"/>
  <c r="CS72" i="11"/>
  <c r="CT72" i="11"/>
  <c r="CU72" i="11"/>
  <c r="CV72" i="11"/>
  <c r="CW72" i="11"/>
  <c r="CX72" i="11"/>
  <c r="CY72" i="11"/>
  <c r="CZ72" i="11"/>
  <c r="DA72" i="11"/>
  <c r="DB72" i="11"/>
  <c r="DC72" i="11"/>
  <c r="DD72" i="11"/>
  <c r="DE72" i="11"/>
  <c r="DF72" i="11"/>
  <c r="DG72" i="11"/>
  <c r="DH72" i="11"/>
  <c r="DI72" i="11"/>
  <c r="DJ72" i="11"/>
  <c r="DK72" i="11"/>
  <c r="DL72" i="11"/>
  <c r="DM72" i="11"/>
  <c r="DN72" i="11"/>
  <c r="DO72" i="11"/>
  <c r="DP72" i="11"/>
  <c r="CP73" i="11"/>
  <c r="CQ73" i="11"/>
  <c r="CR73" i="11"/>
  <c r="CS73" i="11"/>
  <c r="CT73" i="11"/>
  <c r="CU73" i="11"/>
  <c r="CV73" i="11"/>
  <c r="CW73" i="11"/>
  <c r="CX73" i="11"/>
  <c r="CY73" i="11"/>
  <c r="CZ73" i="11"/>
  <c r="DA73" i="11"/>
  <c r="DB73" i="11"/>
  <c r="DC73" i="11"/>
  <c r="DD73" i="11"/>
  <c r="DE73" i="11"/>
  <c r="DF73" i="11"/>
  <c r="DG73" i="11"/>
  <c r="DH73" i="11"/>
  <c r="DI73" i="11"/>
  <c r="DJ73" i="11"/>
  <c r="DK73" i="11"/>
  <c r="DL73" i="11"/>
  <c r="DM73" i="11"/>
  <c r="DN73" i="11"/>
  <c r="DO73" i="11"/>
  <c r="DP73" i="11"/>
  <c r="CP74" i="11"/>
  <c r="CQ74" i="11"/>
  <c r="CR74" i="11"/>
  <c r="CS74" i="11"/>
  <c r="CT74" i="11"/>
  <c r="CU74" i="11"/>
  <c r="CV74" i="11"/>
  <c r="CW74" i="11"/>
  <c r="CX74" i="11"/>
  <c r="CY74" i="11"/>
  <c r="CZ74" i="11"/>
  <c r="DA74" i="11"/>
  <c r="DB74" i="11"/>
  <c r="DC74" i="11"/>
  <c r="DD74" i="11"/>
  <c r="DE74" i="11"/>
  <c r="DF74" i="11"/>
  <c r="DG74" i="11"/>
  <c r="DH74" i="11"/>
  <c r="DI74" i="11"/>
  <c r="DJ74" i="11"/>
  <c r="DK74" i="11"/>
  <c r="DL74" i="11"/>
  <c r="DM74" i="11"/>
  <c r="DN74" i="11"/>
  <c r="DO74" i="11"/>
  <c r="DP74" i="11"/>
  <c r="CP75" i="11"/>
  <c r="CQ75" i="11"/>
  <c r="CR75" i="11"/>
  <c r="CS75" i="11"/>
  <c r="CT75" i="11"/>
  <c r="CU75" i="11"/>
  <c r="CV75" i="11"/>
  <c r="CW75" i="11"/>
  <c r="CX75" i="11"/>
  <c r="CY75" i="11"/>
  <c r="CZ75" i="11"/>
  <c r="DA75" i="11"/>
  <c r="DB75" i="11"/>
  <c r="DC75" i="11"/>
  <c r="DD75" i="11"/>
  <c r="DE75" i="11"/>
  <c r="DF75" i="11"/>
  <c r="DG75" i="11"/>
  <c r="DH75" i="11"/>
  <c r="DI75" i="11"/>
  <c r="DJ75" i="11"/>
  <c r="DK75" i="11"/>
  <c r="DL75" i="11"/>
  <c r="DM75" i="11"/>
  <c r="DN75" i="11"/>
  <c r="DO75" i="11"/>
  <c r="DP75" i="11"/>
  <c r="CP76" i="11"/>
  <c r="CQ76" i="11"/>
  <c r="CR76" i="11"/>
  <c r="CS76" i="11"/>
  <c r="CT76" i="11"/>
  <c r="CU76" i="11"/>
  <c r="CV76" i="11"/>
  <c r="CW76" i="11"/>
  <c r="CX76" i="11"/>
  <c r="CY76" i="11"/>
  <c r="CZ76" i="11"/>
  <c r="DA76" i="11"/>
  <c r="DB76" i="11"/>
  <c r="DC76" i="11"/>
  <c r="DD76" i="11"/>
  <c r="DE76" i="11"/>
  <c r="DF76" i="11"/>
  <c r="DG76" i="11"/>
  <c r="DH76" i="11"/>
  <c r="DI76" i="11"/>
  <c r="DJ76" i="11"/>
  <c r="DK76" i="11"/>
  <c r="DL76" i="11"/>
  <c r="DM76" i="11"/>
  <c r="DN76" i="11"/>
  <c r="DO76" i="11"/>
  <c r="DP76" i="11"/>
  <c r="CP77" i="11"/>
  <c r="CQ77" i="11"/>
  <c r="CR77" i="11"/>
  <c r="CS77" i="11"/>
  <c r="CT77" i="11"/>
  <c r="CU77" i="11"/>
  <c r="CV77" i="11"/>
  <c r="CW77" i="11"/>
  <c r="CX77" i="11"/>
  <c r="CY77" i="11"/>
  <c r="CZ77" i="11"/>
  <c r="DA77" i="11"/>
  <c r="DB77" i="11"/>
  <c r="DC77" i="11"/>
  <c r="DD77" i="11"/>
  <c r="DE77" i="11"/>
  <c r="DF77" i="11"/>
  <c r="DG77" i="11"/>
  <c r="DH77" i="11"/>
  <c r="DI77" i="11"/>
  <c r="DJ77" i="11"/>
  <c r="DK77" i="11"/>
  <c r="DL77" i="11"/>
  <c r="DM77" i="11"/>
  <c r="DN77" i="11"/>
  <c r="DO77" i="11"/>
  <c r="DP77" i="11"/>
  <c r="CP78" i="11"/>
  <c r="CQ78" i="11"/>
  <c r="CR78" i="11"/>
  <c r="CS78" i="11"/>
  <c r="CT78" i="11"/>
  <c r="CU78" i="11"/>
  <c r="CV78" i="11"/>
  <c r="CW78" i="11"/>
  <c r="CX78" i="11"/>
  <c r="CY78" i="11"/>
  <c r="CZ78" i="11"/>
  <c r="DA78" i="11"/>
  <c r="DB78" i="11"/>
  <c r="DC78" i="11"/>
  <c r="DD78" i="11"/>
  <c r="DE78" i="11"/>
  <c r="DF78" i="11"/>
  <c r="DG78" i="11"/>
  <c r="DH78" i="11"/>
  <c r="DI78" i="11"/>
  <c r="DJ78" i="11"/>
  <c r="DK78" i="11"/>
  <c r="DL78" i="11"/>
  <c r="DM78" i="11"/>
  <c r="DN78" i="11"/>
  <c r="DO78" i="11"/>
  <c r="DP78" i="11"/>
  <c r="CP79" i="11"/>
  <c r="CQ79" i="11"/>
  <c r="CR79" i="11"/>
  <c r="CS79" i="11"/>
  <c r="CT79" i="11"/>
  <c r="CU79" i="11"/>
  <c r="CV79" i="11"/>
  <c r="CW79" i="11"/>
  <c r="CX79" i="11"/>
  <c r="CY79" i="11"/>
  <c r="CZ79" i="11"/>
  <c r="DA79" i="11"/>
  <c r="DB79" i="11"/>
  <c r="DC79" i="11"/>
  <c r="DD79" i="11"/>
  <c r="DE79" i="11"/>
  <c r="DF79" i="11"/>
  <c r="DG79" i="11"/>
  <c r="DH79" i="11"/>
  <c r="DI79" i="11"/>
  <c r="DJ79" i="11"/>
  <c r="DK79" i="11"/>
  <c r="DL79" i="11"/>
  <c r="DM79" i="11"/>
  <c r="DN79" i="11"/>
  <c r="DO79" i="11"/>
  <c r="DP79" i="11"/>
  <c r="CP80" i="11"/>
  <c r="CQ80" i="11"/>
  <c r="CR80" i="11"/>
  <c r="CS80" i="11"/>
  <c r="CT80" i="11"/>
  <c r="CU80" i="11"/>
  <c r="CV80" i="11"/>
  <c r="CW80" i="11"/>
  <c r="CX80" i="11"/>
  <c r="CY80" i="11"/>
  <c r="CZ80" i="11"/>
  <c r="DA80" i="11"/>
  <c r="DB80" i="11"/>
  <c r="DC80" i="11"/>
  <c r="DD80" i="11"/>
  <c r="DE80" i="11"/>
  <c r="DF80" i="11"/>
  <c r="DG80" i="11"/>
  <c r="DH80" i="11"/>
  <c r="DI80" i="11"/>
  <c r="DJ80" i="11"/>
  <c r="DK80" i="11"/>
  <c r="DL80" i="11"/>
  <c r="DM80" i="11"/>
  <c r="DN80" i="11"/>
  <c r="DO80" i="11"/>
  <c r="DP80" i="11"/>
  <c r="CP81" i="11"/>
  <c r="CQ81" i="11"/>
  <c r="CR81" i="11"/>
  <c r="CS81" i="11"/>
  <c r="CT81" i="11"/>
  <c r="CU81" i="11"/>
  <c r="CV81" i="11"/>
  <c r="CW81" i="11"/>
  <c r="CX81" i="11"/>
  <c r="CY81" i="11"/>
  <c r="CZ81" i="11"/>
  <c r="DA81" i="11"/>
  <c r="DB81" i="11"/>
  <c r="DC81" i="11"/>
  <c r="DD81" i="11"/>
  <c r="DE81" i="11"/>
  <c r="DF81" i="11"/>
  <c r="DG81" i="11"/>
  <c r="DH81" i="11"/>
  <c r="DI81" i="11"/>
  <c r="DJ81" i="11"/>
  <c r="DK81" i="11"/>
  <c r="DL81" i="11"/>
  <c r="DM81" i="11"/>
  <c r="DN81" i="11"/>
  <c r="DO81" i="11"/>
  <c r="DP81" i="11"/>
  <c r="CP82" i="11"/>
  <c r="CQ82" i="11"/>
  <c r="CR82" i="11"/>
  <c r="CS82" i="11"/>
  <c r="CT82" i="11"/>
  <c r="CU82" i="11"/>
  <c r="CV82" i="11"/>
  <c r="CW82" i="11"/>
  <c r="CX82" i="11"/>
  <c r="CY82" i="11"/>
  <c r="CZ82" i="11"/>
  <c r="DA82" i="11"/>
  <c r="DB82" i="11"/>
  <c r="DC82" i="11"/>
  <c r="DD82" i="11"/>
  <c r="DE82" i="11"/>
  <c r="DF82" i="11"/>
  <c r="DG82" i="11"/>
  <c r="DH82" i="11"/>
  <c r="DI82" i="11"/>
  <c r="DJ82" i="11"/>
  <c r="DK82" i="11"/>
  <c r="DL82" i="11"/>
  <c r="DM82" i="11"/>
  <c r="DN82" i="11"/>
  <c r="DO82" i="11"/>
  <c r="DP82" i="11"/>
  <c r="CP83" i="11"/>
  <c r="CQ83" i="11"/>
  <c r="CR83" i="11"/>
  <c r="CS83" i="11"/>
  <c r="CT83" i="11"/>
  <c r="CU83" i="11"/>
  <c r="CV83" i="11"/>
  <c r="CW83" i="11"/>
  <c r="CX83" i="11"/>
  <c r="CY83" i="11"/>
  <c r="CZ83" i="11"/>
  <c r="DA83" i="11"/>
  <c r="DB83" i="11"/>
  <c r="DC83" i="11"/>
  <c r="DD83" i="11"/>
  <c r="DE83" i="11"/>
  <c r="DF83" i="11"/>
  <c r="DG83" i="11"/>
  <c r="DH83" i="11"/>
  <c r="DI83" i="11"/>
  <c r="DJ83" i="11"/>
  <c r="DK83" i="11"/>
  <c r="DL83" i="11"/>
  <c r="DM83" i="11"/>
  <c r="DN83" i="11"/>
  <c r="DO83" i="11"/>
  <c r="DP83" i="11"/>
  <c r="CP84" i="11"/>
  <c r="CQ84" i="11"/>
  <c r="CR84" i="11"/>
  <c r="CS84" i="11"/>
  <c r="CT84" i="11"/>
  <c r="CU84" i="11"/>
  <c r="CV84" i="11"/>
  <c r="CW84" i="11"/>
  <c r="CX84" i="11"/>
  <c r="CY84" i="11"/>
  <c r="CZ84" i="11"/>
  <c r="DA84" i="11"/>
  <c r="DB84" i="11"/>
  <c r="DC84" i="11"/>
  <c r="DD84" i="11"/>
  <c r="DE84" i="11"/>
  <c r="DF84" i="11"/>
  <c r="DG84" i="11"/>
  <c r="DH84" i="11"/>
  <c r="DI84" i="11"/>
  <c r="DJ84" i="11"/>
  <c r="DK84" i="11"/>
  <c r="DL84" i="11"/>
  <c r="DM84" i="11"/>
  <c r="DN84" i="11"/>
  <c r="DO84" i="11"/>
  <c r="DP84" i="11"/>
  <c r="CP85" i="11"/>
  <c r="CQ85" i="11"/>
  <c r="CR85" i="11"/>
  <c r="CS85" i="11"/>
  <c r="CT85" i="11"/>
  <c r="CU85" i="11"/>
  <c r="CV85" i="11"/>
  <c r="CW85" i="11"/>
  <c r="CX85" i="11"/>
  <c r="CY85" i="11"/>
  <c r="CZ85" i="11"/>
  <c r="DA85" i="11"/>
  <c r="DB85" i="11"/>
  <c r="DC85" i="11"/>
  <c r="DD85" i="11"/>
  <c r="DE85" i="11"/>
  <c r="DF85" i="11"/>
  <c r="DG85" i="11"/>
  <c r="DH85" i="11"/>
  <c r="DI85" i="11"/>
  <c r="DJ85" i="11"/>
  <c r="DK85" i="11"/>
  <c r="DL85" i="11"/>
  <c r="DM85" i="11"/>
  <c r="DN85" i="11"/>
  <c r="DO85" i="11"/>
  <c r="DP85" i="11"/>
  <c r="CP86" i="11"/>
  <c r="CQ86" i="11"/>
  <c r="CR86" i="11"/>
  <c r="CS86" i="11"/>
  <c r="CT86" i="11"/>
  <c r="CU86" i="11"/>
  <c r="CV86" i="11"/>
  <c r="CW86" i="11"/>
  <c r="CX86" i="11"/>
  <c r="CY86" i="11"/>
  <c r="CZ86" i="11"/>
  <c r="DA86" i="11"/>
  <c r="DB86" i="11"/>
  <c r="DC86" i="11"/>
  <c r="DD86" i="11"/>
  <c r="DE86" i="11"/>
  <c r="DF86" i="11"/>
  <c r="DG86" i="11"/>
  <c r="DH86" i="11"/>
  <c r="DI86" i="11"/>
  <c r="DJ86" i="11"/>
  <c r="DK86" i="11"/>
  <c r="DL86" i="11"/>
  <c r="DM86" i="11"/>
  <c r="DN86" i="11"/>
  <c r="DO86" i="11"/>
  <c r="DP86" i="11"/>
  <c r="CP87" i="11"/>
  <c r="CQ87" i="11"/>
  <c r="CR87" i="11"/>
  <c r="CS87" i="11"/>
  <c r="CT87" i="11"/>
  <c r="CU87" i="11"/>
  <c r="CV87" i="11"/>
  <c r="CW87" i="11"/>
  <c r="CX87" i="11"/>
  <c r="CY87" i="11"/>
  <c r="CZ87" i="11"/>
  <c r="DA87" i="11"/>
  <c r="DB87" i="11"/>
  <c r="DC87" i="11"/>
  <c r="DD87" i="11"/>
  <c r="DE87" i="11"/>
  <c r="DF87" i="11"/>
  <c r="DG87" i="11"/>
  <c r="DH87" i="11"/>
  <c r="DI87" i="11"/>
  <c r="DJ87" i="11"/>
  <c r="DK87" i="11"/>
  <c r="DL87" i="11"/>
  <c r="DM87" i="11"/>
  <c r="DN87" i="11"/>
  <c r="DO87" i="11"/>
  <c r="DP87" i="11"/>
  <c r="CP88" i="11"/>
  <c r="CQ88" i="11"/>
  <c r="CR88" i="11"/>
  <c r="CS88" i="11"/>
  <c r="CT88" i="11"/>
  <c r="CU88" i="11"/>
  <c r="CV88" i="11"/>
  <c r="CW88" i="11"/>
  <c r="CX88" i="11"/>
  <c r="CY88" i="11"/>
  <c r="CZ88" i="11"/>
  <c r="DA88" i="11"/>
  <c r="DB88" i="11"/>
  <c r="DC88" i="11"/>
  <c r="DD88" i="11"/>
  <c r="DE88" i="11"/>
  <c r="DF88" i="11"/>
  <c r="DG88" i="11"/>
  <c r="DH88" i="11"/>
  <c r="DI88" i="11"/>
  <c r="DJ88" i="11"/>
  <c r="DK88" i="11"/>
  <c r="DL88" i="11"/>
  <c r="DM88" i="11"/>
  <c r="DN88" i="11"/>
  <c r="DO88" i="11"/>
  <c r="DP88" i="11"/>
  <c r="CP89" i="11"/>
  <c r="CQ89" i="11"/>
  <c r="CR89" i="11"/>
  <c r="CS89" i="11"/>
  <c r="CT89" i="11"/>
  <c r="CU89" i="11"/>
  <c r="CV89" i="11"/>
  <c r="CW89" i="11"/>
  <c r="CX89" i="11"/>
  <c r="CY89" i="11"/>
  <c r="CZ89" i="11"/>
  <c r="DA89" i="11"/>
  <c r="DB89" i="11"/>
  <c r="DC89" i="11"/>
  <c r="DD89" i="11"/>
  <c r="DE89" i="11"/>
  <c r="DF89" i="11"/>
  <c r="DG89" i="11"/>
  <c r="DH89" i="11"/>
  <c r="DI89" i="11"/>
  <c r="DJ89" i="11"/>
  <c r="DK89" i="11"/>
  <c r="DL89" i="11"/>
  <c r="DM89" i="11"/>
  <c r="DN89" i="11"/>
  <c r="DO89" i="11"/>
  <c r="DP89" i="11"/>
  <c r="CP90" i="11"/>
  <c r="CQ90" i="11"/>
  <c r="CR90" i="11"/>
  <c r="CS90" i="11"/>
  <c r="CT90" i="11"/>
  <c r="CU90" i="11"/>
  <c r="CV90" i="11"/>
  <c r="CW90" i="11"/>
  <c r="CX90" i="11"/>
  <c r="CY90" i="11"/>
  <c r="CZ90" i="11"/>
  <c r="DA90" i="11"/>
  <c r="DB90" i="11"/>
  <c r="DC90" i="11"/>
  <c r="DD90" i="11"/>
  <c r="DE90" i="11"/>
  <c r="DF90" i="11"/>
  <c r="DG90" i="11"/>
  <c r="DH90" i="11"/>
  <c r="DI90" i="11"/>
  <c r="DJ90" i="11"/>
  <c r="DK90" i="11"/>
  <c r="DL90" i="11"/>
  <c r="DM90" i="11"/>
  <c r="DN90" i="11"/>
  <c r="DO90" i="11"/>
  <c r="DP90" i="11"/>
  <c r="CP91" i="11"/>
  <c r="CQ91" i="11"/>
  <c r="CR91" i="11"/>
  <c r="CS91" i="11"/>
  <c r="CT91" i="11"/>
  <c r="CU91" i="11"/>
  <c r="CV91" i="11"/>
  <c r="CW91" i="11"/>
  <c r="CX91" i="11"/>
  <c r="CY91" i="11"/>
  <c r="CZ91" i="11"/>
  <c r="DA91" i="11"/>
  <c r="DB91" i="11"/>
  <c r="DC91" i="11"/>
  <c r="DD91" i="11"/>
  <c r="DE91" i="11"/>
  <c r="DF91" i="11"/>
  <c r="DG91" i="11"/>
  <c r="DH91" i="11"/>
  <c r="DI91" i="11"/>
  <c r="DJ91" i="11"/>
  <c r="DK91" i="11"/>
  <c r="DL91" i="11"/>
  <c r="DM91" i="11"/>
  <c r="DN91" i="11"/>
  <c r="DO91" i="11"/>
  <c r="DP91" i="11"/>
  <c r="CP92" i="11"/>
  <c r="CQ92" i="11"/>
  <c r="CR92" i="11"/>
  <c r="CS92" i="11"/>
  <c r="CT92" i="11"/>
  <c r="CU92" i="11"/>
  <c r="CV92" i="11"/>
  <c r="CW92" i="11"/>
  <c r="CX92" i="11"/>
  <c r="CY92" i="11"/>
  <c r="CZ92" i="11"/>
  <c r="DA92" i="11"/>
  <c r="DB92" i="11"/>
  <c r="DC92" i="11"/>
  <c r="DD92" i="11"/>
  <c r="DE92" i="11"/>
  <c r="DF92" i="11"/>
  <c r="DG92" i="11"/>
  <c r="DH92" i="11"/>
  <c r="DI92" i="11"/>
  <c r="DJ92" i="11"/>
  <c r="DK92" i="11"/>
  <c r="DL92" i="11"/>
  <c r="DM92" i="11"/>
  <c r="DN92" i="11"/>
  <c r="DO92" i="11"/>
  <c r="DP92" i="11"/>
  <c r="CP93" i="11"/>
  <c r="CQ93" i="11"/>
  <c r="CR93" i="11"/>
  <c r="CS93" i="11"/>
  <c r="CT93" i="11"/>
  <c r="CU93" i="11"/>
  <c r="CV93" i="11"/>
  <c r="CW93" i="11"/>
  <c r="CX93" i="11"/>
  <c r="CY93" i="11"/>
  <c r="CZ93" i="11"/>
  <c r="DA93" i="11"/>
  <c r="DB93" i="11"/>
  <c r="DC93" i="11"/>
  <c r="DD93" i="11"/>
  <c r="DE93" i="11"/>
  <c r="DF93" i="11"/>
  <c r="DG93" i="11"/>
  <c r="DH93" i="11"/>
  <c r="DI93" i="11"/>
  <c r="DJ93" i="11"/>
  <c r="DK93" i="11"/>
  <c r="DL93" i="11"/>
  <c r="DM93" i="11"/>
  <c r="DN93" i="11"/>
  <c r="DO93" i="11"/>
  <c r="DP93" i="11"/>
  <c r="CP94" i="11"/>
  <c r="CQ94" i="11"/>
  <c r="CR94" i="11"/>
  <c r="CS94" i="11"/>
  <c r="CT94" i="11"/>
  <c r="CU94" i="11"/>
  <c r="CV94" i="11"/>
  <c r="CW94" i="11"/>
  <c r="CX94" i="11"/>
  <c r="CY94" i="11"/>
  <c r="CZ94" i="11"/>
  <c r="DA94" i="11"/>
  <c r="DB94" i="11"/>
  <c r="DC94" i="11"/>
  <c r="DD94" i="11"/>
  <c r="DE94" i="11"/>
  <c r="DF94" i="11"/>
  <c r="DG94" i="11"/>
  <c r="DH94" i="11"/>
  <c r="DI94" i="11"/>
  <c r="DJ94" i="11"/>
  <c r="DK94" i="11"/>
  <c r="DL94" i="11"/>
  <c r="DM94" i="11"/>
  <c r="DN94" i="11"/>
  <c r="DO94" i="11"/>
  <c r="DP94" i="11"/>
  <c r="CP95" i="11"/>
  <c r="CQ95" i="11"/>
  <c r="CR95" i="11"/>
  <c r="CS95" i="11"/>
  <c r="CT95" i="11"/>
  <c r="CU95" i="11"/>
  <c r="CV95" i="11"/>
  <c r="CW95" i="11"/>
  <c r="CX95" i="11"/>
  <c r="CY95" i="11"/>
  <c r="CZ95" i="11"/>
  <c r="DA95" i="11"/>
  <c r="DB95" i="11"/>
  <c r="DC95" i="11"/>
  <c r="DD95" i="11"/>
  <c r="DE95" i="11"/>
  <c r="DF95" i="11"/>
  <c r="DG95" i="11"/>
  <c r="DH95" i="11"/>
  <c r="DI95" i="11"/>
  <c r="DJ95" i="11"/>
  <c r="DK95" i="11"/>
  <c r="DL95" i="11"/>
  <c r="DM95" i="11"/>
  <c r="DN95" i="11"/>
  <c r="DO95" i="11"/>
  <c r="DP95" i="11"/>
  <c r="CP96" i="11"/>
  <c r="CQ96" i="11"/>
  <c r="CR96" i="11"/>
  <c r="CS96" i="11"/>
  <c r="CT96" i="11"/>
  <c r="CU96" i="11"/>
  <c r="CV96" i="11"/>
  <c r="CW96" i="11"/>
  <c r="CX96" i="11"/>
  <c r="CY96" i="11"/>
  <c r="CZ96" i="11"/>
  <c r="DA96" i="11"/>
  <c r="DB96" i="11"/>
  <c r="DC96" i="11"/>
  <c r="DD96" i="11"/>
  <c r="DE96" i="11"/>
  <c r="DF96" i="11"/>
  <c r="DG96" i="11"/>
  <c r="DH96" i="11"/>
  <c r="DI96" i="11"/>
  <c r="DJ96" i="11"/>
  <c r="DK96" i="11"/>
  <c r="DL96" i="11"/>
  <c r="DM96" i="11"/>
  <c r="DN96" i="11"/>
  <c r="DO96" i="11"/>
  <c r="DP96" i="11"/>
  <c r="CP97" i="11"/>
  <c r="CQ97" i="11"/>
  <c r="CR97" i="11"/>
  <c r="CS97" i="11"/>
  <c r="CT97" i="11"/>
  <c r="CU97" i="11"/>
  <c r="CV97" i="11"/>
  <c r="CW97" i="11"/>
  <c r="CX97" i="11"/>
  <c r="CY97" i="11"/>
  <c r="CZ97" i="11"/>
  <c r="DA97" i="11"/>
  <c r="DB97" i="11"/>
  <c r="DC97" i="11"/>
  <c r="DD97" i="11"/>
  <c r="DE97" i="11"/>
  <c r="DF97" i="11"/>
  <c r="DG97" i="11"/>
  <c r="DH97" i="11"/>
  <c r="DI97" i="11"/>
  <c r="DJ97" i="11"/>
  <c r="DK97" i="11"/>
  <c r="DL97" i="11"/>
  <c r="DM97" i="11"/>
  <c r="DN97" i="11"/>
  <c r="DO97" i="11"/>
  <c r="DP97" i="11"/>
  <c r="CP98" i="11"/>
  <c r="CQ98" i="11"/>
  <c r="CR98" i="11"/>
  <c r="CS98" i="11"/>
  <c r="CT98" i="11"/>
  <c r="CU98" i="11"/>
  <c r="CV98" i="11"/>
  <c r="CW98" i="11"/>
  <c r="CX98" i="11"/>
  <c r="CY98" i="11"/>
  <c r="CZ98" i="11"/>
  <c r="DA98" i="11"/>
  <c r="DB98" i="11"/>
  <c r="DC98" i="11"/>
  <c r="DD98" i="11"/>
  <c r="DE98" i="11"/>
  <c r="DF98" i="11"/>
  <c r="DG98" i="11"/>
  <c r="DH98" i="11"/>
  <c r="DI98" i="11"/>
  <c r="DJ98" i="11"/>
  <c r="DK98" i="11"/>
  <c r="DL98" i="11"/>
  <c r="DM98" i="11"/>
  <c r="DN98" i="11"/>
  <c r="DO98" i="11"/>
  <c r="DP98" i="11"/>
  <c r="CP99" i="11"/>
  <c r="CQ99" i="11"/>
  <c r="CR99" i="11"/>
  <c r="CS99" i="11"/>
  <c r="CT99" i="11"/>
  <c r="CU99" i="11"/>
  <c r="CV99" i="11"/>
  <c r="CW99" i="11"/>
  <c r="CX99" i="11"/>
  <c r="CY99" i="11"/>
  <c r="CZ99" i="11"/>
  <c r="DA99" i="11"/>
  <c r="DB99" i="11"/>
  <c r="DC99" i="11"/>
  <c r="DD99" i="11"/>
  <c r="DE99" i="11"/>
  <c r="DF99" i="11"/>
  <c r="DG99" i="11"/>
  <c r="DH99" i="11"/>
  <c r="DI99" i="11"/>
  <c r="DJ99" i="11"/>
  <c r="DK99" i="11"/>
  <c r="DL99" i="11"/>
  <c r="DM99" i="11"/>
  <c r="DN99" i="11"/>
  <c r="DO99" i="11"/>
  <c r="DP99" i="11"/>
  <c r="CP100" i="11"/>
  <c r="CQ100" i="11"/>
  <c r="CR100" i="11"/>
  <c r="CS100" i="11"/>
  <c r="CT100" i="11"/>
  <c r="CU100" i="11"/>
  <c r="CV100" i="11"/>
  <c r="CW100" i="11"/>
  <c r="CX100" i="11"/>
  <c r="CY100" i="11"/>
  <c r="CZ100" i="11"/>
  <c r="DA100" i="11"/>
  <c r="DB100" i="11"/>
  <c r="DC100" i="11"/>
  <c r="DD100" i="11"/>
  <c r="DE100" i="11"/>
  <c r="DF100" i="11"/>
  <c r="DG100" i="11"/>
  <c r="DH100" i="11"/>
  <c r="DI100" i="11"/>
  <c r="DJ100" i="11"/>
  <c r="DK100" i="11"/>
  <c r="DL100" i="11"/>
  <c r="DM100" i="11"/>
  <c r="DN100" i="11"/>
  <c r="DO100" i="11"/>
  <c r="DP100" i="11"/>
  <c r="CP101" i="11"/>
  <c r="CQ101" i="11"/>
  <c r="CR101" i="11"/>
  <c r="CS101" i="11"/>
  <c r="CT101" i="11"/>
  <c r="CU101" i="11"/>
  <c r="CV101" i="11"/>
  <c r="CW101" i="11"/>
  <c r="CX101" i="11"/>
  <c r="CY101" i="11"/>
  <c r="CZ101" i="11"/>
  <c r="DA101" i="11"/>
  <c r="DB101" i="11"/>
  <c r="DC101" i="11"/>
  <c r="DD101" i="11"/>
  <c r="DE101" i="11"/>
  <c r="DF101" i="11"/>
  <c r="DG101" i="11"/>
  <c r="DH101" i="11"/>
  <c r="DI101" i="11"/>
  <c r="DJ101" i="11"/>
  <c r="DK101" i="11"/>
  <c r="DL101" i="11"/>
  <c r="DM101" i="11"/>
  <c r="DN101" i="11"/>
  <c r="DO101" i="11"/>
  <c r="DP101" i="11"/>
  <c r="CP102" i="11"/>
  <c r="CQ102" i="11"/>
  <c r="CR102" i="11"/>
  <c r="CS102" i="11"/>
  <c r="CT102" i="11"/>
  <c r="CU102" i="11"/>
  <c r="CV102" i="11"/>
  <c r="CW102" i="11"/>
  <c r="CX102" i="11"/>
  <c r="CY102" i="11"/>
  <c r="CZ102" i="11"/>
  <c r="DA102" i="11"/>
  <c r="DB102" i="11"/>
  <c r="DC102" i="11"/>
  <c r="DD102" i="11"/>
  <c r="DE102" i="11"/>
  <c r="DF102" i="11"/>
  <c r="DG102" i="11"/>
  <c r="DH102" i="11"/>
  <c r="DI102" i="11"/>
  <c r="DJ102" i="11"/>
  <c r="DK102" i="11"/>
  <c r="DL102" i="11"/>
  <c r="DM102" i="11"/>
  <c r="DN102" i="11"/>
  <c r="DO102" i="11"/>
  <c r="DP102" i="11"/>
  <c r="CP103" i="11"/>
  <c r="CQ103" i="11"/>
  <c r="CR103" i="11"/>
  <c r="CS103" i="11"/>
  <c r="CT103" i="11"/>
  <c r="CU103" i="11"/>
  <c r="CV103" i="11"/>
  <c r="CW103" i="11"/>
  <c r="CX103" i="11"/>
  <c r="CY103" i="11"/>
  <c r="CZ103" i="11"/>
  <c r="DA103" i="11"/>
  <c r="DB103" i="11"/>
  <c r="DC103" i="11"/>
  <c r="DD103" i="11"/>
  <c r="DE103" i="11"/>
  <c r="DF103" i="11"/>
  <c r="DG103" i="11"/>
  <c r="DH103" i="11"/>
  <c r="DI103" i="11"/>
  <c r="DJ103" i="11"/>
  <c r="DK103" i="11"/>
  <c r="DL103" i="11"/>
  <c r="DM103" i="11"/>
  <c r="DN103" i="11"/>
  <c r="DO103" i="11"/>
  <c r="DP103" i="11"/>
  <c r="CP104" i="11"/>
  <c r="CQ104" i="11"/>
  <c r="CR104" i="11"/>
  <c r="CS104" i="11"/>
  <c r="CT104" i="11"/>
  <c r="CU104" i="11"/>
  <c r="CV104" i="11"/>
  <c r="CW104" i="11"/>
  <c r="CX104" i="11"/>
  <c r="CY104" i="11"/>
  <c r="CZ104" i="11"/>
  <c r="DA104" i="11"/>
  <c r="DB104" i="11"/>
  <c r="DC104" i="11"/>
  <c r="DD104" i="11"/>
  <c r="DE104" i="11"/>
  <c r="DF104" i="11"/>
  <c r="DG104" i="11"/>
  <c r="DH104" i="11"/>
  <c r="DI104" i="11"/>
  <c r="DJ104" i="11"/>
  <c r="DK104" i="11"/>
  <c r="DL104" i="11"/>
  <c r="DM104" i="11"/>
  <c r="DN104" i="11"/>
  <c r="DO104" i="11"/>
  <c r="DP104" i="11"/>
  <c r="CP105" i="11"/>
  <c r="CQ105" i="11"/>
  <c r="CR105" i="11"/>
  <c r="CS105" i="11"/>
  <c r="CT105" i="11"/>
  <c r="CU105" i="11"/>
  <c r="CV105" i="11"/>
  <c r="CW105" i="11"/>
  <c r="CX105" i="11"/>
  <c r="CY105" i="11"/>
  <c r="CZ105" i="11"/>
  <c r="DA105" i="11"/>
  <c r="DB105" i="11"/>
  <c r="DC105" i="11"/>
  <c r="DD105" i="11"/>
  <c r="DE105" i="11"/>
  <c r="DF105" i="11"/>
  <c r="DG105" i="11"/>
  <c r="DH105" i="11"/>
  <c r="DI105" i="11"/>
  <c r="DJ105" i="11"/>
  <c r="DK105" i="11"/>
  <c r="DL105" i="11"/>
  <c r="DM105" i="11"/>
  <c r="DN105" i="11"/>
  <c r="DO105" i="11"/>
  <c r="DP105" i="11"/>
  <c r="CP106" i="11"/>
  <c r="CQ106" i="11"/>
  <c r="CR106" i="11"/>
  <c r="CS106" i="11"/>
  <c r="CT106" i="11"/>
  <c r="CU106" i="11"/>
  <c r="CV106" i="11"/>
  <c r="CW106" i="11"/>
  <c r="CX106" i="11"/>
  <c r="CY106" i="11"/>
  <c r="CZ106" i="11"/>
  <c r="DA106" i="11"/>
  <c r="DB106" i="11"/>
  <c r="DC106" i="11"/>
  <c r="DD106" i="11"/>
  <c r="DE106" i="11"/>
  <c r="DF106" i="11"/>
  <c r="DG106" i="11"/>
  <c r="DH106" i="11"/>
  <c r="DI106" i="11"/>
  <c r="DJ106" i="11"/>
  <c r="DK106" i="11"/>
  <c r="DL106" i="11"/>
  <c r="DM106" i="11"/>
  <c r="DN106" i="11"/>
  <c r="DO106" i="11"/>
  <c r="DP106" i="11"/>
  <c r="CP107" i="11"/>
  <c r="CQ107" i="11"/>
  <c r="CR107" i="11"/>
  <c r="CS107" i="11"/>
  <c r="CT107" i="11"/>
  <c r="CU107" i="11"/>
  <c r="CV107" i="11"/>
  <c r="CW107" i="11"/>
  <c r="CX107" i="11"/>
  <c r="CY107" i="11"/>
  <c r="CZ107" i="11"/>
  <c r="DA107" i="11"/>
  <c r="DB107" i="11"/>
  <c r="DC107" i="11"/>
  <c r="DD107" i="11"/>
  <c r="DE107" i="11"/>
  <c r="DF107" i="11"/>
  <c r="DG107" i="11"/>
  <c r="DH107" i="11"/>
  <c r="DI107" i="11"/>
  <c r="DJ107" i="11"/>
  <c r="DK107" i="11"/>
  <c r="DL107" i="11"/>
  <c r="DM107" i="11"/>
  <c r="DN107" i="11"/>
  <c r="DO107" i="11"/>
  <c r="DP107" i="11"/>
  <c r="CP108" i="11"/>
  <c r="CQ108" i="11"/>
  <c r="CR108" i="11"/>
  <c r="CS108" i="11"/>
  <c r="CT108" i="11"/>
  <c r="CU108" i="11"/>
  <c r="CV108" i="11"/>
  <c r="CW108" i="11"/>
  <c r="CX108" i="11"/>
  <c r="CY108" i="11"/>
  <c r="CZ108" i="11"/>
  <c r="DA108" i="11"/>
  <c r="DB108" i="11"/>
  <c r="DC108" i="11"/>
  <c r="DD108" i="11"/>
  <c r="DE108" i="11"/>
  <c r="DF108" i="11"/>
  <c r="DG108" i="11"/>
  <c r="DH108" i="11"/>
  <c r="DI108" i="11"/>
  <c r="DJ108" i="11"/>
  <c r="DK108" i="11"/>
  <c r="DL108" i="11"/>
  <c r="DM108" i="11"/>
  <c r="DN108" i="11"/>
  <c r="DO108" i="11"/>
  <c r="DP108" i="11"/>
  <c r="DH1" i="11"/>
  <c r="DI1" i="11"/>
  <c r="DJ1" i="11"/>
  <c r="DK1" i="11"/>
  <c r="DL1" i="11"/>
  <c r="DM1" i="11"/>
  <c r="DN1" i="11"/>
  <c r="DO1" i="11"/>
  <c r="DP1" i="11"/>
  <c r="CP1" i="11"/>
  <c r="CQ1" i="11"/>
  <c r="CR1" i="11"/>
  <c r="CS1" i="11"/>
  <c r="CT1" i="11"/>
  <c r="CU1" i="11"/>
  <c r="CV1" i="11"/>
  <c r="CW1" i="11"/>
  <c r="CX1" i="11"/>
  <c r="CY1" i="11"/>
  <c r="CZ1" i="11"/>
  <c r="DA1" i="11"/>
  <c r="DB1" i="11"/>
  <c r="DC1" i="11"/>
  <c r="DD1" i="11"/>
  <c r="DE1" i="11"/>
  <c r="DF1" i="11"/>
  <c r="DG1" i="11"/>
  <c r="X128" i="11"/>
  <c r="Y128" i="11"/>
  <c r="Z128" i="11"/>
  <c r="AA128" i="11"/>
  <c r="AB128" i="11"/>
  <c r="AC128" i="11"/>
  <c r="AD128" i="11"/>
  <c r="AE128" i="11"/>
  <c r="AF128" i="11"/>
  <c r="AG128" i="11"/>
  <c r="AH128" i="11"/>
  <c r="AI128" i="11"/>
  <c r="AJ128" i="11"/>
  <c r="AK128" i="11"/>
  <c r="AL128" i="11"/>
  <c r="AM128" i="11"/>
  <c r="AN128" i="11"/>
  <c r="AO128" i="11"/>
  <c r="AP128" i="11"/>
  <c r="AQ128" i="11"/>
  <c r="AR128" i="11"/>
  <c r="AS128" i="11"/>
  <c r="AT128" i="1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AE237" i="1"/>
  <c r="AD31" i="26" s="1"/>
  <c r="AF237" i="1"/>
  <c r="AE31" i="26" s="1"/>
  <c r="AG237" i="1"/>
  <c r="AF31" i="26" s="1"/>
  <c r="AH237" i="1"/>
  <c r="AG31" i="26" s="1"/>
  <c r="AI237" i="1"/>
  <c r="AH31" i="26" s="1"/>
  <c r="AJ237" i="1"/>
  <c r="AI31" i="26" s="1"/>
  <c r="AK237" i="1"/>
  <c r="AJ31" i="26" s="1"/>
  <c r="AL237" i="1"/>
  <c r="AK31" i="26" s="1"/>
  <c r="AM237" i="1"/>
  <c r="AL31" i="26" s="1"/>
  <c r="AN237" i="1"/>
  <c r="AM31" i="26" s="1"/>
  <c r="AO237" i="1"/>
  <c r="AN31" i="26" s="1"/>
  <c r="AP237" i="1"/>
  <c r="AO31" i="26" s="1"/>
  <c r="AQ237" i="1"/>
  <c r="AP31" i="26" s="1"/>
  <c r="AR237" i="1"/>
  <c r="AQ31" i="26" s="1"/>
  <c r="AS237" i="1"/>
  <c r="AR31" i="26" s="1"/>
  <c r="AT237" i="1"/>
  <c r="AU237" i="1"/>
  <c r="AV237" i="1"/>
  <c r="AW237" i="1"/>
  <c r="AX237" i="1"/>
  <c r="AY237" i="1"/>
  <c r="AZ237" i="1"/>
  <c r="BA237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88" i="1" s="1"/>
  <c r="AE161" i="1"/>
  <c r="AF161" i="1"/>
  <c r="AG161" i="1"/>
  <c r="AH161" i="1"/>
  <c r="AI161" i="1"/>
  <c r="AJ161" i="1"/>
  <c r="AK161" i="1"/>
  <c r="AL161" i="1"/>
  <c r="AM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AY149" i="8" l="1"/>
  <c r="AU149" i="8"/>
  <c r="AQ149" i="8"/>
  <c r="AM149" i="8"/>
  <c r="AI149" i="8"/>
  <c r="AE149" i="8"/>
  <c r="BA188" i="1"/>
  <c r="AZ149" i="8"/>
  <c r="AZ159" i="8" s="1"/>
  <c r="AV188" i="1"/>
  <c r="AV149" i="8"/>
  <c r="AS188" i="1"/>
  <c r="AR149" i="8"/>
  <c r="AR159" i="8" s="1"/>
  <c r="AO188" i="1"/>
  <c r="AN149" i="8"/>
  <c r="AK188" i="1"/>
  <c r="AJ149" i="8"/>
  <c r="AJ159" i="8" s="1"/>
  <c r="AF188" i="1"/>
  <c r="AF149" i="8"/>
  <c r="AA288" i="1"/>
  <c r="AA284" i="1"/>
  <c r="AA280" i="1"/>
  <c r="AA287" i="1"/>
  <c r="AA283" i="1"/>
  <c r="AA279" i="1"/>
  <c r="AX188" i="1"/>
  <c r="AX149" i="8"/>
  <c r="AY159" i="8" s="1"/>
  <c r="AU188" i="1"/>
  <c r="AT149" i="8"/>
  <c r="AU159" i="8" s="1"/>
  <c r="AP188" i="1"/>
  <c r="AP149" i="8"/>
  <c r="AL188" i="1"/>
  <c r="AL149" i="8"/>
  <c r="AH149" i="8"/>
  <c r="AA286" i="1"/>
  <c r="AA282" i="1"/>
  <c r="BA149" i="8"/>
  <c r="AW149" i="8"/>
  <c r="AS149" i="8"/>
  <c r="AO149" i="8"/>
  <c r="AK149" i="8"/>
  <c r="AL159" i="8" s="1"/>
  <c r="AG149" i="8"/>
  <c r="AA289" i="1"/>
  <c r="AA285" i="1"/>
  <c r="AA281" i="1"/>
  <c r="AZ188" i="1"/>
  <c r="AY188" i="1"/>
  <c r="AW188" i="1"/>
  <c r="AT188" i="1"/>
  <c r="AR188" i="1"/>
  <c r="AQ188" i="1"/>
  <c r="AN188" i="1"/>
  <c r="AM188" i="1"/>
  <c r="AI188" i="1"/>
  <c r="AJ188" i="1"/>
  <c r="AH188" i="1"/>
  <c r="Z30" i="26"/>
  <c r="AG188" i="1"/>
  <c r="AG164" i="8"/>
  <c r="AO164" i="8"/>
  <c r="AW164" i="8"/>
  <c r="AE164" i="8"/>
  <c r="AF165" i="8"/>
  <c r="AF164" i="8" s="1"/>
  <c r="AG165" i="8"/>
  <c r="AH165" i="8"/>
  <c r="AH164" i="8" s="1"/>
  <c r="AI165" i="8"/>
  <c r="AI164" i="8" s="1"/>
  <c r="AJ165" i="8"/>
  <c r="AJ164" i="8" s="1"/>
  <c r="AK165" i="8"/>
  <c r="AK164" i="8" s="1"/>
  <c r="AL165" i="8"/>
  <c r="AL164" i="8" s="1"/>
  <c r="AM165" i="8"/>
  <c r="AM164" i="8" s="1"/>
  <c r="AN165" i="8"/>
  <c r="AN164" i="8" s="1"/>
  <c r="AO165" i="8"/>
  <c r="AP165" i="8"/>
  <c r="AP164" i="8" s="1"/>
  <c r="AQ165" i="8"/>
  <c r="AQ164" i="8" s="1"/>
  <c r="AR165" i="8"/>
  <c r="AR164" i="8" s="1"/>
  <c r="AS165" i="8"/>
  <c r="AS164" i="8" s="1"/>
  <c r="AT165" i="8"/>
  <c r="AT164" i="8" s="1"/>
  <c r="AU165" i="8"/>
  <c r="AU164" i="8" s="1"/>
  <c r="AV165" i="8"/>
  <c r="AV164" i="8" s="1"/>
  <c r="AW165" i="8"/>
  <c r="AX165" i="8"/>
  <c r="AX164" i="8" s="1"/>
  <c r="AY165" i="8"/>
  <c r="AY164" i="8" s="1"/>
  <c r="AA164" i="8"/>
  <c r="C161" i="8"/>
  <c r="F165" i="8"/>
  <c r="G165" i="8"/>
  <c r="G164" i="8" s="1"/>
  <c r="H165" i="8"/>
  <c r="I165" i="8"/>
  <c r="I164" i="8" s="1"/>
  <c r="J165" i="8"/>
  <c r="K165" i="8"/>
  <c r="K164" i="8" s="1"/>
  <c r="L165" i="8"/>
  <c r="L164" i="8" s="1"/>
  <c r="M165" i="8"/>
  <c r="M164" i="8" s="1"/>
  <c r="N165" i="8"/>
  <c r="O165" i="8"/>
  <c r="O164" i="8" s="1"/>
  <c r="P165" i="8"/>
  <c r="P164" i="8" s="1"/>
  <c r="Q165" i="8"/>
  <c r="Q164" i="8" s="1"/>
  <c r="R165" i="8"/>
  <c r="R164" i="8" s="1"/>
  <c r="S165" i="8"/>
  <c r="S164" i="8" s="1"/>
  <c r="T165" i="8"/>
  <c r="T164" i="8" s="1"/>
  <c r="U165" i="8"/>
  <c r="U164" i="8" s="1"/>
  <c r="V165" i="8"/>
  <c r="V164" i="8" s="1"/>
  <c r="W165" i="8"/>
  <c r="W164" i="8" s="1"/>
  <c r="X165" i="8"/>
  <c r="X164" i="8" s="1"/>
  <c r="Y165" i="8"/>
  <c r="Y164" i="8" s="1"/>
  <c r="Z165" i="8"/>
  <c r="Z164" i="8" s="1"/>
  <c r="AA165" i="8"/>
  <c r="AB165" i="8"/>
  <c r="AB164" i="8" s="1"/>
  <c r="AC165" i="8"/>
  <c r="AC164" i="8" s="1"/>
  <c r="AD165" i="8"/>
  <c r="AD164" i="8" s="1"/>
  <c r="E165" i="8"/>
  <c r="N164" i="8"/>
  <c r="J164" i="8"/>
  <c r="H164" i="8"/>
  <c r="F164" i="8"/>
  <c r="E164" i="8"/>
  <c r="D164" i="8"/>
  <c r="D160" i="8"/>
  <c r="P3" i="25"/>
  <c r="E3" i="25"/>
  <c r="Q3" i="25" s="1"/>
  <c r="AQ159" i="8" l="1"/>
  <c r="AA290" i="1"/>
  <c r="AA292" i="1" s="1"/>
  <c r="AI159" i="8"/>
  <c r="AM159" i="8"/>
  <c r="AO159" i="8"/>
  <c r="AP159" i="8"/>
  <c r="AT159" i="8"/>
  <c r="BA159" i="8"/>
  <c r="BB159" i="8"/>
  <c r="AG159" i="8"/>
  <c r="AF159" i="8"/>
  <c r="AN159" i="8"/>
  <c r="AH159" i="8"/>
  <c r="AK159" i="8"/>
  <c r="AS159" i="8"/>
  <c r="AW159" i="8"/>
  <c r="AV159" i="8"/>
  <c r="AX159" i="8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4" i="13"/>
  <c r="E213" i="1" l="1"/>
  <c r="F213" i="1"/>
  <c r="G213" i="1"/>
  <c r="H213" i="1"/>
  <c r="H236" i="1" s="1"/>
  <c r="I213" i="1"/>
  <c r="I236" i="1" s="1"/>
  <c r="J213" i="1"/>
  <c r="J236" i="1" s="1"/>
  <c r="K213" i="1"/>
  <c r="K236" i="1" s="1"/>
  <c r="L213" i="1"/>
  <c r="L236" i="1" s="1"/>
  <c r="M213" i="1"/>
  <c r="M236" i="1" s="1"/>
  <c r="P213" i="1"/>
  <c r="P236" i="1" s="1"/>
  <c r="Q213" i="1"/>
  <c r="Q236" i="1" s="1"/>
  <c r="R213" i="1"/>
  <c r="R236" i="1" s="1"/>
  <c r="S213" i="1"/>
  <c r="S236" i="1" s="1"/>
  <c r="T213" i="1"/>
  <c r="T236" i="1" s="1"/>
  <c r="U213" i="1"/>
  <c r="U236" i="1" s="1"/>
  <c r="V213" i="1"/>
  <c r="V236" i="1" s="1"/>
  <c r="W213" i="1"/>
  <c r="W236" i="1" s="1"/>
  <c r="X213" i="1"/>
  <c r="X236" i="1" s="1"/>
  <c r="Y213" i="1"/>
  <c r="Y236" i="1" s="1"/>
  <c r="E214" i="1"/>
  <c r="F214" i="1"/>
  <c r="G214" i="1"/>
  <c r="H214" i="1"/>
  <c r="I214" i="1"/>
  <c r="J214" i="1"/>
  <c r="K214" i="1"/>
  <c r="L214" i="1"/>
  <c r="M214" i="1"/>
  <c r="P214" i="1"/>
  <c r="Q214" i="1"/>
  <c r="R214" i="1"/>
  <c r="S214" i="1"/>
  <c r="T214" i="1"/>
  <c r="U214" i="1"/>
  <c r="V214" i="1"/>
  <c r="W214" i="1"/>
  <c r="X214" i="1"/>
  <c r="Y214" i="1"/>
  <c r="E215" i="1"/>
  <c r="F215" i="1"/>
  <c r="G215" i="1"/>
  <c r="H215" i="1"/>
  <c r="I215" i="1"/>
  <c r="J215" i="1"/>
  <c r="K215" i="1"/>
  <c r="L215" i="1"/>
  <c r="P215" i="1"/>
  <c r="Q215" i="1"/>
  <c r="R215" i="1"/>
  <c r="S215" i="1"/>
  <c r="T215" i="1"/>
  <c r="U215" i="1"/>
  <c r="V215" i="1"/>
  <c r="W215" i="1"/>
  <c r="X215" i="1"/>
  <c r="Y215" i="1"/>
  <c r="E216" i="1"/>
  <c r="F216" i="1"/>
  <c r="G216" i="1"/>
  <c r="H216" i="1"/>
  <c r="I216" i="1"/>
  <c r="J216" i="1"/>
  <c r="K216" i="1"/>
  <c r="L216" i="1"/>
  <c r="P216" i="1"/>
  <c r="Q216" i="1"/>
  <c r="R216" i="1"/>
  <c r="S216" i="1"/>
  <c r="T216" i="1"/>
  <c r="U216" i="1"/>
  <c r="V216" i="1"/>
  <c r="W216" i="1"/>
  <c r="X216" i="1"/>
  <c r="Y216" i="1"/>
  <c r="E217" i="1"/>
  <c r="F217" i="1"/>
  <c r="G217" i="1"/>
  <c r="H217" i="1"/>
  <c r="I217" i="1"/>
  <c r="J217" i="1"/>
  <c r="K217" i="1"/>
  <c r="L217" i="1"/>
  <c r="P217" i="1"/>
  <c r="Q217" i="1"/>
  <c r="R217" i="1"/>
  <c r="S217" i="1"/>
  <c r="T217" i="1"/>
  <c r="U217" i="1"/>
  <c r="V217" i="1"/>
  <c r="W217" i="1"/>
  <c r="X217" i="1"/>
  <c r="Y217" i="1"/>
  <c r="E218" i="1"/>
  <c r="F218" i="1"/>
  <c r="G218" i="1"/>
  <c r="H218" i="1"/>
  <c r="I218" i="1"/>
  <c r="J218" i="1"/>
  <c r="K218" i="1"/>
  <c r="L218" i="1"/>
  <c r="P218" i="1"/>
  <c r="Q218" i="1"/>
  <c r="R218" i="1"/>
  <c r="S218" i="1"/>
  <c r="T218" i="1"/>
  <c r="U218" i="1"/>
  <c r="V218" i="1"/>
  <c r="W218" i="1"/>
  <c r="X218" i="1"/>
  <c r="Y218" i="1"/>
  <c r="E219" i="1"/>
  <c r="F219" i="1"/>
  <c r="G219" i="1"/>
  <c r="H219" i="1"/>
  <c r="I219" i="1"/>
  <c r="J219" i="1"/>
  <c r="K219" i="1"/>
  <c r="L219" i="1"/>
  <c r="P219" i="1"/>
  <c r="Q219" i="1"/>
  <c r="R219" i="1"/>
  <c r="S219" i="1"/>
  <c r="T219" i="1"/>
  <c r="U219" i="1"/>
  <c r="V219" i="1"/>
  <c r="W219" i="1"/>
  <c r="X219" i="1"/>
  <c r="Y219" i="1"/>
  <c r="E220" i="1"/>
  <c r="F220" i="1"/>
  <c r="G220" i="1"/>
  <c r="H220" i="1"/>
  <c r="I220" i="1"/>
  <c r="J220" i="1"/>
  <c r="K220" i="1"/>
  <c r="L220" i="1"/>
  <c r="P220" i="1"/>
  <c r="Q220" i="1"/>
  <c r="R220" i="1"/>
  <c r="S220" i="1"/>
  <c r="T220" i="1"/>
  <c r="U220" i="1"/>
  <c r="V220" i="1"/>
  <c r="W220" i="1"/>
  <c r="X220" i="1"/>
  <c r="Y220" i="1"/>
  <c r="E221" i="1"/>
  <c r="F221" i="1"/>
  <c r="G221" i="1"/>
  <c r="H221" i="1"/>
  <c r="I221" i="1"/>
  <c r="J221" i="1"/>
  <c r="K221" i="1"/>
  <c r="L221" i="1"/>
  <c r="P221" i="1"/>
  <c r="Q221" i="1"/>
  <c r="R221" i="1"/>
  <c r="S221" i="1"/>
  <c r="T221" i="1"/>
  <c r="U221" i="1"/>
  <c r="V221" i="1"/>
  <c r="W221" i="1"/>
  <c r="X221" i="1"/>
  <c r="Y221" i="1"/>
  <c r="E222" i="1"/>
  <c r="F222" i="1"/>
  <c r="G222" i="1"/>
  <c r="H222" i="1"/>
  <c r="I222" i="1"/>
  <c r="J222" i="1"/>
  <c r="K222" i="1"/>
  <c r="L222" i="1"/>
  <c r="P222" i="1"/>
  <c r="Q222" i="1"/>
  <c r="R222" i="1"/>
  <c r="S222" i="1"/>
  <c r="T222" i="1"/>
  <c r="U222" i="1"/>
  <c r="V222" i="1"/>
  <c r="W222" i="1"/>
  <c r="X222" i="1"/>
  <c r="Y222" i="1"/>
  <c r="E223" i="1"/>
  <c r="F223" i="1"/>
  <c r="F279" i="1" s="1"/>
  <c r="G223" i="1"/>
  <c r="H223" i="1"/>
  <c r="I223" i="1"/>
  <c r="I279" i="1" s="1"/>
  <c r="J223" i="1"/>
  <c r="J279" i="1" s="1"/>
  <c r="K223" i="1"/>
  <c r="L223" i="1"/>
  <c r="P223" i="1"/>
  <c r="Q223" i="1"/>
  <c r="Q279" i="1" s="1"/>
  <c r="R223" i="1"/>
  <c r="S223" i="1"/>
  <c r="T223" i="1"/>
  <c r="U223" i="1"/>
  <c r="U279" i="1" s="1"/>
  <c r="V223" i="1"/>
  <c r="W223" i="1"/>
  <c r="X223" i="1"/>
  <c r="Y223" i="1"/>
  <c r="E224" i="1"/>
  <c r="F224" i="1"/>
  <c r="G224" i="1"/>
  <c r="H224" i="1"/>
  <c r="H280" i="1" s="1"/>
  <c r="I224" i="1"/>
  <c r="J224" i="1"/>
  <c r="K224" i="1"/>
  <c r="L224" i="1"/>
  <c r="P224" i="1"/>
  <c r="Q224" i="1"/>
  <c r="R224" i="1"/>
  <c r="S224" i="1"/>
  <c r="S280" i="1" s="1"/>
  <c r="T224" i="1"/>
  <c r="U224" i="1"/>
  <c r="V224" i="1"/>
  <c r="W224" i="1"/>
  <c r="W280" i="1" s="1"/>
  <c r="X224" i="1"/>
  <c r="Y224" i="1"/>
  <c r="E225" i="1"/>
  <c r="F225" i="1"/>
  <c r="F281" i="1" s="1"/>
  <c r="G225" i="1"/>
  <c r="H225" i="1"/>
  <c r="I225" i="1"/>
  <c r="J225" i="1"/>
  <c r="J281" i="1" s="1"/>
  <c r="K225" i="1"/>
  <c r="L225" i="1"/>
  <c r="P225" i="1"/>
  <c r="Q225" i="1"/>
  <c r="Q281" i="1" s="1"/>
  <c r="R225" i="1"/>
  <c r="S225" i="1"/>
  <c r="S281" i="1" s="1"/>
  <c r="T225" i="1"/>
  <c r="U225" i="1"/>
  <c r="U281" i="1" s="1"/>
  <c r="V225" i="1"/>
  <c r="W225" i="1"/>
  <c r="W281" i="1" s="1"/>
  <c r="X225" i="1"/>
  <c r="Y225" i="1"/>
  <c r="E226" i="1"/>
  <c r="F226" i="1"/>
  <c r="F282" i="1" s="1"/>
  <c r="G226" i="1"/>
  <c r="H226" i="1"/>
  <c r="H282" i="1" s="1"/>
  <c r="I226" i="1"/>
  <c r="J226" i="1"/>
  <c r="J282" i="1" s="1"/>
  <c r="K226" i="1"/>
  <c r="L226" i="1"/>
  <c r="L282" i="1" s="1"/>
  <c r="P226" i="1"/>
  <c r="Q226" i="1"/>
  <c r="Q282" i="1" s="1"/>
  <c r="R226" i="1"/>
  <c r="S226" i="1"/>
  <c r="S282" i="1" s="1"/>
  <c r="T226" i="1"/>
  <c r="U226" i="1"/>
  <c r="U282" i="1" s="1"/>
  <c r="V226" i="1"/>
  <c r="W226" i="1"/>
  <c r="W282" i="1" s="1"/>
  <c r="X226" i="1"/>
  <c r="Y226" i="1"/>
  <c r="E227" i="1"/>
  <c r="F227" i="1"/>
  <c r="F283" i="1" s="1"/>
  <c r="G227" i="1"/>
  <c r="H227" i="1"/>
  <c r="H283" i="1" s="1"/>
  <c r="I227" i="1"/>
  <c r="J227" i="1"/>
  <c r="J283" i="1" s="1"/>
  <c r="K227" i="1"/>
  <c r="L227" i="1"/>
  <c r="L283" i="1" s="1"/>
  <c r="P227" i="1"/>
  <c r="Q227" i="1"/>
  <c r="Q283" i="1" s="1"/>
  <c r="R227" i="1"/>
  <c r="S227" i="1"/>
  <c r="S283" i="1" s="1"/>
  <c r="T227" i="1"/>
  <c r="U227" i="1"/>
  <c r="U283" i="1" s="1"/>
  <c r="V227" i="1"/>
  <c r="W227" i="1"/>
  <c r="W283" i="1" s="1"/>
  <c r="X227" i="1"/>
  <c r="Y227" i="1"/>
  <c r="E228" i="1"/>
  <c r="F228" i="1"/>
  <c r="F284" i="1" s="1"/>
  <c r="G228" i="1"/>
  <c r="H228" i="1"/>
  <c r="H284" i="1" s="1"/>
  <c r="I228" i="1"/>
  <c r="J228" i="1"/>
  <c r="J284" i="1" s="1"/>
  <c r="K228" i="1"/>
  <c r="L228" i="1"/>
  <c r="L284" i="1" s="1"/>
  <c r="P228" i="1"/>
  <c r="Q228" i="1"/>
  <c r="Q284" i="1" s="1"/>
  <c r="R228" i="1"/>
  <c r="S228" i="1"/>
  <c r="S284" i="1" s="1"/>
  <c r="T228" i="1"/>
  <c r="U228" i="1"/>
  <c r="U284" i="1" s="1"/>
  <c r="V228" i="1"/>
  <c r="W228" i="1"/>
  <c r="W284" i="1" s="1"/>
  <c r="X228" i="1"/>
  <c r="Y228" i="1"/>
  <c r="E229" i="1"/>
  <c r="F229" i="1"/>
  <c r="F285" i="1" s="1"/>
  <c r="G229" i="1"/>
  <c r="H229" i="1"/>
  <c r="H285" i="1" s="1"/>
  <c r="I229" i="1"/>
  <c r="J229" i="1"/>
  <c r="J285" i="1" s="1"/>
  <c r="K229" i="1"/>
  <c r="L229" i="1"/>
  <c r="L285" i="1" s="1"/>
  <c r="P229" i="1"/>
  <c r="Q229" i="1"/>
  <c r="Q285" i="1" s="1"/>
  <c r="R229" i="1"/>
  <c r="S229" i="1"/>
  <c r="S285" i="1" s="1"/>
  <c r="T229" i="1"/>
  <c r="U229" i="1"/>
  <c r="U285" i="1" s="1"/>
  <c r="V229" i="1"/>
  <c r="W229" i="1"/>
  <c r="W285" i="1" s="1"/>
  <c r="X229" i="1"/>
  <c r="Y229" i="1"/>
  <c r="E230" i="1"/>
  <c r="F230" i="1"/>
  <c r="F286" i="1" s="1"/>
  <c r="G230" i="1"/>
  <c r="H230" i="1"/>
  <c r="H286" i="1" s="1"/>
  <c r="I230" i="1"/>
  <c r="J230" i="1"/>
  <c r="J286" i="1" s="1"/>
  <c r="K230" i="1"/>
  <c r="L230" i="1"/>
  <c r="L286" i="1" s="1"/>
  <c r="P230" i="1"/>
  <c r="Q230" i="1"/>
  <c r="Q286" i="1" s="1"/>
  <c r="R230" i="1"/>
  <c r="S230" i="1"/>
  <c r="S286" i="1" s="1"/>
  <c r="T230" i="1"/>
  <c r="U230" i="1"/>
  <c r="U286" i="1" s="1"/>
  <c r="V230" i="1"/>
  <c r="W230" i="1"/>
  <c r="W286" i="1" s="1"/>
  <c r="X230" i="1"/>
  <c r="Y230" i="1"/>
  <c r="E231" i="1"/>
  <c r="F231" i="1"/>
  <c r="F287" i="1" s="1"/>
  <c r="G231" i="1"/>
  <c r="H231" i="1"/>
  <c r="H287" i="1" s="1"/>
  <c r="I231" i="1"/>
  <c r="J231" i="1"/>
  <c r="J287" i="1" s="1"/>
  <c r="K231" i="1"/>
  <c r="L231" i="1"/>
  <c r="L287" i="1" s="1"/>
  <c r="P231" i="1"/>
  <c r="Q231" i="1"/>
  <c r="Q287" i="1" s="1"/>
  <c r="R231" i="1"/>
  <c r="S231" i="1"/>
  <c r="S287" i="1" s="1"/>
  <c r="T231" i="1"/>
  <c r="U231" i="1"/>
  <c r="U287" i="1" s="1"/>
  <c r="V231" i="1"/>
  <c r="W231" i="1"/>
  <c r="W287" i="1" s="1"/>
  <c r="X231" i="1"/>
  <c r="Y231" i="1"/>
  <c r="E232" i="1"/>
  <c r="F232" i="1"/>
  <c r="F288" i="1" s="1"/>
  <c r="G232" i="1"/>
  <c r="H232" i="1"/>
  <c r="H288" i="1" s="1"/>
  <c r="I232" i="1"/>
  <c r="J232" i="1"/>
  <c r="J288" i="1" s="1"/>
  <c r="K232" i="1"/>
  <c r="L232" i="1"/>
  <c r="L288" i="1" s="1"/>
  <c r="P232" i="1"/>
  <c r="Q232" i="1"/>
  <c r="Q288" i="1" s="1"/>
  <c r="R232" i="1"/>
  <c r="S232" i="1"/>
  <c r="S288" i="1" s="1"/>
  <c r="T232" i="1"/>
  <c r="U232" i="1"/>
  <c r="U288" i="1" s="1"/>
  <c r="V232" i="1"/>
  <c r="W232" i="1"/>
  <c r="W288" i="1" s="1"/>
  <c r="X232" i="1"/>
  <c r="Y232" i="1"/>
  <c r="E233" i="1"/>
  <c r="F233" i="1"/>
  <c r="F289" i="1" s="1"/>
  <c r="G233" i="1"/>
  <c r="H233" i="1"/>
  <c r="H289" i="1" s="1"/>
  <c r="I233" i="1"/>
  <c r="J233" i="1"/>
  <c r="J289" i="1" s="1"/>
  <c r="K233" i="1"/>
  <c r="L233" i="1"/>
  <c r="L289" i="1" s="1"/>
  <c r="P233" i="1"/>
  <c r="Q233" i="1"/>
  <c r="Q289" i="1" s="1"/>
  <c r="R233" i="1"/>
  <c r="S233" i="1"/>
  <c r="S289" i="1" s="1"/>
  <c r="T233" i="1"/>
  <c r="U233" i="1"/>
  <c r="U289" i="1" s="1"/>
  <c r="V233" i="1"/>
  <c r="W233" i="1"/>
  <c r="W289" i="1" s="1"/>
  <c r="X233" i="1"/>
  <c r="Y233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C169" i="1"/>
  <c r="C170" i="1" s="1"/>
  <c r="L280" i="1" l="1"/>
  <c r="T30" i="26"/>
  <c r="J30" i="26"/>
  <c r="B170" i="1"/>
  <c r="X289" i="1"/>
  <c r="T289" i="1"/>
  <c r="I289" i="1"/>
  <c r="V288" i="1"/>
  <c r="R288" i="1"/>
  <c r="K288" i="1"/>
  <c r="G288" i="1"/>
  <c r="X287" i="1"/>
  <c r="T287" i="1"/>
  <c r="I287" i="1"/>
  <c r="V286" i="1"/>
  <c r="R286" i="1"/>
  <c r="K286" i="1"/>
  <c r="G286" i="1"/>
  <c r="X285" i="1"/>
  <c r="T285" i="1"/>
  <c r="I285" i="1"/>
  <c r="V284" i="1"/>
  <c r="R284" i="1"/>
  <c r="K284" i="1"/>
  <c r="G284" i="1"/>
  <c r="X283" i="1"/>
  <c r="T283" i="1"/>
  <c r="I283" i="1"/>
  <c r="V282" i="1"/>
  <c r="R282" i="1"/>
  <c r="K282" i="1"/>
  <c r="G282" i="1"/>
  <c r="X281" i="1"/>
  <c r="T281" i="1"/>
  <c r="I281" i="1"/>
  <c r="V280" i="1"/>
  <c r="R280" i="1"/>
  <c r="K280" i="1"/>
  <c r="G280" i="1"/>
  <c r="X279" i="1"/>
  <c r="T279" i="1"/>
  <c r="L281" i="1"/>
  <c r="H281" i="1"/>
  <c r="U280" i="1"/>
  <c r="U290" i="1" s="1"/>
  <c r="U292" i="1" s="1"/>
  <c r="Q280" i="1"/>
  <c r="Q290" i="1" s="1"/>
  <c r="Q292" i="1" s="1"/>
  <c r="J280" i="1"/>
  <c r="J290" i="1" s="1"/>
  <c r="J292" i="1" s="1"/>
  <c r="F280" i="1"/>
  <c r="F290" i="1" s="1"/>
  <c r="F292" i="1" s="1"/>
  <c r="W279" i="1"/>
  <c r="W290" i="1" s="1"/>
  <c r="W292" i="1" s="1"/>
  <c r="S279" i="1"/>
  <c r="S290" i="1" s="1"/>
  <c r="S292" i="1" s="1"/>
  <c r="L279" i="1"/>
  <c r="H279" i="1"/>
  <c r="H290" i="1" s="1"/>
  <c r="H292" i="1" s="1"/>
  <c r="Y289" i="1"/>
  <c r="Z289" i="1"/>
  <c r="Y285" i="1"/>
  <c r="Z285" i="1"/>
  <c r="Y283" i="1"/>
  <c r="Z283" i="1"/>
  <c r="Y281" i="1"/>
  <c r="Z281" i="1"/>
  <c r="Y288" i="1"/>
  <c r="Z288" i="1"/>
  <c r="Y286" i="1"/>
  <c r="Z286" i="1"/>
  <c r="Y284" i="1"/>
  <c r="Z284" i="1"/>
  <c r="Y282" i="1"/>
  <c r="Z282" i="1"/>
  <c r="Y280" i="1"/>
  <c r="Z280" i="1"/>
  <c r="Y287" i="1"/>
  <c r="Z287" i="1"/>
  <c r="Y279" i="1"/>
  <c r="Y290" i="1" s="1"/>
  <c r="Y292" i="1" s="1"/>
  <c r="Z279" i="1"/>
  <c r="V289" i="1"/>
  <c r="R289" i="1"/>
  <c r="K289" i="1"/>
  <c r="G289" i="1"/>
  <c r="X288" i="1"/>
  <c r="T288" i="1"/>
  <c r="I288" i="1"/>
  <c r="V287" i="1"/>
  <c r="R287" i="1"/>
  <c r="K287" i="1"/>
  <c r="G287" i="1"/>
  <c r="X286" i="1"/>
  <c r="T286" i="1"/>
  <c r="I286" i="1"/>
  <c r="V285" i="1"/>
  <c r="R285" i="1"/>
  <c r="K285" i="1"/>
  <c r="G285" i="1"/>
  <c r="X284" i="1"/>
  <c r="T284" i="1"/>
  <c r="I284" i="1"/>
  <c r="V283" i="1"/>
  <c r="R283" i="1"/>
  <c r="K283" i="1"/>
  <c r="G283" i="1"/>
  <c r="X282" i="1"/>
  <c r="T282" i="1"/>
  <c r="I282" i="1"/>
  <c r="V281" i="1"/>
  <c r="R281" i="1"/>
  <c r="K281" i="1"/>
  <c r="G281" i="1"/>
  <c r="X280" i="1"/>
  <c r="T280" i="1"/>
  <c r="I280" i="1"/>
  <c r="I290" i="1" s="1"/>
  <c r="I292" i="1" s="1"/>
  <c r="V279" i="1"/>
  <c r="R279" i="1"/>
  <c r="K279" i="1"/>
  <c r="K290" i="1" s="1"/>
  <c r="K292" i="1" s="1"/>
  <c r="G279" i="1"/>
  <c r="U30" i="26"/>
  <c r="Q30" i="26"/>
  <c r="K30" i="26"/>
  <c r="W30" i="26"/>
  <c r="S30" i="26"/>
  <c r="I30" i="26"/>
  <c r="P30" i="26"/>
  <c r="X30" i="26"/>
  <c r="Y30" i="26"/>
  <c r="V30" i="26"/>
  <c r="R30" i="26"/>
  <c r="L30" i="26"/>
  <c r="H30" i="26"/>
  <c r="L154" i="8"/>
  <c r="R101" i="8"/>
  <c r="R102" i="8"/>
  <c r="R103" i="8"/>
  <c r="R104" i="8"/>
  <c r="R105" i="8"/>
  <c r="R106" i="8"/>
  <c r="R107" i="8"/>
  <c r="R108" i="8"/>
  <c r="R109" i="8"/>
  <c r="R110" i="8"/>
  <c r="R111" i="8"/>
  <c r="R112" i="8"/>
  <c r="R113" i="8"/>
  <c r="R114" i="8"/>
  <c r="R115" i="8"/>
  <c r="R116" i="8"/>
  <c r="R117" i="8"/>
  <c r="R118" i="8"/>
  <c r="R119" i="8"/>
  <c r="R120" i="8"/>
  <c r="R121" i="8"/>
  <c r="R122" i="8"/>
  <c r="R123" i="8"/>
  <c r="R124" i="8"/>
  <c r="R125" i="8"/>
  <c r="R126" i="8"/>
  <c r="R127" i="8"/>
  <c r="R128" i="8"/>
  <c r="R129" i="8"/>
  <c r="R130" i="8"/>
  <c r="R131" i="8"/>
  <c r="R132" i="8"/>
  <c r="R133" i="8"/>
  <c r="R134" i="8"/>
  <c r="R135" i="8"/>
  <c r="R136" i="8"/>
  <c r="R137" i="8"/>
  <c r="R138" i="8"/>
  <c r="R139" i="8"/>
  <c r="R140" i="8"/>
  <c r="R141" i="8"/>
  <c r="R142" i="8"/>
  <c r="R143" i="8"/>
  <c r="R144" i="8"/>
  <c r="R145" i="8"/>
  <c r="D129" i="11" l="1"/>
  <c r="D130" i="11"/>
  <c r="D134" i="11"/>
  <c r="D138" i="11"/>
  <c r="D142" i="11"/>
  <c r="D146" i="11"/>
  <c r="D150" i="11"/>
  <c r="D131" i="11"/>
  <c r="D135" i="11"/>
  <c r="D139" i="11"/>
  <c r="D143" i="11"/>
  <c r="D147" i="11"/>
  <c r="D151" i="11"/>
  <c r="D155" i="11"/>
  <c r="D159" i="11"/>
  <c r="D163" i="11"/>
  <c r="D167" i="11"/>
  <c r="D171" i="11"/>
  <c r="D175" i="11"/>
  <c r="D179" i="11"/>
  <c r="D183" i="11"/>
  <c r="D187" i="11"/>
  <c r="D191" i="11"/>
  <c r="D195" i="11"/>
  <c r="D199" i="11"/>
  <c r="D203" i="11"/>
  <c r="D207" i="11"/>
  <c r="D211" i="11"/>
  <c r="D215" i="11"/>
  <c r="D219" i="11"/>
  <c r="D223" i="11"/>
  <c r="D227" i="11"/>
  <c r="D231" i="11"/>
  <c r="D235" i="11"/>
  <c r="D132" i="11"/>
  <c r="D136" i="11"/>
  <c r="D140" i="11"/>
  <c r="D144" i="11"/>
  <c r="D148" i="11"/>
  <c r="D152" i="11"/>
  <c r="D156" i="11"/>
  <c r="D160" i="11"/>
  <c r="D164" i="11"/>
  <c r="D168" i="11"/>
  <c r="D172" i="11"/>
  <c r="D176" i="11"/>
  <c r="D180" i="11"/>
  <c r="D184" i="11"/>
  <c r="D188" i="11"/>
  <c r="D192" i="11"/>
  <c r="D196" i="11"/>
  <c r="D200" i="11"/>
  <c r="D204" i="11"/>
  <c r="D208" i="11"/>
  <c r="D212" i="11"/>
  <c r="D216" i="11"/>
  <c r="D220" i="11"/>
  <c r="D224" i="11"/>
  <c r="D228" i="11"/>
  <c r="D232" i="11"/>
  <c r="D133" i="11"/>
  <c r="D137" i="11"/>
  <c r="D141" i="11"/>
  <c r="D145" i="11"/>
  <c r="D149" i="11"/>
  <c r="D153" i="11"/>
  <c r="D157" i="11"/>
  <c r="D161" i="11"/>
  <c r="D165" i="11"/>
  <c r="D169" i="11"/>
  <c r="D173" i="11"/>
  <c r="D177" i="11"/>
  <c r="D181" i="11"/>
  <c r="D185" i="11"/>
  <c r="D189" i="11"/>
  <c r="D193" i="11"/>
  <c r="D197" i="11"/>
  <c r="D201" i="11"/>
  <c r="D205" i="11"/>
  <c r="D209" i="11"/>
  <c r="D213" i="11"/>
  <c r="D217" i="11"/>
  <c r="D221" i="11"/>
  <c r="D225" i="11"/>
  <c r="D229" i="11"/>
  <c r="D233" i="11"/>
  <c r="D154" i="11"/>
  <c r="D158" i="11"/>
  <c r="D162" i="11"/>
  <c r="D166" i="11"/>
  <c r="D170" i="11"/>
  <c r="D174" i="11"/>
  <c r="D186" i="11"/>
  <c r="D202" i="11"/>
  <c r="D218" i="11"/>
  <c r="D234" i="11"/>
  <c r="D194" i="11"/>
  <c r="D210" i="11"/>
  <c r="D198" i="11"/>
  <c r="D214" i="11"/>
  <c r="D190" i="11"/>
  <c r="D206" i="11"/>
  <c r="D222" i="11"/>
  <c r="D178" i="11"/>
  <c r="D226" i="11"/>
  <c r="D182" i="11"/>
  <c r="D230" i="11"/>
  <c r="CK265" i="1"/>
  <c r="CK263" i="1"/>
  <c r="CK261" i="1"/>
  <c r="CK259" i="1"/>
  <c r="CK257" i="1"/>
  <c r="CK255" i="1"/>
  <c r="CK253" i="1"/>
  <c r="CK251" i="1"/>
  <c r="CK249" i="1"/>
  <c r="CK247" i="1"/>
  <c r="CK245" i="1"/>
  <c r="CI263" i="1"/>
  <c r="CJ263" i="1" s="1"/>
  <c r="CI261" i="1"/>
  <c r="CJ261" i="1" s="1"/>
  <c r="CI259" i="1"/>
  <c r="CJ259" i="1" s="1"/>
  <c r="CI257" i="1"/>
  <c r="CJ257" i="1" s="1"/>
  <c r="CI255" i="1"/>
  <c r="CJ255" i="1" s="1"/>
  <c r="CI253" i="1"/>
  <c r="CJ253" i="1" s="1"/>
  <c r="CI249" i="1"/>
  <c r="CJ249" i="1" s="1"/>
  <c r="CI247" i="1"/>
  <c r="CI265" i="1"/>
  <c r="CI251" i="1"/>
  <c r="CJ251" i="1" s="1"/>
  <c r="CI245" i="1"/>
  <c r="CJ245" i="1" s="1"/>
  <c r="CK264" i="1"/>
  <c r="CK262" i="1"/>
  <c r="CK260" i="1"/>
  <c r="CK258" i="1"/>
  <c r="CK256" i="1"/>
  <c r="CK254" i="1"/>
  <c r="CK252" i="1"/>
  <c r="CK250" i="1"/>
  <c r="CK248" i="1"/>
  <c r="CK246" i="1"/>
  <c r="CI264" i="1"/>
  <c r="CI262" i="1"/>
  <c r="CI260" i="1"/>
  <c r="CI258" i="1"/>
  <c r="CJ258" i="1" s="1"/>
  <c r="CI256" i="1"/>
  <c r="CJ256" i="1" s="1"/>
  <c r="CI254" i="1"/>
  <c r="CJ254" i="1" s="1"/>
  <c r="CI252" i="1"/>
  <c r="CJ252" i="1" s="1"/>
  <c r="CI250" i="1"/>
  <c r="CJ250" i="1" s="1"/>
  <c r="CI248" i="1"/>
  <c r="CJ248" i="1" s="1"/>
  <c r="CI246" i="1"/>
  <c r="CJ246" i="1" s="1"/>
  <c r="CE265" i="1"/>
  <c r="CE263" i="1"/>
  <c r="CE261" i="1"/>
  <c r="CE259" i="1"/>
  <c r="CE257" i="1"/>
  <c r="CE255" i="1"/>
  <c r="CE253" i="1"/>
  <c r="CE251" i="1"/>
  <c r="CE249" i="1"/>
  <c r="CE247" i="1"/>
  <c r="CE245" i="1"/>
  <c r="CC260" i="1"/>
  <c r="CC250" i="1"/>
  <c r="CC265" i="1"/>
  <c r="CC263" i="1"/>
  <c r="CC261" i="1"/>
  <c r="CC259" i="1"/>
  <c r="CC257" i="1"/>
  <c r="CC255" i="1"/>
  <c r="CC253" i="1"/>
  <c r="CC251" i="1"/>
  <c r="CC249" i="1"/>
  <c r="CC247" i="1"/>
  <c r="CC245" i="1"/>
  <c r="CC262" i="1"/>
  <c r="CC258" i="1"/>
  <c r="CC254" i="1"/>
  <c r="CC246" i="1"/>
  <c r="CE264" i="1"/>
  <c r="CE262" i="1"/>
  <c r="CE260" i="1"/>
  <c r="CE258" i="1"/>
  <c r="CE256" i="1"/>
  <c r="CE254" i="1"/>
  <c r="CE252" i="1"/>
  <c r="CE250" i="1"/>
  <c r="CE248" i="1"/>
  <c r="CE246" i="1"/>
  <c r="CC264" i="1"/>
  <c r="CC256" i="1"/>
  <c r="CC252" i="1"/>
  <c r="CC248" i="1"/>
  <c r="CD166" i="1"/>
  <c r="CD162" i="1"/>
  <c r="CD165" i="1"/>
  <c r="CD161" i="1"/>
  <c r="CD164" i="1"/>
  <c r="CD160" i="1"/>
  <c r="CD163" i="1"/>
  <c r="R290" i="1"/>
  <c r="R292" i="1" s="1"/>
  <c r="L290" i="1"/>
  <c r="L292" i="1" s="1"/>
  <c r="V290" i="1"/>
  <c r="V292" i="1" s="1"/>
  <c r="Z290" i="1"/>
  <c r="Z292" i="1" s="1"/>
  <c r="T290" i="1"/>
  <c r="T292" i="1" s="1"/>
  <c r="G290" i="1"/>
  <c r="G292" i="1" s="1"/>
  <c r="X290" i="1"/>
  <c r="X292" i="1" s="1"/>
  <c r="BT168" i="8"/>
  <c r="BT171" i="8"/>
  <c r="BT175" i="8"/>
  <c r="BT179" i="8"/>
  <c r="BT183" i="8"/>
  <c r="BT187" i="8"/>
  <c r="BT191" i="8"/>
  <c r="BT195" i="8"/>
  <c r="BT199" i="8"/>
  <c r="BT203" i="8"/>
  <c r="BT207" i="8"/>
  <c r="BT211" i="8"/>
  <c r="BT172" i="8"/>
  <c r="BT176" i="8"/>
  <c r="BT180" i="8"/>
  <c r="BT184" i="8"/>
  <c r="BT188" i="8"/>
  <c r="BT192" i="8"/>
  <c r="BT196" i="8"/>
  <c r="BT200" i="8"/>
  <c r="BT204" i="8"/>
  <c r="BT208" i="8"/>
  <c r="BT212" i="8"/>
  <c r="BT169" i="8"/>
  <c r="BT173" i="8"/>
  <c r="BT177" i="8"/>
  <c r="BT181" i="8"/>
  <c r="BT185" i="8"/>
  <c r="BT189" i="8"/>
  <c r="BT193" i="8"/>
  <c r="BT197" i="8"/>
  <c r="BT201" i="8"/>
  <c r="BT205" i="8"/>
  <c r="BT209" i="8"/>
  <c r="BT170" i="8"/>
  <c r="BT174" i="8"/>
  <c r="BT178" i="8"/>
  <c r="BT182" i="8"/>
  <c r="BT186" i="8"/>
  <c r="BT190" i="8"/>
  <c r="BT194" i="8"/>
  <c r="BT198" i="8"/>
  <c r="BT202" i="8"/>
  <c r="BT206" i="8"/>
  <c r="BT210" i="8"/>
  <c r="CJ265" i="1"/>
  <c r="CJ264" i="1"/>
  <c r="CJ262" i="1"/>
  <c r="CJ260" i="1"/>
  <c r="CJ247" i="1"/>
  <c r="K4" i="32"/>
  <c r="I4" i="30"/>
  <c r="BZ167" i="8"/>
  <c r="BV167" i="8"/>
  <c r="CF212" i="1"/>
  <c r="CA167" i="8"/>
  <c r="CG212" i="1"/>
  <c r="BY167" i="8"/>
  <c r="BW167" i="8"/>
  <c r="G4" i="29"/>
  <c r="CI212" i="1"/>
  <c r="CE167" i="8"/>
  <c r="BX167" i="8"/>
  <c r="CH212" i="1"/>
  <c r="CD212" i="1"/>
  <c r="CE212" i="1"/>
  <c r="R129" i="11"/>
  <c r="R130" i="11"/>
  <c r="R131" i="11"/>
  <c r="R132" i="11"/>
  <c r="R133" i="11"/>
  <c r="R134" i="11"/>
  <c r="R135" i="11"/>
  <c r="R136" i="11"/>
  <c r="R137" i="11"/>
  <c r="R138" i="11"/>
  <c r="R139" i="11"/>
  <c r="R140" i="11"/>
  <c r="R141" i="11"/>
  <c r="R142" i="11"/>
  <c r="R143" i="11"/>
  <c r="R144" i="11"/>
  <c r="R145" i="11"/>
  <c r="R146" i="11"/>
  <c r="R147" i="11"/>
  <c r="R148" i="11"/>
  <c r="R149" i="11"/>
  <c r="R150" i="11"/>
  <c r="R151" i="11"/>
  <c r="R152" i="11"/>
  <c r="R153" i="11"/>
  <c r="R154" i="11"/>
  <c r="R155" i="11"/>
  <c r="R156" i="11"/>
  <c r="R157" i="11"/>
  <c r="R158" i="11"/>
  <c r="R159" i="11"/>
  <c r="R160" i="11"/>
  <c r="R161" i="11"/>
  <c r="R162" i="11"/>
  <c r="R163" i="11"/>
  <c r="R164" i="11"/>
  <c r="R165" i="11"/>
  <c r="R166" i="11"/>
  <c r="R167" i="11"/>
  <c r="R168" i="11"/>
  <c r="R169" i="11"/>
  <c r="R170" i="11"/>
  <c r="R171" i="11"/>
  <c r="R172" i="11"/>
  <c r="R173" i="11"/>
  <c r="R174" i="11"/>
  <c r="R175" i="11"/>
  <c r="R176" i="11"/>
  <c r="R177" i="11"/>
  <c r="R178" i="11"/>
  <c r="R179" i="11"/>
  <c r="R180" i="11"/>
  <c r="R181" i="11"/>
  <c r="R182" i="11"/>
  <c r="R183" i="11"/>
  <c r="R184" i="11"/>
  <c r="R185" i="11"/>
  <c r="R186" i="11"/>
  <c r="R187" i="11"/>
  <c r="R188" i="11"/>
  <c r="R189" i="11"/>
  <c r="R190" i="11"/>
  <c r="R191" i="11"/>
  <c r="R192" i="11"/>
  <c r="R193" i="11"/>
  <c r="R194" i="11"/>
  <c r="R195" i="11"/>
  <c r="R196" i="11"/>
  <c r="R197" i="11"/>
  <c r="R198" i="11"/>
  <c r="R199" i="11"/>
  <c r="R200" i="11"/>
  <c r="R201" i="11"/>
  <c r="R202" i="11"/>
  <c r="R203" i="11"/>
  <c r="R204" i="11"/>
  <c r="R205" i="11"/>
  <c r="R206" i="11"/>
  <c r="R207" i="11"/>
  <c r="R208" i="11"/>
  <c r="R209" i="11"/>
  <c r="R210" i="11"/>
  <c r="R211" i="11"/>
  <c r="R212" i="11"/>
  <c r="R213" i="11"/>
  <c r="R214" i="11"/>
  <c r="R215" i="11"/>
  <c r="R216" i="11"/>
  <c r="R217" i="11"/>
  <c r="R218" i="11"/>
  <c r="R219" i="11"/>
  <c r="R220" i="11"/>
  <c r="R221" i="11"/>
  <c r="R222" i="11"/>
  <c r="R223" i="11"/>
  <c r="R224" i="11"/>
  <c r="R225" i="11"/>
  <c r="R226" i="11"/>
  <c r="R227" i="11"/>
  <c r="R228" i="11"/>
  <c r="R229" i="11"/>
  <c r="R230" i="11"/>
  <c r="R231" i="11"/>
  <c r="R232" i="11"/>
  <c r="R233" i="11"/>
  <c r="R234" i="11"/>
  <c r="R235" i="11"/>
  <c r="CN2" i="11"/>
  <c r="CN3" i="11"/>
  <c r="CN4" i="11"/>
  <c r="CN5" i="11"/>
  <c r="CN6" i="11"/>
  <c r="CN7" i="11"/>
  <c r="CN8" i="11"/>
  <c r="CN9" i="11"/>
  <c r="CN10" i="11"/>
  <c r="CN11" i="11"/>
  <c r="CN12" i="11"/>
  <c r="CN13" i="11"/>
  <c r="CN14" i="11"/>
  <c r="CN15" i="11"/>
  <c r="CN16" i="11"/>
  <c r="CN17" i="11"/>
  <c r="CN18" i="11"/>
  <c r="CN19" i="11"/>
  <c r="CN20" i="11"/>
  <c r="CN21" i="11"/>
  <c r="CN22" i="11"/>
  <c r="CN23" i="11"/>
  <c r="CN24" i="11"/>
  <c r="CN25" i="11"/>
  <c r="CN26" i="11"/>
  <c r="CN27" i="11"/>
  <c r="CN28" i="11"/>
  <c r="CN29" i="11"/>
  <c r="CN30" i="11"/>
  <c r="CN31" i="11"/>
  <c r="CN32" i="11"/>
  <c r="CN33" i="11"/>
  <c r="CN34" i="11"/>
  <c r="CN35" i="11"/>
  <c r="CN36" i="11"/>
  <c r="CN37" i="11"/>
  <c r="CN38" i="11"/>
  <c r="CN39" i="11"/>
  <c r="CN40" i="11"/>
  <c r="CN41" i="11"/>
  <c r="CN42" i="11"/>
  <c r="CN43" i="11"/>
  <c r="CN44" i="11"/>
  <c r="CN45" i="11"/>
  <c r="CN46" i="11"/>
  <c r="CN47" i="11"/>
  <c r="CN48" i="11"/>
  <c r="CN49" i="11"/>
  <c r="CN50" i="11"/>
  <c r="CN51" i="11"/>
  <c r="CN52" i="11"/>
  <c r="CN53" i="11"/>
  <c r="CN54" i="11"/>
  <c r="CN55" i="11"/>
  <c r="CN56" i="11"/>
  <c r="CN57" i="11"/>
  <c r="CN58" i="11"/>
  <c r="CN59" i="11"/>
  <c r="CN60" i="11"/>
  <c r="CN61" i="11"/>
  <c r="CN62" i="11"/>
  <c r="CN63" i="11"/>
  <c r="CN64" i="11"/>
  <c r="CN65" i="11"/>
  <c r="CN66" i="11"/>
  <c r="CN67" i="11"/>
  <c r="CN68" i="11"/>
  <c r="CN69" i="11"/>
  <c r="CN70" i="11"/>
  <c r="CN71" i="11"/>
  <c r="CN72" i="11"/>
  <c r="CN73" i="11"/>
  <c r="CN74" i="11"/>
  <c r="CN75" i="11"/>
  <c r="CN76" i="11"/>
  <c r="CN77" i="11"/>
  <c r="CN78" i="11"/>
  <c r="CN79" i="11"/>
  <c r="CN80" i="11"/>
  <c r="CN81" i="11"/>
  <c r="CN82" i="11"/>
  <c r="CN83" i="11"/>
  <c r="CN84" i="11"/>
  <c r="CN85" i="11"/>
  <c r="CN86" i="11"/>
  <c r="CN87" i="11"/>
  <c r="CN88" i="11"/>
  <c r="CN89" i="11"/>
  <c r="CN90" i="11"/>
  <c r="CN91" i="11"/>
  <c r="CN92" i="11"/>
  <c r="CN93" i="11"/>
  <c r="CN94" i="11"/>
  <c r="CN95" i="11"/>
  <c r="CN96" i="11"/>
  <c r="CN97" i="11"/>
  <c r="CN98" i="11"/>
  <c r="CN99" i="11"/>
  <c r="CN100" i="11"/>
  <c r="CN101" i="11"/>
  <c r="CN102" i="11"/>
  <c r="CN103" i="11"/>
  <c r="CN104" i="11"/>
  <c r="CN105" i="11"/>
  <c r="CN106" i="11"/>
  <c r="CN107" i="11"/>
  <c r="CN108" i="11"/>
  <c r="Y245" i="1"/>
  <c r="Y246" i="1"/>
  <c r="Y247" i="1"/>
  <c r="Y248" i="1"/>
  <c r="Y249" i="1"/>
  <c r="Y250" i="1"/>
  <c r="Y251" i="1"/>
  <c r="Y252" i="1"/>
  <c r="Y253" i="1"/>
  <c r="Y254" i="1"/>
  <c r="Y255" i="1"/>
  <c r="Y256" i="1"/>
  <c r="Y257" i="1"/>
  <c r="Y258" i="1"/>
  <c r="Y259" i="1"/>
  <c r="Y260" i="1"/>
  <c r="Y261" i="1"/>
  <c r="Y262" i="1"/>
  <c r="Y263" i="1"/>
  <c r="Y264" i="1"/>
  <c r="Y265" i="1"/>
  <c r="CI233" i="1" l="1"/>
  <c r="CI229" i="1"/>
  <c r="CI225" i="1"/>
  <c r="CL225" i="1" s="1"/>
  <c r="CI221" i="1"/>
  <c r="CL221" i="1" s="1"/>
  <c r="CI217" i="1"/>
  <c r="CI213" i="1"/>
  <c r="CI227" i="1"/>
  <c r="CI223" i="1"/>
  <c r="CL223" i="1" s="1"/>
  <c r="CI230" i="1"/>
  <c r="CI222" i="1"/>
  <c r="CI232" i="1"/>
  <c r="CL232" i="1" s="1"/>
  <c r="CI228" i="1"/>
  <c r="CL228" i="1" s="1"/>
  <c r="CI224" i="1"/>
  <c r="CI220" i="1"/>
  <c r="CI216" i="1"/>
  <c r="CL216" i="1" s="1"/>
  <c r="CI231" i="1"/>
  <c r="CL231" i="1" s="1"/>
  <c r="CI219" i="1"/>
  <c r="CI215" i="1"/>
  <c r="CI226" i="1"/>
  <c r="CL226" i="1" s="1"/>
  <c r="CI218" i="1"/>
  <c r="CL218" i="1" s="1"/>
  <c r="CI214" i="1"/>
  <c r="CE212" i="8"/>
  <c r="CE208" i="8"/>
  <c r="CE200" i="8"/>
  <c r="CE196" i="8"/>
  <c r="CE192" i="8"/>
  <c r="CE188" i="8"/>
  <c r="CE184" i="8"/>
  <c r="CE180" i="8"/>
  <c r="CE176" i="8"/>
  <c r="CE172" i="8"/>
  <c r="CE209" i="8"/>
  <c r="CE173" i="8"/>
  <c r="CE211" i="8"/>
  <c r="CE207" i="8"/>
  <c r="CE203" i="8"/>
  <c r="CE199" i="8"/>
  <c r="CE183" i="8"/>
  <c r="CE179" i="8"/>
  <c r="CE175" i="8"/>
  <c r="CE171" i="8"/>
  <c r="CE170" i="8"/>
  <c r="CE205" i="8"/>
  <c r="CE197" i="8"/>
  <c r="CE181" i="8"/>
  <c r="CE169" i="8"/>
  <c r="CE210" i="8"/>
  <c r="CE206" i="8"/>
  <c r="CE202" i="8"/>
  <c r="CE198" i="8"/>
  <c r="CE190" i="8"/>
  <c r="CE186" i="8"/>
  <c r="CE182" i="8"/>
  <c r="CE178" i="8"/>
  <c r="CE174" i="8"/>
  <c r="CE201" i="8"/>
  <c r="CE189" i="8"/>
  <c r="CE177" i="8"/>
  <c r="BY211" i="8"/>
  <c r="BY209" i="8"/>
  <c r="BY207" i="8"/>
  <c r="BY205" i="8"/>
  <c r="BY203" i="8"/>
  <c r="BY201" i="8"/>
  <c r="BY199" i="8"/>
  <c r="BY197" i="8"/>
  <c r="BY195" i="8"/>
  <c r="BY193" i="8"/>
  <c r="BY191" i="8"/>
  <c r="BY189" i="8"/>
  <c r="BY187" i="8"/>
  <c r="BY185" i="8"/>
  <c r="BY183" i="8"/>
  <c r="BY181" i="8"/>
  <c r="BY179" i="8"/>
  <c r="BY177" i="8"/>
  <c r="BY175" i="8"/>
  <c r="BY173" i="8"/>
  <c r="BY171" i="8"/>
  <c r="BY169" i="8"/>
  <c r="BY212" i="8"/>
  <c r="BY210" i="8"/>
  <c r="BY208" i="8"/>
  <c r="BY206" i="8"/>
  <c r="BY204" i="8"/>
  <c r="BY202" i="8"/>
  <c r="BY200" i="8"/>
  <c r="BY198" i="8"/>
  <c r="BY196" i="8"/>
  <c r="BY194" i="8"/>
  <c r="BY192" i="8"/>
  <c r="BY190" i="8"/>
  <c r="BY188" i="8"/>
  <c r="BY186" i="8"/>
  <c r="BY184" i="8"/>
  <c r="BY182" i="8"/>
  <c r="BY180" i="8"/>
  <c r="BY178" i="8"/>
  <c r="BY176" i="8"/>
  <c r="BY174" i="8"/>
  <c r="BY172" i="8"/>
  <c r="BY170" i="8"/>
  <c r="BY168" i="8"/>
  <c r="BW212" i="8"/>
  <c r="BW210" i="8"/>
  <c r="BW208" i="8"/>
  <c r="BW206" i="8"/>
  <c r="BW204" i="8"/>
  <c r="BW202" i="8"/>
  <c r="BW200" i="8"/>
  <c r="BW198" i="8"/>
  <c r="BW196" i="8"/>
  <c r="BW194" i="8"/>
  <c r="BW192" i="8"/>
  <c r="BW190" i="8"/>
  <c r="BW188" i="8"/>
  <c r="BW186" i="8"/>
  <c r="BW184" i="8"/>
  <c r="BW182" i="8"/>
  <c r="BW180" i="8"/>
  <c r="BW178" i="8"/>
  <c r="BW176" i="8"/>
  <c r="BW174" i="8"/>
  <c r="BW172" i="8"/>
  <c r="BW170" i="8"/>
  <c r="BW168" i="8"/>
  <c r="BW211" i="8"/>
  <c r="BW209" i="8"/>
  <c r="BW207" i="8"/>
  <c r="BW205" i="8"/>
  <c r="BW203" i="8"/>
  <c r="BW201" i="8"/>
  <c r="BW199" i="8"/>
  <c r="BW197" i="8"/>
  <c r="BW195" i="8"/>
  <c r="BW193" i="8"/>
  <c r="BW191" i="8"/>
  <c r="BW189" i="8"/>
  <c r="BW187" i="8"/>
  <c r="BW185" i="8"/>
  <c r="BW183" i="8"/>
  <c r="BW181" i="8"/>
  <c r="BW179" i="8"/>
  <c r="BW177" i="8"/>
  <c r="BW175" i="8"/>
  <c r="BW173" i="8"/>
  <c r="BW171" i="8"/>
  <c r="BW169" i="8"/>
  <c r="BX205" i="8"/>
  <c r="BX201" i="8"/>
  <c r="BX197" i="8"/>
  <c r="BX195" i="8"/>
  <c r="BX191" i="8"/>
  <c r="BX187" i="8"/>
  <c r="BX211" i="8"/>
  <c r="BX209" i="8"/>
  <c r="BX207" i="8"/>
  <c r="BX203" i="8"/>
  <c r="BX199" i="8"/>
  <c r="BX193" i="8"/>
  <c r="BX189" i="8"/>
  <c r="BX185" i="8"/>
  <c r="BX183" i="8"/>
  <c r="BX212" i="8"/>
  <c r="BX210" i="8"/>
  <c r="BX208" i="8"/>
  <c r="BX206" i="8"/>
  <c r="BX198" i="8"/>
  <c r="BX190" i="8"/>
  <c r="BX182" i="8"/>
  <c r="BX179" i="8"/>
  <c r="BX175" i="8"/>
  <c r="BX171" i="8"/>
  <c r="BX200" i="8"/>
  <c r="BX192" i="8"/>
  <c r="BX184" i="8"/>
  <c r="BX180" i="8"/>
  <c r="BX176" i="8"/>
  <c r="BX172" i="8"/>
  <c r="BX168" i="8"/>
  <c r="BX202" i="8"/>
  <c r="BX194" i="8"/>
  <c r="BX186" i="8"/>
  <c r="BX181" i="8"/>
  <c r="BX177" i="8"/>
  <c r="BX173" i="8"/>
  <c r="BX169" i="8"/>
  <c r="BX204" i="8"/>
  <c r="BX196" i="8"/>
  <c r="BX188" i="8"/>
  <c r="BX178" i="8"/>
  <c r="BX174" i="8"/>
  <c r="BX170" i="8"/>
  <c r="BZ198" i="8"/>
  <c r="BZ196" i="8"/>
  <c r="BZ192" i="8"/>
  <c r="BZ188" i="8"/>
  <c r="BZ184" i="8"/>
  <c r="BZ182" i="8"/>
  <c r="BZ212" i="8"/>
  <c r="BZ210" i="8"/>
  <c r="BZ208" i="8"/>
  <c r="BZ206" i="8"/>
  <c r="BZ204" i="8"/>
  <c r="BZ202" i="8"/>
  <c r="BZ200" i="8"/>
  <c r="BZ194" i="8"/>
  <c r="BZ190" i="8"/>
  <c r="BZ186" i="8"/>
  <c r="BZ211" i="8"/>
  <c r="BZ209" i="8"/>
  <c r="BZ203" i="8"/>
  <c r="BZ195" i="8"/>
  <c r="BZ187" i="8"/>
  <c r="BZ180" i="8"/>
  <c r="BZ176" i="8"/>
  <c r="BZ172" i="8"/>
  <c r="BZ168" i="8"/>
  <c r="BZ205" i="8"/>
  <c r="BZ197" i="8"/>
  <c r="BZ189" i="8"/>
  <c r="BZ181" i="8"/>
  <c r="BZ177" i="8"/>
  <c r="BZ173" i="8"/>
  <c r="BZ169" i="8"/>
  <c r="BZ207" i="8"/>
  <c r="BZ199" i="8"/>
  <c r="BZ191" i="8"/>
  <c r="BZ183" i="8"/>
  <c r="BZ178" i="8"/>
  <c r="BZ174" i="8"/>
  <c r="BZ170" i="8"/>
  <c r="BZ201" i="8"/>
  <c r="BZ193" i="8"/>
  <c r="BZ185" i="8"/>
  <c r="BZ179" i="8"/>
  <c r="BZ175" i="8"/>
  <c r="BZ171" i="8"/>
  <c r="CA212" i="8"/>
  <c r="CA210" i="8"/>
  <c r="CA208" i="8"/>
  <c r="CA206" i="8"/>
  <c r="CA204" i="8"/>
  <c r="CA202" i="8"/>
  <c r="CA200" i="8"/>
  <c r="CA198" i="8"/>
  <c r="CA196" i="8"/>
  <c r="CA194" i="8"/>
  <c r="CA192" i="8"/>
  <c r="CA190" i="8"/>
  <c r="CA188" i="8"/>
  <c r="CA186" i="8"/>
  <c r="CA184" i="8"/>
  <c r="CA182" i="8"/>
  <c r="CA180" i="8"/>
  <c r="CA178" i="8"/>
  <c r="CA176" i="8"/>
  <c r="CA174" i="8"/>
  <c r="CA172" i="8"/>
  <c r="CA170" i="8"/>
  <c r="CA168" i="8"/>
  <c r="CA211" i="8"/>
  <c r="CA209" i="8"/>
  <c r="CA207" i="8"/>
  <c r="CA205" i="8"/>
  <c r="CA203" i="8"/>
  <c r="CA201" i="8"/>
  <c r="CA199" i="8"/>
  <c r="CA197" i="8"/>
  <c r="CA195" i="8"/>
  <c r="CA193" i="8"/>
  <c r="CA191" i="8"/>
  <c r="CA189" i="8"/>
  <c r="CA187" i="8"/>
  <c r="CA185" i="8"/>
  <c r="CA183" i="8"/>
  <c r="CA181" i="8"/>
  <c r="CA179" i="8"/>
  <c r="CA177" i="8"/>
  <c r="CA175" i="8"/>
  <c r="CA173" i="8"/>
  <c r="CA171" i="8"/>
  <c r="CA169" i="8"/>
  <c r="BV200" i="8"/>
  <c r="BV194" i="8"/>
  <c r="BV190" i="8"/>
  <c r="BV186" i="8"/>
  <c r="BV184" i="8"/>
  <c r="BV212" i="8"/>
  <c r="BV210" i="8"/>
  <c r="BV208" i="8"/>
  <c r="BV206" i="8"/>
  <c r="BV204" i="8"/>
  <c r="BV202" i="8"/>
  <c r="BV198" i="8"/>
  <c r="BV196" i="8"/>
  <c r="BV192" i="8"/>
  <c r="BV188" i="8"/>
  <c r="BV182" i="8"/>
  <c r="BV211" i="8"/>
  <c r="BV209" i="8"/>
  <c r="BV201" i="8"/>
  <c r="BV193" i="8"/>
  <c r="BV185" i="8"/>
  <c r="BV178" i="8"/>
  <c r="BV174" i="8"/>
  <c r="BV170" i="8"/>
  <c r="BV203" i="8"/>
  <c r="BV195" i="8"/>
  <c r="BV187" i="8"/>
  <c r="BV179" i="8"/>
  <c r="BV175" i="8"/>
  <c r="BV171" i="8"/>
  <c r="BV205" i="8"/>
  <c r="BV197" i="8"/>
  <c r="BV189" i="8"/>
  <c r="BV180" i="8"/>
  <c r="BV176" i="8"/>
  <c r="BV172" i="8"/>
  <c r="BV168" i="8"/>
  <c r="BV207" i="8"/>
  <c r="BV199" i="8"/>
  <c r="BV191" i="8"/>
  <c r="BV183" i="8"/>
  <c r="BV181" i="8"/>
  <c r="BV177" i="8"/>
  <c r="BV173" i="8"/>
  <c r="BV169" i="8"/>
  <c r="CE233" i="1"/>
  <c r="CE231" i="1"/>
  <c r="CE229" i="1"/>
  <c r="CE227" i="1"/>
  <c r="CE225" i="1"/>
  <c r="CE223" i="1"/>
  <c r="CE221" i="1"/>
  <c r="CE219" i="1"/>
  <c r="CE217" i="1"/>
  <c r="CE215" i="1"/>
  <c r="CE213" i="1"/>
  <c r="CE232" i="1"/>
  <c r="CE230" i="1"/>
  <c r="CE228" i="1"/>
  <c r="CE226" i="1"/>
  <c r="CE224" i="1"/>
  <c r="CE222" i="1"/>
  <c r="CE220" i="1"/>
  <c r="CE218" i="1"/>
  <c r="CE216" i="1"/>
  <c r="CE214" i="1"/>
  <c r="CL233" i="1"/>
  <c r="CL229" i="1"/>
  <c r="CL227" i="1"/>
  <c r="CL219" i="1"/>
  <c r="CL217" i="1"/>
  <c r="CL215" i="1"/>
  <c r="CL213" i="1"/>
  <c r="CL230" i="1"/>
  <c r="CL224" i="1"/>
  <c r="CL222" i="1"/>
  <c r="CL220" i="1"/>
  <c r="CL214" i="1"/>
  <c r="CD230" i="1"/>
  <c r="CD224" i="1"/>
  <c r="CD222" i="1"/>
  <c r="CD220" i="1"/>
  <c r="CD233" i="1"/>
  <c r="CD231" i="1"/>
  <c r="CD229" i="1"/>
  <c r="CD227" i="1"/>
  <c r="CD225" i="1"/>
  <c r="CD223" i="1"/>
  <c r="CD221" i="1"/>
  <c r="CD219" i="1"/>
  <c r="CD217" i="1"/>
  <c r="CD215" i="1"/>
  <c r="CD213" i="1"/>
  <c r="CD232" i="1"/>
  <c r="CD226" i="1"/>
  <c r="CD218" i="1"/>
  <c r="CD228" i="1"/>
  <c r="CD216" i="1"/>
  <c r="CD214" i="1"/>
  <c r="CG232" i="1"/>
  <c r="CG230" i="1"/>
  <c r="CG228" i="1"/>
  <c r="CG226" i="1"/>
  <c r="CG224" i="1"/>
  <c r="CG222" i="1"/>
  <c r="CG220" i="1"/>
  <c r="CG218" i="1"/>
  <c r="CG216" i="1"/>
  <c r="CG214" i="1"/>
  <c r="CG233" i="1"/>
  <c r="CG231" i="1"/>
  <c r="CG229" i="1"/>
  <c r="CG227" i="1"/>
  <c r="CG225" i="1"/>
  <c r="CG223" i="1"/>
  <c r="CG221" i="1"/>
  <c r="CG219" i="1"/>
  <c r="CG217" i="1"/>
  <c r="CG215" i="1"/>
  <c r="CG213" i="1"/>
  <c r="CH232" i="1"/>
  <c r="CH228" i="1"/>
  <c r="CH218" i="1"/>
  <c r="CH216" i="1"/>
  <c r="CH214" i="1"/>
  <c r="CH233" i="1"/>
  <c r="CH231" i="1"/>
  <c r="CH229" i="1"/>
  <c r="CH227" i="1"/>
  <c r="CH225" i="1"/>
  <c r="CH223" i="1"/>
  <c r="CH221" i="1"/>
  <c r="CH219" i="1"/>
  <c r="CH217" i="1"/>
  <c r="CH215" i="1"/>
  <c r="CH213" i="1"/>
  <c r="CH220" i="1"/>
  <c r="CH230" i="1"/>
  <c r="CH226" i="1"/>
  <c r="CH224" i="1"/>
  <c r="CH222" i="1"/>
  <c r="CF231" i="1"/>
  <c r="CF227" i="1"/>
  <c r="CF225" i="1"/>
  <c r="CF232" i="1"/>
  <c r="CF230" i="1"/>
  <c r="CF228" i="1"/>
  <c r="CF226" i="1"/>
  <c r="CF224" i="1"/>
  <c r="CF222" i="1"/>
  <c r="CF220" i="1"/>
  <c r="CF218" i="1"/>
  <c r="CF216" i="1"/>
  <c r="CF214" i="1"/>
  <c r="CF223" i="1"/>
  <c r="CF215" i="1"/>
  <c r="CF213" i="1"/>
  <c r="CF233" i="1"/>
  <c r="CF229" i="1"/>
  <c r="CF221" i="1"/>
  <c r="CF219" i="1"/>
  <c r="CF217" i="1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CC174" i="8" l="1"/>
  <c r="CC209" i="8"/>
  <c r="CC171" i="8"/>
  <c r="CC205" i="8"/>
  <c r="CC200" i="8"/>
  <c r="CC211" i="8"/>
  <c r="CC173" i="8"/>
  <c r="CK228" i="1"/>
  <c r="CC178" i="8"/>
  <c r="CK230" i="1"/>
  <c r="CC179" i="8"/>
  <c r="CE213" i="8"/>
  <c r="CC208" i="8"/>
  <c r="CC186" i="8"/>
  <c r="CC170" i="8"/>
  <c r="CC212" i="8"/>
  <c r="CC175" i="8"/>
  <c r="CC201" i="8"/>
  <c r="CK227" i="1"/>
  <c r="CC188" i="8"/>
  <c r="CK224" i="1"/>
  <c r="CK226" i="1"/>
  <c r="CP223" i="1"/>
  <c r="D22" i="29" s="1"/>
  <c r="CC176" i="8"/>
  <c r="CC182" i="8"/>
  <c r="CC199" i="8"/>
  <c r="CC202" i="8"/>
  <c r="CK221" i="1"/>
  <c r="CP219" i="1"/>
  <c r="D18" i="29" s="1"/>
  <c r="CC203" i="8"/>
  <c r="CK225" i="1"/>
  <c r="CC183" i="8"/>
  <c r="CC192" i="8"/>
  <c r="CK214" i="1"/>
  <c r="CK217" i="1"/>
  <c r="CC196" i="8"/>
  <c r="CK213" i="1"/>
  <c r="CK229" i="1"/>
  <c r="CC180" i="8"/>
  <c r="CC206" i="8"/>
  <c r="CK216" i="1"/>
  <c r="CK232" i="1"/>
  <c r="CK219" i="1"/>
  <c r="CK222" i="1"/>
  <c r="CC184" i="8"/>
  <c r="CP225" i="1"/>
  <c r="D24" i="29" s="1"/>
  <c r="CC198" i="8"/>
  <c r="CP215" i="1"/>
  <c r="D14" i="29" s="1"/>
  <c r="CP227" i="1"/>
  <c r="D26" i="29" s="1"/>
  <c r="CK233" i="1"/>
  <c r="CK231" i="1"/>
  <c r="CC169" i="8"/>
  <c r="CP229" i="1"/>
  <c r="D28" i="29" s="1"/>
  <c r="CK215" i="1"/>
  <c r="CK223" i="1"/>
  <c r="CC197" i="8"/>
  <c r="CC190" i="8"/>
  <c r="CC177" i="8"/>
  <c r="CC172" i="8"/>
  <c r="CK220" i="1"/>
  <c r="CC181" i="8"/>
  <c r="CP218" i="1"/>
  <c r="D17" i="29" s="1"/>
  <c r="CC189" i="8"/>
  <c r="CP216" i="1"/>
  <c r="D15" i="29" s="1"/>
  <c r="CP224" i="1"/>
  <c r="D23" i="29" s="1"/>
  <c r="CK218" i="1"/>
  <c r="CC210" i="8"/>
  <c r="CP232" i="1"/>
  <c r="D31" i="29" s="1"/>
  <c r="CP228" i="1"/>
  <c r="D27" i="29" s="1"/>
  <c r="CP217" i="1"/>
  <c r="D16" i="29" s="1"/>
  <c r="CP233" i="1"/>
  <c r="D32" i="29" s="1"/>
  <c r="CP213" i="1"/>
  <c r="D12" i="29" s="1"/>
  <c r="CP231" i="1"/>
  <c r="D30" i="29" s="1"/>
  <c r="CP220" i="1"/>
  <c r="D19" i="29" s="1"/>
  <c r="CP221" i="1"/>
  <c r="D20" i="29" s="1"/>
  <c r="CP214" i="1"/>
  <c r="D13" i="29" s="1"/>
  <c r="CP222" i="1"/>
  <c r="D21" i="29" s="1"/>
  <c r="CP226" i="1"/>
  <c r="D25" i="29" s="1"/>
  <c r="CP230" i="1"/>
  <c r="D29" i="29" s="1"/>
  <c r="CC207" i="8"/>
  <c r="CI182" i="8"/>
  <c r="CJ182" i="8" s="1"/>
  <c r="CI187" i="8"/>
  <c r="CJ187" i="8" s="1"/>
  <c r="CI189" i="8"/>
  <c r="CJ189" i="8" s="1"/>
  <c r="CI173" i="8"/>
  <c r="CJ173" i="8" s="1"/>
  <c r="CI168" i="8"/>
  <c r="CJ168" i="8" s="1"/>
  <c r="C11" i="30" s="1"/>
  <c r="CI171" i="8"/>
  <c r="CJ171" i="8" s="1"/>
  <c r="C14" i="30" s="1"/>
  <c r="CI204" i="8"/>
  <c r="CJ204" i="8" s="1"/>
  <c r="CI188" i="8"/>
  <c r="CJ188" i="8" s="1"/>
  <c r="CI176" i="8"/>
  <c r="CJ176" i="8" s="1"/>
  <c r="CI205" i="8"/>
  <c r="CJ205" i="8" s="1"/>
  <c r="CI203" i="8"/>
  <c r="CJ203" i="8" s="1"/>
  <c r="CI198" i="8"/>
  <c r="CJ198" i="8" s="1"/>
  <c r="CI169" i="8"/>
  <c r="CJ169" i="8" s="1"/>
  <c r="C12" i="30" s="1"/>
  <c r="CI177" i="8"/>
  <c r="CJ177" i="8" s="1"/>
  <c r="CI172" i="8"/>
  <c r="CJ172" i="8" s="1"/>
  <c r="C15" i="30" s="1"/>
  <c r="CI208" i="8"/>
  <c r="CJ208" i="8" s="1"/>
  <c r="CI212" i="8"/>
  <c r="CJ212" i="8" s="1"/>
  <c r="CI211" i="8"/>
  <c r="CJ211" i="8" s="1"/>
  <c r="CI195" i="8"/>
  <c r="CJ195" i="8" s="1"/>
  <c r="CI179" i="8"/>
  <c r="CJ179" i="8" s="1"/>
  <c r="CI196" i="8"/>
  <c r="CJ196" i="8" s="1"/>
  <c r="CI206" i="8"/>
  <c r="CJ206" i="8" s="1"/>
  <c r="CI190" i="8"/>
  <c r="CJ190" i="8" s="1"/>
  <c r="CI174" i="8"/>
  <c r="CJ174" i="8" s="1"/>
  <c r="CI180" i="8"/>
  <c r="CJ180" i="8" s="1"/>
  <c r="CI197" i="8"/>
  <c r="CJ197" i="8" s="1"/>
  <c r="CI181" i="8"/>
  <c r="CJ181" i="8" s="1"/>
  <c r="CI199" i="8"/>
  <c r="CJ199" i="8" s="1"/>
  <c r="CI183" i="8"/>
  <c r="CJ183" i="8" s="1"/>
  <c r="CI210" i="8"/>
  <c r="CJ210" i="8" s="1"/>
  <c r="CI194" i="8"/>
  <c r="CJ194" i="8" s="1"/>
  <c r="CI178" i="8"/>
  <c r="CJ178" i="8" s="1"/>
  <c r="CI192" i="8"/>
  <c r="CJ192" i="8" s="1"/>
  <c r="CI201" i="8"/>
  <c r="CJ201" i="8" s="1"/>
  <c r="CI185" i="8"/>
  <c r="CJ185" i="8" s="1"/>
  <c r="CI200" i="8"/>
  <c r="CJ200" i="8" s="1"/>
  <c r="CI207" i="8"/>
  <c r="CJ207" i="8" s="1"/>
  <c r="CI191" i="8"/>
  <c r="CJ191" i="8" s="1"/>
  <c r="CI175" i="8"/>
  <c r="CJ175" i="8" s="1"/>
  <c r="CI184" i="8"/>
  <c r="CJ184" i="8" s="1"/>
  <c r="CI202" i="8"/>
  <c r="CJ202" i="8" s="1"/>
  <c r="CI186" i="8"/>
  <c r="CJ186" i="8" s="1"/>
  <c r="CI170" i="8"/>
  <c r="D13" i="30" s="1"/>
  <c r="CI209" i="8"/>
  <c r="CJ209" i="8" s="1"/>
  <c r="CI193" i="8"/>
  <c r="CJ193" i="8" s="1"/>
  <c r="Q129" i="11"/>
  <c r="Q130" i="11"/>
  <c r="Q131" i="11"/>
  <c r="Q132" i="11"/>
  <c r="Q133" i="11"/>
  <c r="Q134" i="11"/>
  <c r="Q135" i="11"/>
  <c r="Q136" i="11"/>
  <c r="Q137" i="11"/>
  <c r="Q138" i="11"/>
  <c r="Q139" i="11"/>
  <c r="Q140" i="11"/>
  <c r="Q141" i="11"/>
  <c r="Q142" i="11"/>
  <c r="Q143" i="11"/>
  <c r="Q144" i="11"/>
  <c r="Q145" i="11"/>
  <c r="Q146" i="11"/>
  <c r="Q147" i="11"/>
  <c r="Q148" i="11"/>
  <c r="Q149" i="11"/>
  <c r="Q150" i="11"/>
  <c r="Q151" i="11"/>
  <c r="Q152" i="11"/>
  <c r="Q153" i="11"/>
  <c r="Q154" i="11"/>
  <c r="Q155" i="11"/>
  <c r="Q156" i="11"/>
  <c r="Q157" i="11"/>
  <c r="Q158" i="11"/>
  <c r="Q159" i="11"/>
  <c r="Q160" i="11"/>
  <c r="Q161" i="11"/>
  <c r="Q162" i="11"/>
  <c r="Q163" i="11"/>
  <c r="Q164" i="11"/>
  <c r="Q165" i="11"/>
  <c r="Q166" i="11"/>
  <c r="Q167" i="11"/>
  <c r="Q168" i="11"/>
  <c r="Q169" i="11"/>
  <c r="Q170" i="11"/>
  <c r="Q171" i="11"/>
  <c r="Q172" i="11"/>
  <c r="Q173" i="11"/>
  <c r="Q174" i="11"/>
  <c r="Q175" i="11"/>
  <c r="Q176" i="11"/>
  <c r="Q177" i="11"/>
  <c r="Q178" i="11"/>
  <c r="Q179" i="11"/>
  <c r="Q180" i="11"/>
  <c r="Q181" i="11"/>
  <c r="Q182" i="11"/>
  <c r="Q183" i="11"/>
  <c r="Q184" i="11"/>
  <c r="Q185" i="11"/>
  <c r="Q186" i="11"/>
  <c r="Q187" i="11"/>
  <c r="Q188" i="11"/>
  <c r="Q189" i="11"/>
  <c r="Q190" i="11"/>
  <c r="Q191" i="11"/>
  <c r="Q192" i="11"/>
  <c r="Q193" i="11"/>
  <c r="Q194" i="11"/>
  <c r="Q195" i="11"/>
  <c r="Q196" i="11"/>
  <c r="Q197" i="11"/>
  <c r="Q198" i="11"/>
  <c r="Q199" i="11"/>
  <c r="Q200" i="11"/>
  <c r="Q201" i="11"/>
  <c r="Q202" i="11"/>
  <c r="Q203" i="11"/>
  <c r="Q204" i="11"/>
  <c r="Q205" i="11"/>
  <c r="Q206" i="11"/>
  <c r="Q207" i="11"/>
  <c r="Q208" i="11"/>
  <c r="Q209" i="11"/>
  <c r="Q210" i="11"/>
  <c r="Q211" i="11"/>
  <c r="Q212" i="11"/>
  <c r="Q213" i="11"/>
  <c r="Q214" i="11"/>
  <c r="Q215" i="11"/>
  <c r="Q216" i="11"/>
  <c r="Q217" i="11"/>
  <c r="Q218" i="11"/>
  <c r="Q219" i="11"/>
  <c r="Q220" i="11"/>
  <c r="Q221" i="11"/>
  <c r="Q222" i="11"/>
  <c r="Q223" i="11"/>
  <c r="Q224" i="11"/>
  <c r="Q225" i="11"/>
  <c r="Q226" i="11"/>
  <c r="Q227" i="11"/>
  <c r="Q228" i="11"/>
  <c r="Q229" i="11"/>
  <c r="Q230" i="11"/>
  <c r="Q231" i="11"/>
  <c r="Q232" i="11"/>
  <c r="Q233" i="11"/>
  <c r="Q234" i="11"/>
  <c r="Q235" i="1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CC213" i="8" l="1"/>
  <c r="CG180" i="8"/>
  <c r="CH180" i="8" s="1"/>
  <c r="CN223" i="1"/>
  <c r="G22" i="29" s="1"/>
  <c r="CG189" i="8"/>
  <c r="CH189" i="8" s="1"/>
  <c r="CN231" i="1"/>
  <c r="G30" i="29" s="1"/>
  <c r="CN226" i="1"/>
  <c r="G25" i="29" s="1"/>
  <c r="CN213" i="1"/>
  <c r="G12" i="29" s="1"/>
  <c r="CG173" i="8"/>
  <c r="CH173" i="8" s="1"/>
  <c r="CN224" i="1"/>
  <c r="G23" i="29" s="1"/>
  <c r="CN232" i="1"/>
  <c r="G31" i="29" s="1"/>
  <c r="D11" i="30"/>
  <c r="CN230" i="1"/>
  <c r="G29" i="29" s="1"/>
  <c r="CG195" i="8"/>
  <c r="CH195" i="8" s="1"/>
  <c r="CN214" i="1"/>
  <c r="G13" i="29" s="1"/>
  <c r="CN228" i="1"/>
  <c r="G27" i="29" s="1"/>
  <c r="CN216" i="1"/>
  <c r="G15" i="29" s="1"/>
  <c r="CN227" i="1"/>
  <c r="G26" i="29" s="1"/>
  <c r="CG169" i="8"/>
  <c r="CH169" i="8" s="1"/>
  <c r="C19" i="30" s="1"/>
  <c r="CG194" i="8"/>
  <c r="CH194" i="8" s="1"/>
  <c r="CG196" i="8"/>
  <c r="CH196" i="8" s="1"/>
  <c r="CN219" i="1"/>
  <c r="G18" i="29" s="1"/>
  <c r="CN218" i="1"/>
  <c r="G17" i="29" s="1"/>
  <c r="CN233" i="1"/>
  <c r="G32" i="29" s="1"/>
  <c r="CN217" i="1"/>
  <c r="G16" i="29" s="1"/>
  <c r="CN220" i="1"/>
  <c r="G19" i="29" s="1"/>
  <c r="CG174" i="8"/>
  <c r="CH174" i="8" s="1"/>
  <c r="CG203" i="8"/>
  <c r="CH203" i="8" s="1"/>
  <c r="CG186" i="8"/>
  <c r="CH186" i="8" s="1"/>
  <c r="CN229" i="1"/>
  <c r="G28" i="29" s="1"/>
  <c r="CN225" i="1"/>
  <c r="G24" i="29" s="1"/>
  <c r="CN222" i="1"/>
  <c r="G21" i="29" s="1"/>
  <c r="CN215" i="1"/>
  <c r="G14" i="29" s="1"/>
  <c r="CN221" i="1"/>
  <c r="G20" i="29" s="1"/>
  <c r="CG183" i="8"/>
  <c r="CH183" i="8" s="1"/>
  <c r="CG209" i="8"/>
  <c r="CH209" i="8" s="1"/>
  <c r="CG181" i="8"/>
  <c r="CH181" i="8" s="1"/>
  <c r="CG185" i="8"/>
  <c r="CH185" i="8" s="1"/>
  <c r="CG205" i="8"/>
  <c r="CH205" i="8" s="1"/>
  <c r="CG210" i="8"/>
  <c r="CH210" i="8" s="1"/>
  <c r="CG175" i="8"/>
  <c r="CH175" i="8" s="1"/>
  <c r="CG197" i="8"/>
  <c r="CH197" i="8" s="1"/>
  <c r="CG202" i="8"/>
  <c r="CH202" i="8" s="1"/>
  <c r="CG211" i="8"/>
  <c r="CH211" i="8" s="1"/>
  <c r="CJ170" i="8"/>
  <c r="C13" i="30" s="1"/>
  <c r="CG190" i="8"/>
  <c r="CH190" i="8" s="1"/>
  <c r="CG184" i="8"/>
  <c r="CH184" i="8" s="1"/>
  <c r="CG201" i="8"/>
  <c r="CH201" i="8" s="1"/>
  <c r="CG206" i="8"/>
  <c r="CH206" i="8" s="1"/>
  <c r="CG172" i="8"/>
  <c r="CH172" i="8" s="1"/>
  <c r="C22" i="30" s="1"/>
  <c r="CG200" i="8"/>
  <c r="CH200" i="8" s="1"/>
  <c r="CG171" i="8"/>
  <c r="CH171" i="8" s="1"/>
  <c r="C21" i="30" s="1"/>
  <c r="CG177" i="8"/>
  <c r="CH177" i="8" s="1"/>
  <c r="CG182" i="8"/>
  <c r="CH182" i="8" s="1"/>
  <c r="CG191" i="8"/>
  <c r="CH191" i="8" s="1"/>
  <c r="CG176" i="8"/>
  <c r="CH176" i="8" s="1"/>
  <c r="CG192" i="8"/>
  <c r="CH192" i="8" s="1"/>
  <c r="CG212" i="8"/>
  <c r="CH212" i="8" s="1"/>
  <c r="D15" i="30"/>
  <c r="CG199" i="8"/>
  <c r="CH199" i="8" s="1"/>
  <c r="CG208" i="8"/>
  <c r="CH208" i="8" s="1"/>
  <c r="CG188" i="8"/>
  <c r="CH188" i="8" s="1"/>
  <c r="CG204" i="8"/>
  <c r="CH204" i="8" s="1"/>
  <c r="CG168" i="8"/>
  <c r="CH168" i="8" s="1"/>
  <c r="C18" i="30" s="1"/>
  <c r="CG178" i="8"/>
  <c r="CH178" i="8" s="1"/>
  <c r="CG187" i="8"/>
  <c r="CH187" i="8" s="1"/>
  <c r="CG193" i="8"/>
  <c r="CH193" i="8" s="1"/>
  <c r="CG198" i="8"/>
  <c r="CH198" i="8" s="1"/>
  <c r="CG207" i="8"/>
  <c r="CH207" i="8" s="1"/>
  <c r="CG170" i="8"/>
  <c r="D20" i="30" s="1"/>
  <c r="CG179" i="8"/>
  <c r="CH179" i="8" s="1"/>
  <c r="D12" i="30"/>
  <c r="D14" i="30"/>
  <c r="K154" i="8"/>
  <c r="E154" i="8"/>
  <c r="F154" i="8"/>
  <c r="G154" i="8"/>
  <c r="H154" i="8"/>
  <c r="I154" i="8"/>
  <c r="J154" i="8"/>
  <c r="D154" i="8"/>
  <c r="R4" i="24"/>
  <c r="R4" i="25" s="1"/>
  <c r="T128" i="11"/>
  <c r="U128" i="11"/>
  <c r="V128" i="11"/>
  <c r="W128" i="11"/>
  <c r="Q3" i="22"/>
  <c r="E236" i="1"/>
  <c r="F236" i="1"/>
  <c r="G236" i="1"/>
  <c r="D236" i="1"/>
  <c r="Q3" i="24"/>
  <c r="D148" i="8"/>
  <c r="D158" i="8" s="1"/>
  <c r="C151" i="8"/>
  <c r="BH161" i="8" l="1"/>
  <c r="BL161" i="8"/>
  <c r="BP161" i="8"/>
  <c r="BK151" i="8"/>
  <c r="BO151" i="8"/>
  <c r="BI161" i="8"/>
  <c r="BM161" i="8"/>
  <c r="BQ161" i="8"/>
  <c r="BH151" i="8"/>
  <c r="BL151" i="8"/>
  <c r="BP151" i="8"/>
  <c r="BJ151" i="8"/>
  <c r="BN151" i="8"/>
  <c r="BJ161" i="8"/>
  <c r="BN161" i="8"/>
  <c r="BI151" i="8"/>
  <c r="BM151" i="8"/>
  <c r="BQ151" i="8"/>
  <c r="BK161" i="8"/>
  <c r="BO161" i="8"/>
  <c r="BG161" i="8"/>
  <c r="BG151" i="8"/>
  <c r="BF161" i="8"/>
  <c r="BF151" i="8"/>
  <c r="BE161" i="8"/>
  <c r="BE151" i="8"/>
  <c r="BD161" i="8"/>
  <c r="BD151" i="8"/>
  <c r="BB161" i="8"/>
  <c r="BA151" i="8"/>
  <c r="BA161" i="8"/>
  <c r="AZ151" i="8"/>
  <c r="BC161" i="8"/>
  <c r="BB151" i="8"/>
  <c r="AZ161" i="8"/>
  <c r="BC151" i="8"/>
  <c r="D19" i="30"/>
  <c r="D22" i="30"/>
  <c r="D18" i="30"/>
  <c r="D21" i="30"/>
  <c r="CH170" i="8"/>
  <c r="C20" i="30" s="1"/>
  <c r="E30" i="26"/>
  <c r="D30" i="26"/>
  <c r="AG161" i="8"/>
  <c r="AK161" i="8"/>
  <c r="AO161" i="8"/>
  <c r="AS161" i="8"/>
  <c r="AW161" i="8"/>
  <c r="AJ161" i="8"/>
  <c r="AF161" i="8"/>
  <c r="AH161" i="8"/>
  <c r="AL161" i="8"/>
  <c r="AP161" i="8"/>
  <c r="AT161" i="8"/>
  <c r="AX161" i="8"/>
  <c r="AN161" i="8"/>
  <c r="AV161" i="8"/>
  <c r="AI161" i="8"/>
  <c r="AM161" i="8"/>
  <c r="AQ161" i="8"/>
  <c r="AU161" i="8"/>
  <c r="AY161" i="8"/>
  <c r="AR161" i="8"/>
  <c r="R2" i="22"/>
  <c r="C30" i="26"/>
  <c r="R2" i="26"/>
  <c r="F30" i="26"/>
  <c r="G30" i="26"/>
  <c r="AG151" i="8"/>
  <c r="AK151" i="8"/>
  <c r="AO151" i="8"/>
  <c r="AS151" i="8"/>
  <c r="AW151" i="8"/>
  <c r="AH151" i="8"/>
  <c r="AL151" i="8"/>
  <c r="AP151" i="8"/>
  <c r="AT151" i="8"/>
  <c r="AX151" i="8"/>
  <c r="AI151" i="8"/>
  <c r="AM151" i="8"/>
  <c r="AQ151" i="8"/>
  <c r="AU151" i="8"/>
  <c r="AY151" i="8"/>
  <c r="AF151" i="8"/>
  <c r="AJ151" i="8"/>
  <c r="AN151" i="8"/>
  <c r="AR151" i="8"/>
  <c r="AV151" i="8"/>
  <c r="AE151" i="8"/>
  <c r="AE161" i="8"/>
  <c r="M151" i="8"/>
  <c r="AD161" i="8"/>
  <c r="Z161" i="8"/>
  <c r="V161" i="8"/>
  <c r="R161" i="8"/>
  <c r="N161" i="8"/>
  <c r="AC161" i="8"/>
  <c r="Y161" i="8"/>
  <c r="U161" i="8"/>
  <c r="Q161" i="8"/>
  <c r="P161" i="8"/>
  <c r="W161" i="8"/>
  <c r="O161" i="8"/>
  <c r="M161" i="8"/>
  <c r="AB161" i="8"/>
  <c r="T161" i="8"/>
  <c r="AA161" i="8"/>
  <c r="S161" i="8"/>
  <c r="K161" i="8"/>
  <c r="X161" i="8"/>
  <c r="L161" i="8"/>
  <c r="AB151" i="8"/>
  <c r="P151" i="8"/>
  <c r="X151" i="8"/>
  <c r="T151" i="8"/>
  <c r="L151" i="8"/>
  <c r="K151" i="8"/>
  <c r="AA151" i="8"/>
  <c r="W151" i="8"/>
  <c r="S151" i="8"/>
  <c r="O151" i="8"/>
  <c r="Z151" i="8"/>
  <c r="V151" i="8"/>
  <c r="N151" i="8"/>
  <c r="AD151" i="8"/>
  <c r="R151" i="8"/>
  <c r="AC151" i="8"/>
  <c r="Y151" i="8"/>
  <c r="U151" i="8"/>
  <c r="Q151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29" i="11" l="1"/>
  <c r="P130" i="11"/>
  <c r="P131" i="11"/>
  <c r="P132" i="11"/>
  <c r="P133" i="11"/>
  <c r="P134" i="11"/>
  <c r="P135" i="11"/>
  <c r="P136" i="11"/>
  <c r="P137" i="11"/>
  <c r="P138" i="11"/>
  <c r="P139" i="11"/>
  <c r="P140" i="11"/>
  <c r="P141" i="11"/>
  <c r="P142" i="11"/>
  <c r="P143" i="11"/>
  <c r="P144" i="11"/>
  <c r="P145" i="11"/>
  <c r="P146" i="11"/>
  <c r="P147" i="11"/>
  <c r="P148" i="11"/>
  <c r="P149" i="11"/>
  <c r="P150" i="11"/>
  <c r="P151" i="11"/>
  <c r="P152" i="11"/>
  <c r="P153" i="11"/>
  <c r="P154" i="11"/>
  <c r="P155" i="11"/>
  <c r="P156" i="11"/>
  <c r="P157" i="11"/>
  <c r="P158" i="11"/>
  <c r="P159" i="11"/>
  <c r="P160" i="11"/>
  <c r="P161" i="11"/>
  <c r="P162" i="11"/>
  <c r="P163" i="11"/>
  <c r="P164" i="11"/>
  <c r="P165" i="11"/>
  <c r="P166" i="11"/>
  <c r="P167" i="11"/>
  <c r="P168" i="11"/>
  <c r="P169" i="11"/>
  <c r="P170" i="11"/>
  <c r="P171" i="11"/>
  <c r="P172" i="11"/>
  <c r="P173" i="11"/>
  <c r="P174" i="11"/>
  <c r="P175" i="11"/>
  <c r="P176" i="11"/>
  <c r="P177" i="11"/>
  <c r="P178" i="11"/>
  <c r="P179" i="11"/>
  <c r="P180" i="11"/>
  <c r="P181" i="11"/>
  <c r="P182" i="11"/>
  <c r="P183" i="11"/>
  <c r="P184" i="11"/>
  <c r="P185" i="11"/>
  <c r="P186" i="11"/>
  <c r="P187" i="11"/>
  <c r="P188" i="11"/>
  <c r="P189" i="11"/>
  <c r="P190" i="11"/>
  <c r="P191" i="11"/>
  <c r="P192" i="11"/>
  <c r="P193" i="11"/>
  <c r="P194" i="11"/>
  <c r="P195" i="11"/>
  <c r="P196" i="11"/>
  <c r="P197" i="11"/>
  <c r="P198" i="11"/>
  <c r="P199" i="11"/>
  <c r="P200" i="11"/>
  <c r="P201" i="11"/>
  <c r="P202" i="11"/>
  <c r="P203" i="11"/>
  <c r="P204" i="11"/>
  <c r="P205" i="11"/>
  <c r="P206" i="11"/>
  <c r="P207" i="11"/>
  <c r="P208" i="11"/>
  <c r="P209" i="11"/>
  <c r="P210" i="11"/>
  <c r="P211" i="11"/>
  <c r="P212" i="11"/>
  <c r="P213" i="11"/>
  <c r="P214" i="11"/>
  <c r="P215" i="11"/>
  <c r="P216" i="11"/>
  <c r="P217" i="11"/>
  <c r="P218" i="11"/>
  <c r="P219" i="11"/>
  <c r="P220" i="11"/>
  <c r="P221" i="11"/>
  <c r="P222" i="11"/>
  <c r="P223" i="11"/>
  <c r="P224" i="11"/>
  <c r="P225" i="11"/>
  <c r="P226" i="11"/>
  <c r="P227" i="11"/>
  <c r="P228" i="11"/>
  <c r="P229" i="11"/>
  <c r="P230" i="11"/>
  <c r="P231" i="11"/>
  <c r="P232" i="11"/>
  <c r="P233" i="11"/>
  <c r="P234" i="11"/>
  <c r="P235" i="1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F245" i="1" l="1"/>
  <c r="G245" i="1"/>
  <c r="H245" i="1"/>
  <c r="I245" i="1"/>
  <c r="J245" i="1"/>
  <c r="K245" i="1"/>
  <c r="P245" i="1"/>
  <c r="Q245" i="1"/>
  <c r="R245" i="1"/>
  <c r="S245" i="1"/>
  <c r="T245" i="1"/>
  <c r="U245" i="1"/>
  <c r="V245" i="1"/>
  <c r="F246" i="1"/>
  <c r="G246" i="1"/>
  <c r="H246" i="1"/>
  <c r="I246" i="1"/>
  <c r="J246" i="1"/>
  <c r="K246" i="1"/>
  <c r="P246" i="1"/>
  <c r="Q246" i="1"/>
  <c r="R246" i="1"/>
  <c r="S246" i="1"/>
  <c r="T246" i="1"/>
  <c r="U246" i="1"/>
  <c r="V246" i="1"/>
  <c r="F247" i="1"/>
  <c r="G247" i="1"/>
  <c r="H247" i="1"/>
  <c r="I247" i="1"/>
  <c r="J247" i="1"/>
  <c r="K247" i="1"/>
  <c r="P247" i="1"/>
  <c r="Q247" i="1"/>
  <c r="R247" i="1"/>
  <c r="S247" i="1"/>
  <c r="T247" i="1"/>
  <c r="U247" i="1"/>
  <c r="V247" i="1"/>
  <c r="F248" i="1"/>
  <c r="G248" i="1"/>
  <c r="H248" i="1"/>
  <c r="I248" i="1"/>
  <c r="J248" i="1"/>
  <c r="K248" i="1"/>
  <c r="P248" i="1"/>
  <c r="Q248" i="1"/>
  <c r="R248" i="1"/>
  <c r="S248" i="1"/>
  <c r="T248" i="1"/>
  <c r="U248" i="1"/>
  <c r="V248" i="1"/>
  <c r="F249" i="1"/>
  <c r="G249" i="1"/>
  <c r="H249" i="1"/>
  <c r="I249" i="1"/>
  <c r="J249" i="1"/>
  <c r="K249" i="1"/>
  <c r="P249" i="1"/>
  <c r="Q249" i="1"/>
  <c r="R249" i="1"/>
  <c r="S249" i="1"/>
  <c r="T249" i="1"/>
  <c r="U249" i="1"/>
  <c r="V249" i="1"/>
  <c r="F250" i="1"/>
  <c r="G250" i="1"/>
  <c r="H250" i="1"/>
  <c r="I250" i="1"/>
  <c r="J250" i="1"/>
  <c r="K250" i="1"/>
  <c r="P250" i="1"/>
  <c r="Q250" i="1"/>
  <c r="R250" i="1"/>
  <c r="S250" i="1"/>
  <c r="T250" i="1"/>
  <c r="U250" i="1"/>
  <c r="V250" i="1"/>
  <c r="F251" i="1"/>
  <c r="G251" i="1"/>
  <c r="H251" i="1"/>
  <c r="I251" i="1"/>
  <c r="J251" i="1"/>
  <c r="K251" i="1"/>
  <c r="P251" i="1"/>
  <c r="Q251" i="1"/>
  <c r="R251" i="1"/>
  <c r="S251" i="1"/>
  <c r="T251" i="1"/>
  <c r="U251" i="1"/>
  <c r="V251" i="1"/>
  <c r="F252" i="1"/>
  <c r="G252" i="1"/>
  <c r="H252" i="1"/>
  <c r="I252" i="1"/>
  <c r="J252" i="1"/>
  <c r="K252" i="1"/>
  <c r="P252" i="1"/>
  <c r="Q252" i="1"/>
  <c r="R252" i="1"/>
  <c r="S252" i="1"/>
  <c r="T252" i="1"/>
  <c r="U252" i="1"/>
  <c r="V252" i="1"/>
  <c r="F253" i="1"/>
  <c r="G253" i="1"/>
  <c r="H253" i="1"/>
  <c r="I253" i="1"/>
  <c r="J253" i="1"/>
  <c r="K253" i="1"/>
  <c r="P253" i="1"/>
  <c r="Q253" i="1"/>
  <c r="R253" i="1"/>
  <c r="S253" i="1"/>
  <c r="T253" i="1"/>
  <c r="U253" i="1"/>
  <c r="V253" i="1"/>
  <c r="F254" i="1"/>
  <c r="G254" i="1"/>
  <c r="H254" i="1"/>
  <c r="I254" i="1"/>
  <c r="J254" i="1"/>
  <c r="K254" i="1"/>
  <c r="P254" i="1"/>
  <c r="Q254" i="1"/>
  <c r="R254" i="1"/>
  <c r="S254" i="1"/>
  <c r="T254" i="1"/>
  <c r="U254" i="1"/>
  <c r="V254" i="1"/>
  <c r="F255" i="1"/>
  <c r="G255" i="1"/>
  <c r="H255" i="1"/>
  <c r="I255" i="1"/>
  <c r="J255" i="1"/>
  <c r="K255" i="1"/>
  <c r="P255" i="1"/>
  <c r="Q255" i="1"/>
  <c r="R255" i="1"/>
  <c r="S255" i="1"/>
  <c r="T255" i="1"/>
  <c r="U255" i="1"/>
  <c r="V255" i="1"/>
  <c r="F256" i="1"/>
  <c r="G256" i="1"/>
  <c r="H256" i="1"/>
  <c r="I256" i="1"/>
  <c r="J256" i="1"/>
  <c r="K256" i="1"/>
  <c r="P256" i="1"/>
  <c r="Q256" i="1"/>
  <c r="R256" i="1"/>
  <c r="S256" i="1"/>
  <c r="T256" i="1"/>
  <c r="U256" i="1"/>
  <c r="V256" i="1"/>
  <c r="F257" i="1"/>
  <c r="G257" i="1"/>
  <c r="H257" i="1"/>
  <c r="I257" i="1"/>
  <c r="J257" i="1"/>
  <c r="K257" i="1"/>
  <c r="P257" i="1"/>
  <c r="Q257" i="1"/>
  <c r="R257" i="1"/>
  <c r="S257" i="1"/>
  <c r="T257" i="1"/>
  <c r="U257" i="1"/>
  <c r="V257" i="1"/>
  <c r="F258" i="1"/>
  <c r="G258" i="1"/>
  <c r="H258" i="1"/>
  <c r="I258" i="1"/>
  <c r="J258" i="1"/>
  <c r="K258" i="1"/>
  <c r="P258" i="1"/>
  <c r="Q258" i="1"/>
  <c r="R258" i="1"/>
  <c r="S258" i="1"/>
  <c r="T258" i="1"/>
  <c r="U258" i="1"/>
  <c r="V258" i="1"/>
  <c r="F259" i="1"/>
  <c r="G259" i="1"/>
  <c r="H259" i="1"/>
  <c r="I259" i="1"/>
  <c r="J259" i="1"/>
  <c r="K259" i="1"/>
  <c r="P259" i="1"/>
  <c r="Q259" i="1"/>
  <c r="R259" i="1"/>
  <c r="S259" i="1"/>
  <c r="T259" i="1"/>
  <c r="U259" i="1"/>
  <c r="V259" i="1"/>
  <c r="F260" i="1"/>
  <c r="G260" i="1"/>
  <c r="H260" i="1"/>
  <c r="I260" i="1"/>
  <c r="J260" i="1"/>
  <c r="K260" i="1"/>
  <c r="P260" i="1"/>
  <c r="Q260" i="1"/>
  <c r="R260" i="1"/>
  <c r="S260" i="1"/>
  <c r="T260" i="1"/>
  <c r="U260" i="1"/>
  <c r="V260" i="1"/>
  <c r="F261" i="1"/>
  <c r="G261" i="1"/>
  <c r="H261" i="1"/>
  <c r="I261" i="1"/>
  <c r="J261" i="1"/>
  <c r="K261" i="1"/>
  <c r="P261" i="1"/>
  <c r="Q261" i="1"/>
  <c r="R261" i="1"/>
  <c r="S261" i="1"/>
  <c r="T261" i="1"/>
  <c r="U261" i="1"/>
  <c r="V261" i="1"/>
  <c r="F262" i="1"/>
  <c r="G262" i="1"/>
  <c r="H262" i="1"/>
  <c r="I262" i="1"/>
  <c r="J262" i="1"/>
  <c r="K262" i="1"/>
  <c r="P262" i="1"/>
  <c r="Q262" i="1"/>
  <c r="R262" i="1"/>
  <c r="S262" i="1"/>
  <c r="T262" i="1"/>
  <c r="U262" i="1"/>
  <c r="V262" i="1"/>
  <c r="F263" i="1"/>
  <c r="G263" i="1"/>
  <c r="H263" i="1"/>
  <c r="I263" i="1"/>
  <c r="J263" i="1"/>
  <c r="K263" i="1"/>
  <c r="P263" i="1"/>
  <c r="Q263" i="1"/>
  <c r="R263" i="1"/>
  <c r="S263" i="1"/>
  <c r="T263" i="1"/>
  <c r="U263" i="1"/>
  <c r="V263" i="1"/>
  <c r="F264" i="1"/>
  <c r="G264" i="1"/>
  <c r="H264" i="1"/>
  <c r="I264" i="1"/>
  <c r="J264" i="1"/>
  <c r="K264" i="1"/>
  <c r="P264" i="1"/>
  <c r="Q264" i="1"/>
  <c r="R264" i="1"/>
  <c r="S264" i="1"/>
  <c r="T264" i="1"/>
  <c r="U264" i="1"/>
  <c r="V264" i="1"/>
  <c r="F265" i="1"/>
  <c r="G265" i="1"/>
  <c r="H265" i="1"/>
  <c r="I265" i="1"/>
  <c r="J265" i="1"/>
  <c r="K265" i="1"/>
  <c r="P265" i="1"/>
  <c r="Q265" i="1"/>
  <c r="R265" i="1"/>
  <c r="S265" i="1"/>
  <c r="T265" i="1"/>
  <c r="U265" i="1"/>
  <c r="V265" i="1"/>
  <c r="D245" i="1"/>
  <c r="E245" i="1"/>
  <c r="E257" i="1"/>
  <c r="D257" i="1"/>
  <c r="D244" i="1"/>
  <c r="D246" i="1"/>
  <c r="D247" i="1"/>
  <c r="D248" i="1"/>
  <c r="D249" i="1"/>
  <c r="D250" i="1"/>
  <c r="D251" i="1"/>
  <c r="D252" i="1"/>
  <c r="D253" i="1"/>
  <c r="D254" i="1"/>
  <c r="D255" i="1"/>
  <c r="D256" i="1"/>
  <c r="D258" i="1"/>
  <c r="D259" i="1"/>
  <c r="D260" i="1"/>
  <c r="D261" i="1"/>
  <c r="D262" i="1"/>
  <c r="D263" i="1"/>
  <c r="D264" i="1"/>
  <c r="D265" i="1"/>
  <c r="E265" i="1"/>
  <c r="E264" i="1"/>
  <c r="E263" i="1"/>
  <c r="E262" i="1"/>
  <c r="E261" i="1"/>
  <c r="E260" i="1"/>
  <c r="E259" i="1"/>
  <c r="E258" i="1"/>
  <c r="E256" i="1"/>
  <c r="E255" i="1"/>
  <c r="E254" i="1"/>
  <c r="E253" i="1"/>
  <c r="E252" i="1"/>
  <c r="E251" i="1"/>
  <c r="E250" i="1"/>
  <c r="E249" i="1"/>
  <c r="E248" i="1"/>
  <c r="E247" i="1"/>
  <c r="E246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E244" i="1"/>
  <c r="G128" i="11" l="1"/>
  <c r="H128" i="11"/>
  <c r="I128" i="11"/>
  <c r="J128" i="11"/>
  <c r="K128" i="11"/>
  <c r="L128" i="11"/>
  <c r="M128" i="11"/>
  <c r="N128" i="11"/>
  <c r="O128" i="11"/>
  <c r="P128" i="11"/>
  <c r="Q128" i="11"/>
  <c r="R128" i="11"/>
  <c r="S128" i="11"/>
  <c r="F128" i="11"/>
  <c r="G130" i="11"/>
  <c r="H130" i="11"/>
  <c r="I130" i="11"/>
  <c r="J130" i="11"/>
  <c r="K130" i="11"/>
  <c r="L130" i="11"/>
  <c r="M130" i="11"/>
  <c r="N130" i="11"/>
  <c r="O130" i="11"/>
  <c r="G131" i="11"/>
  <c r="H131" i="11"/>
  <c r="I131" i="11"/>
  <c r="J131" i="11"/>
  <c r="K131" i="11"/>
  <c r="L131" i="11"/>
  <c r="M131" i="11"/>
  <c r="N131" i="11"/>
  <c r="O131" i="11"/>
  <c r="G132" i="11"/>
  <c r="H132" i="11"/>
  <c r="I132" i="11"/>
  <c r="J132" i="11"/>
  <c r="K132" i="11"/>
  <c r="L132" i="11"/>
  <c r="M132" i="11"/>
  <c r="N132" i="11"/>
  <c r="O132" i="11"/>
  <c r="G133" i="11"/>
  <c r="H133" i="11"/>
  <c r="I133" i="11"/>
  <c r="J133" i="11"/>
  <c r="K133" i="11"/>
  <c r="L133" i="11"/>
  <c r="M133" i="11"/>
  <c r="N133" i="11"/>
  <c r="O133" i="11"/>
  <c r="G134" i="11"/>
  <c r="H134" i="11"/>
  <c r="I134" i="11"/>
  <c r="J134" i="11"/>
  <c r="K134" i="11"/>
  <c r="L134" i="11"/>
  <c r="M134" i="11"/>
  <c r="N134" i="11"/>
  <c r="O134" i="11"/>
  <c r="G135" i="11"/>
  <c r="H135" i="11"/>
  <c r="I135" i="11"/>
  <c r="J135" i="11"/>
  <c r="K135" i="11"/>
  <c r="L135" i="11"/>
  <c r="M135" i="11"/>
  <c r="N135" i="11"/>
  <c r="O135" i="11"/>
  <c r="G136" i="11"/>
  <c r="H136" i="11"/>
  <c r="I136" i="11"/>
  <c r="J136" i="11"/>
  <c r="K136" i="11"/>
  <c r="L136" i="11"/>
  <c r="M136" i="11"/>
  <c r="N136" i="11"/>
  <c r="O136" i="11"/>
  <c r="G137" i="11"/>
  <c r="H137" i="11"/>
  <c r="I137" i="11"/>
  <c r="J137" i="11"/>
  <c r="K137" i="11"/>
  <c r="L137" i="11"/>
  <c r="M137" i="11"/>
  <c r="N137" i="11"/>
  <c r="O137" i="11"/>
  <c r="G138" i="11"/>
  <c r="H138" i="11"/>
  <c r="I138" i="11"/>
  <c r="J138" i="11"/>
  <c r="K138" i="11"/>
  <c r="L138" i="11"/>
  <c r="M138" i="11"/>
  <c r="N138" i="11"/>
  <c r="O138" i="11"/>
  <c r="G139" i="11"/>
  <c r="H139" i="11"/>
  <c r="I139" i="11"/>
  <c r="J139" i="11"/>
  <c r="K139" i="11"/>
  <c r="L139" i="11"/>
  <c r="M139" i="11"/>
  <c r="N139" i="11"/>
  <c r="O139" i="11"/>
  <c r="G140" i="11"/>
  <c r="H140" i="11"/>
  <c r="I140" i="11"/>
  <c r="J140" i="11"/>
  <c r="K140" i="11"/>
  <c r="L140" i="11"/>
  <c r="M140" i="11"/>
  <c r="N140" i="11"/>
  <c r="O140" i="11"/>
  <c r="G141" i="11"/>
  <c r="H141" i="11"/>
  <c r="I141" i="11"/>
  <c r="J141" i="11"/>
  <c r="K141" i="11"/>
  <c r="L141" i="11"/>
  <c r="M141" i="11"/>
  <c r="N141" i="11"/>
  <c r="O141" i="11"/>
  <c r="G142" i="11"/>
  <c r="H142" i="11"/>
  <c r="I142" i="11"/>
  <c r="J142" i="11"/>
  <c r="K142" i="11"/>
  <c r="L142" i="11"/>
  <c r="M142" i="11"/>
  <c r="N142" i="11"/>
  <c r="O142" i="11"/>
  <c r="G143" i="11"/>
  <c r="H143" i="11"/>
  <c r="I143" i="11"/>
  <c r="J143" i="11"/>
  <c r="K143" i="11"/>
  <c r="L143" i="11"/>
  <c r="M143" i="11"/>
  <c r="N143" i="11"/>
  <c r="O143" i="11"/>
  <c r="G144" i="11"/>
  <c r="H144" i="11"/>
  <c r="I144" i="11"/>
  <c r="J144" i="11"/>
  <c r="K144" i="11"/>
  <c r="L144" i="11"/>
  <c r="M144" i="11"/>
  <c r="N144" i="11"/>
  <c r="O144" i="11"/>
  <c r="G145" i="11"/>
  <c r="H145" i="11"/>
  <c r="I145" i="11"/>
  <c r="J145" i="11"/>
  <c r="K145" i="11"/>
  <c r="L145" i="11"/>
  <c r="M145" i="11"/>
  <c r="N145" i="11"/>
  <c r="O145" i="11"/>
  <c r="G146" i="11"/>
  <c r="H146" i="11"/>
  <c r="I146" i="11"/>
  <c r="J146" i="11"/>
  <c r="K146" i="11"/>
  <c r="L146" i="11"/>
  <c r="M146" i="11"/>
  <c r="N146" i="11"/>
  <c r="O146" i="11"/>
  <c r="G147" i="11"/>
  <c r="H147" i="11"/>
  <c r="I147" i="11"/>
  <c r="J147" i="11"/>
  <c r="K147" i="11"/>
  <c r="L147" i="11"/>
  <c r="M147" i="11"/>
  <c r="N147" i="11"/>
  <c r="O147" i="11"/>
  <c r="G148" i="11"/>
  <c r="H148" i="11"/>
  <c r="I148" i="11"/>
  <c r="J148" i="11"/>
  <c r="K148" i="11"/>
  <c r="L148" i="11"/>
  <c r="M148" i="11"/>
  <c r="N148" i="11"/>
  <c r="O148" i="11"/>
  <c r="G149" i="11"/>
  <c r="H149" i="11"/>
  <c r="I149" i="11"/>
  <c r="J149" i="11"/>
  <c r="K149" i="11"/>
  <c r="L149" i="11"/>
  <c r="M149" i="11"/>
  <c r="N149" i="11"/>
  <c r="O149" i="11"/>
  <c r="G150" i="11"/>
  <c r="H150" i="11"/>
  <c r="I150" i="11"/>
  <c r="J150" i="11"/>
  <c r="K150" i="11"/>
  <c r="L150" i="11"/>
  <c r="M150" i="11"/>
  <c r="N150" i="11"/>
  <c r="O150" i="11"/>
  <c r="G151" i="11"/>
  <c r="H151" i="11"/>
  <c r="I151" i="11"/>
  <c r="J151" i="11"/>
  <c r="K151" i="11"/>
  <c r="L151" i="11"/>
  <c r="M151" i="11"/>
  <c r="N151" i="11"/>
  <c r="O151" i="11"/>
  <c r="G152" i="11"/>
  <c r="H152" i="11"/>
  <c r="I152" i="11"/>
  <c r="J152" i="11"/>
  <c r="K152" i="11"/>
  <c r="L152" i="11"/>
  <c r="M152" i="11"/>
  <c r="N152" i="11"/>
  <c r="O152" i="11"/>
  <c r="G153" i="11"/>
  <c r="H153" i="11"/>
  <c r="I153" i="11"/>
  <c r="J153" i="11"/>
  <c r="K153" i="11"/>
  <c r="L153" i="11"/>
  <c r="M153" i="11"/>
  <c r="N153" i="11"/>
  <c r="O153" i="11"/>
  <c r="G154" i="11"/>
  <c r="H154" i="11"/>
  <c r="I154" i="11"/>
  <c r="J154" i="11"/>
  <c r="K154" i="11"/>
  <c r="L154" i="11"/>
  <c r="M154" i="11"/>
  <c r="N154" i="11"/>
  <c r="O154" i="11"/>
  <c r="G155" i="11"/>
  <c r="H155" i="11"/>
  <c r="I155" i="11"/>
  <c r="J155" i="11"/>
  <c r="K155" i="11"/>
  <c r="L155" i="11"/>
  <c r="M155" i="11"/>
  <c r="N155" i="11"/>
  <c r="O155" i="11"/>
  <c r="G156" i="11"/>
  <c r="H156" i="11"/>
  <c r="I156" i="11"/>
  <c r="J156" i="11"/>
  <c r="K156" i="11"/>
  <c r="L156" i="11"/>
  <c r="M156" i="11"/>
  <c r="N156" i="11"/>
  <c r="O156" i="11"/>
  <c r="G157" i="11"/>
  <c r="H157" i="11"/>
  <c r="I157" i="11"/>
  <c r="J157" i="11"/>
  <c r="K157" i="11"/>
  <c r="L157" i="11"/>
  <c r="M157" i="11"/>
  <c r="N157" i="11"/>
  <c r="O157" i="11"/>
  <c r="G158" i="11"/>
  <c r="H158" i="11"/>
  <c r="I158" i="11"/>
  <c r="J158" i="11"/>
  <c r="K158" i="11"/>
  <c r="L158" i="11"/>
  <c r="M158" i="11"/>
  <c r="N158" i="11"/>
  <c r="O158" i="11"/>
  <c r="G159" i="11"/>
  <c r="H159" i="11"/>
  <c r="I159" i="11"/>
  <c r="J159" i="11"/>
  <c r="K159" i="11"/>
  <c r="L159" i="11"/>
  <c r="M159" i="11"/>
  <c r="N159" i="11"/>
  <c r="O159" i="11"/>
  <c r="G160" i="11"/>
  <c r="H160" i="11"/>
  <c r="I160" i="11"/>
  <c r="J160" i="11"/>
  <c r="K160" i="11"/>
  <c r="L160" i="11"/>
  <c r="M160" i="11"/>
  <c r="N160" i="11"/>
  <c r="O160" i="11"/>
  <c r="G161" i="11"/>
  <c r="H161" i="11"/>
  <c r="I161" i="11"/>
  <c r="J161" i="11"/>
  <c r="K161" i="11"/>
  <c r="L161" i="11"/>
  <c r="M161" i="11"/>
  <c r="N161" i="11"/>
  <c r="O161" i="11"/>
  <c r="G162" i="11"/>
  <c r="H162" i="11"/>
  <c r="I162" i="11"/>
  <c r="J162" i="11"/>
  <c r="K162" i="11"/>
  <c r="L162" i="11"/>
  <c r="M162" i="11"/>
  <c r="N162" i="11"/>
  <c r="O162" i="11"/>
  <c r="G163" i="11"/>
  <c r="H163" i="11"/>
  <c r="I163" i="11"/>
  <c r="J163" i="11"/>
  <c r="K163" i="11"/>
  <c r="L163" i="11"/>
  <c r="M163" i="11"/>
  <c r="N163" i="11"/>
  <c r="O163" i="11"/>
  <c r="G164" i="11"/>
  <c r="H164" i="11"/>
  <c r="I164" i="11"/>
  <c r="J164" i="11"/>
  <c r="K164" i="11"/>
  <c r="L164" i="11"/>
  <c r="M164" i="11"/>
  <c r="N164" i="11"/>
  <c r="O164" i="11"/>
  <c r="G165" i="11"/>
  <c r="H165" i="11"/>
  <c r="I165" i="11"/>
  <c r="J165" i="11"/>
  <c r="K165" i="11"/>
  <c r="L165" i="11"/>
  <c r="M165" i="11"/>
  <c r="N165" i="11"/>
  <c r="O165" i="11"/>
  <c r="G166" i="11"/>
  <c r="H166" i="11"/>
  <c r="I166" i="11"/>
  <c r="J166" i="11"/>
  <c r="K166" i="11"/>
  <c r="L166" i="11"/>
  <c r="M166" i="11"/>
  <c r="N166" i="11"/>
  <c r="O166" i="11"/>
  <c r="G167" i="11"/>
  <c r="H167" i="11"/>
  <c r="I167" i="11"/>
  <c r="J167" i="11"/>
  <c r="K167" i="11"/>
  <c r="L167" i="11"/>
  <c r="M167" i="11"/>
  <c r="N167" i="11"/>
  <c r="O167" i="11"/>
  <c r="G168" i="11"/>
  <c r="H168" i="11"/>
  <c r="I168" i="11"/>
  <c r="J168" i="11"/>
  <c r="K168" i="11"/>
  <c r="L168" i="11"/>
  <c r="M168" i="11"/>
  <c r="N168" i="11"/>
  <c r="O168" i="11"/>
  <c r="G169" i="11"/>
  <c r="H169" i="11"/>
  <c r="I169" i="11"/>
  <c r="J169" i="11"/>
  <c r="K169" i="11"/>
  <c r="L169" i="11"/>
  <c r="M169" i="11"/>
  <c r="N169" i="11"/>
  <c r="O169" i="11"/>
  <c r="G170" i="11"/>
  <c r="H170" i="11"/>
  <c r="I170" i="11"/>
  <c r="J170" i="11"/>
  <c r="K170" i="11"/>
  <c r="L170" i="11"/>
  <c r="M170" i="11"/>
  <c r="N170" i="11"/>
  <c r="O170" i="11"/>
  <c r="G171" i="11"/>
  <c r="H171" i="11"/>
  <c r="I171" i="11"/>
  <c r="J171" i="11"/>
  <c r="K171" i="11"/>
  <c r="L171" i="11"/>
  <c r="M171" i="11"/>
  <c r="N171" i="11"/>
  <c r="O171" i="11"/>
  <c r="G172" i="11"/>
  <c r="H172" i="11"/>
  <c r="I172" i="11"/>
  <c r="J172" i="11"/>
  <c r="K172" i="11"/>
  <c r="L172" i="11"/>
  <c r="M172" i="11"/>
  <c r="N172" i="11"/>
  <c r="O172" i="11"/>
  <c r="G173" i="11"/>
  <c r="H173" i="11"/>
  <c r="I173" i="11"/>
  <c r="J173" i="11"/>
  <c r="K173" i="11"/>
  <c r="L173" i="11"/>
  <c r="M173" i="11"/>
  <c r="N173" i="11"/>
  <c r="O173" i="11"/>
  <c r="G174" i="11"/>
  <c r="H174" i="11"/>
  <c r="I174" i="11"/>
  <c r="J174" i="11"/>
  <c r="K174" i="11"/>
  <c r="L174" i="11"/>
  <c r="M174" i="11"/>
  <c r="N174" i="11"/>
  <c r="O174" i="11"/>
  <c r="G175" i="11"/>
  <c r="H175" i="11"/>
  <c r="I175" i="11"/>
  <c r="J175" i="11"/>
  <c r="K175" i="11"/>
  <c r="L175" i="11"/>
  <c r="M175" i="11"/>
  <c r="N175" i="11"/>
  <c r="O175" i="11"/>
  <c r="G176" i="11"/>
  <c r="H176" i="11"/>
  <c r="I176" i="11"/>
  <c r="J176" i="11"/>
  <c r="K176" i="11"/>
  <c r="L176" i="11"/>
  <c r="M176" i="11"/>
  <c r="N176" i="11"/>
  <c r="O176" i="11"/>
  <c r="G177" i="11"/>
  <c r="H177" i="11"/>
  <c r="I177" i="11"/>
  <c r="J177" i="11"/>
  <c r="K177" i="11"/>
  <c r="L177" i="11"/>
  <c r="M177" i="11"/>
  <c r="N177" i="11"/>
  <c r="O177" i="11"/>
  <c r="G178" i="11"/>
  <c r="H178" i="11"/>
  <c r="I178" i="11"/>
  <c r="J178" i="11"/>
  <c r="K178" i="11"/>
  <c r="L178" i="11"/>
  <c r="M178" i="11"/>
  <c r="N178" i="11"/>
  <c r="O178" i="11"/>
  <c r="G179" i="11"/>
  <c r="H179" i="11"/>
  <c r="I179" i="11"/>
  <c r="J179" i="11"/>
  <c r="K179" i="11"/>
  <c r="L179" i="11"/>
  <c r="M179" i="11"/>
  <c r="N179" i="11"/>
  <c r="O179" i="11"/>
  <c r="G180" i="11"/>
  <c r="H180" i="11"/>
  <c r="I180" i="11"/>
  <c r="J180" i="11"/>
  <c r="K180" i="11"/>
  <c r="L180" i="11"/>
  <c r="M180" i="11"/>
  <c r="N180" i="11"/>
  <c r="O180" i="11"/>
  <c r="G181" i="11"/>
  <c r="H181" i="11"/>
  <c r="I181" i="11"/>
  <c r="J181" i="11"/>
  <c r="K181" i="11"/>
  <c r="L181" i="11"/>
  <c r="M181" i="11"/>
  <c r="N181" i="11"/>
  <c r="O181" i="11"/>
  <c r="G182" i="11"/>
  <c r="H182" i="11"/>
  <c r="I182" i="11"/>
  <c r="J182" i="11"/>
  <c r="K182" i="11"/>
  <c r="L182" i="11"/>
  <c r="M182" i="11"/>
  <c r="N182" i="11"/>
  <c r="O182" i="11"/>
  <c r="G183" i="11"/>
  <c r="H183" i="11"/>
  <c r="I183" i="11"/>
  <c r="J183" i="11"/>
  <c r="K183" i="11"/>
  <c r="L183" i="11"/>
  <c r="M183" i="11"/>
  <c r="N183" i="11"/>
  <c r="O183" i="11"/>
  <c r="G184" i="11"/>
  <c r="H184" i="11"/>
  <c r="I184" i="11"/>
  <c r="J184" i="11"/>
  <c r="K184" i="11"/>
  <c r="L184" i="11"/>
  <c r="M184" i="11"/>
  <c r="N184" i="11"/>
  <c r="O184" i="11"/>
  <c r="G185" i="11"/>
  <c r="H185" i="11"/>
  <c r="I185" i="11"/>
  <c r="J185" i="11"/>
  <c r="K185" i="11"/>
  <c r="L185" i="11"/>
  <c r="M185" i="11"/>
  <c r="N185" i="11"/>
  <c r="O185" i="11"/>
  <c r="G186" i="11"/>
  <c r="H186" i="11"/>
  <c r="I186" i="11"/>
  <c r="J186" i="11"/>
  <c r="K186" i="11"/>
  <c r="L186" i="11"/>
  <c r="M186" i="11"/>
  <c r="N186" i="11"/>
  <c r="O186" i="11"/>
  <c r="G187" i="11"/>
  <c r="H187" i="11"/>
  <c r="I187" i="11"/>
  <c r="J187" i="11"/>
  <c r="K187" i="11"/>
  <c r="L187" i="11"/>
  <c r="M187" i="11"/>
  <c r="N187" i="11"/>
  <c r="O187" i="11"/>
  <c r="G188" i="11"/>
  <c r="H188" i="11"/>
  <c r="I188" i="11"/>
  <c r="J188" i="11"/>
  <c r="K188" i="11"/>
  <c r="L188" i="11"/>
  <c r="M188" i="11"/>
  <c r="N188" i="11"/>
  <c r="O188" i="11"/>
  <c r="G189" i="11"/>
  <c r="H189" i="11"/>
  <c r="I189" i="11"/>
  <c r="J189" i="11"/>
  <c r="K189" i="11"/>
  <c r="L189" i="11"/>
  <c r="M189" i="11"/>
  <c r="N189" i="11"/>
  <c r="O189" i="11"/>
  <c r="G190" i="11"/>
  <c r="H190" i="11"/>
  <c r="I190" i="11"/>
  <c r="J190" i="11"/>
  <c r="K190" i="11"/>
  <c r="L190" i="11"/>
  <c r="M190" i="11"/>
  <c r="N190" i="11"/>
  <c r="O190" i="11"/>
  <c r="G191" i="11"/>
  <c r="H191" i="11"/>
  <c r="I191" i="11"/>
  <c r="J191" i="11"/>
  <c r="K191" i="11"/>
  <c r="L191" i="11"/>
  <c r="M191" i="11"/>
  <c r="N191" i="11"/>
  <c r="O191" i="11"/>
  <c r="G192" i="11"/>
  <c r="H192" i="11"/>
  <c r="I192" i="11"/>
  <c r="J192" i="11"/>
  <c r="K192" i="11"/>
  <c r="L192" i="11"/>
  <c r="M192" i="11"/>
  <c r="N192" i="11"/>
  <c r="O192" i="11"/>
  <c r="G193" i="11"/>
  <c r="H193" i="11"/>
  <c r="I193" i="11"/>
  <c r="J193" i="11"/>
  <c r="K193" i="11"/>
  <c r="L193" i="11"/>
  <c r="M193" i="11"/>
  <c r="N193" i="11"/>
  <c r="O193" i="11"/>
  <c r="G194" i="11"/>
  <c r="H194" i="11"/>
  <c r="I194" i="11"/>
  <c r="J194" i="11"/>
  <c r="K194" i="11"/>
  <c r="L194" i="11"/>
  <c r="M194" i="11"/>
  <c r="N194" i="11"/>
  <c r="O194" i="11"/>
  <c r="G195" i="11"/>
  <c r="H195" i="11"/>
  <c r="I195" i="11"/>
  <c r="J195" i="11"/>
  <c r="K195" i="11"/>
  <c r="L195" i="11"/>
  <c r="M195" i="11"/>
  <c r="N195" i="11"/>
  <c r="O195" i="11"/>
  <c r="G196" i="11"/>
  <c r="H196" i="11"/>
  <c r="I196" i="11"/>
  <c r="J196" i="11"/>
  <c r="K196" i="11"/>
  <c r="L196" i="11"/>
  <c r="M196" i="11"/>
  <c r="N196" i="11"/>
  <c r="O196" i="11"/>
  <c r="G197" i="11"/>
  <c r="H197" i="11"/>
  <c r="I197" i="11"/>
  <c r="J197" i="11"/>
  <c r="K197" i="11"/>
  <c r="L197" i="11"/>
  <c r="M197" i="11"/>
  <c r="N197" i="11"/>
  <c r="O197" i="11"/>
  <c r="G198" i="11"/>
  <c r="H198" i="11"/>
  <c r="I198" i="11"/>
  <c r="J198" i="11"/>
  <c r="K198" i="11"/>
  <c r="L198" i="11"/>
  <c r="M198" i="11"/>
  <c r="N198" i="11"/>
  <c r="O198" i="11"/>
  <c r="G199" i="11"/>
  <c r="H199" i="11"/>
  <c r="I199" i="11"/>
  <c r="J199" i="11"/>
  <c r="K199" i="11"/>
  <c r="L199" i="11"/>
  <c r="M199" i="11"/>
  <c r="N199" i="11"/>
  <c r="O199" i="11"/>
  <c r="G200" i="11"/>
  <c r="H200" i="11"/>
  <c r="I200" i="11"/>
  <c r="J200" i="11"/>
  <c r="K200" i="11"/>
  <c r="L200" i="11"/>
  <c r="M200" i="11"/>
  <c r="N200" i="11"/>
  <c r="O200" i="11"/>
  <c r="G201" i="11"/>
  <c r="H201" i="11"/>
  <c r="I201" i="11"/>
  <c r="J201" i="11"/>
  <c r="K201" i="11"/>
  <c r="L201" i="11"/>
  <c r="M201" i="11"/>
  <c r="N201" i="11"/>
  <c r="O201" i="11"/>
  <c r="G202" i="11"/>
  <c r="H202" i="11"/>
  <c r="I202" i="11"/>
  <c r="J202" i="11"/>
  <c r="K202" i="11"/>
  <c r="L202" i="11"/>
  <c r="M202" i="11"/>
  <c r="N202" i="11"/>
  <c r="O202" i="11"/>
  <c r="G203" i="11"/>
  <c r="H203" i="11"/>
  <c r="I203" i="11"/>
  <c r="J203" i="11"/>
  <c r="K203" i="11"/>
  <c r="L203" i="11"/>
  <c r="M203" i="11"/>
  <c r="N203" i="11"/>
  <c r="O203" i="11"/>
  <c r="G204" i="11"/>
  <c r="H204" i="11"/>
  <c r="I204" i="11"/>
  <c r="J204" i="11"/>
  <c r="K204" i="11"/>
  <c r="L204" i="11"/>
  <c r="M204" i="11"/>
  <c r="N204" i="11"/>
  <c r="O204" i="11"/>
  <c r="G205" i="11"/>
  <c r="H205" i="11"/>
  <c r="I205" i="11"/>
  <c r="J205" i="11"/>
  <c r="K205" i="11"/>
  <c r="L205" i="11"/>
  <c r="M205" i="11"/>
  <c r="N205" i="11"/>
  <c r="O205" i="11"/>
  <c r="G206" i="11"/>
  <c r="H206" i="11"/>
  <c r="I206" i="11"/>
  <c r="J206" i="11"/>
  <c r="K206" i="11"/>
  <c r="L206" i="11"/>
  <c r="M206" i="11"/>
  <c r="N206" i="11"/>
  <c r="O206" i="11"/>
  <c r="G207" i="11"/>
  <c r="H207" i="11"/>
  <c r="I207" i="11"/>
  <c r="J207" i="11"/>
  <c r="K207" i="11"/>
  <c r="L207" i="11"/>
  <c r="M207" i="11"/>
  <c r="N207" i="11"/>
  <c r="O207" i="11"/>
  <c r="G208" i="11"/>
  <c r="H208" i="11"/>
  <c r="I208" i="11"/>
  <c r="J208" i="11"/>
  <c r="K208" i="11"/>
  <c r="L208" i="11"/>
  <c r="M208" i="11"/>
  <c r="N208" i="11"/>
  <c r="O208" i="11"/>
  <c r="G209" i="11"/>
  <c r="H209" i="11"/>
  <c r="I209" i="11"/>
  <c r="J209" i="11"/>
  <c r="K209" i="11"/>
  <c r="L209" i="11"/>
  <c r="M209" i="11"/>
  <c r="N209" i="11"/>
  <c r="O209" i="11"/>
  <c r="G210" i="11"/>
  <c r="H210" i="11"/>
  <c r="I210" i="11"/>
  <c r="J210" i="11"/>
  <c r="K210" i="11"/>
  <c r="L210" i="11"/>
  <c r="M210" i="11"/>
  <c r="N210" i="11"/>
  <c r="O210" i="11"/>
  <c r="G211" i="11"/>
  <c r="H211" i="11"/>
  <c r="I211" i="11"/>
  <c r="J211" i="11"/>
  <c r="K211" i="11"/>
  <c r="L211" i="11"/>
  <c r="M211" i="11"/>
  <c r="N211" i="11"/>
  <c r="O211" i="11"/>
  <c r="G212" i="11"/>
  <c r="H212" i="11"/>
  <c r="I212" i="11"/>
  <c r="J212" i="11"/>
  <c r="K212" i="11"/>
  <c r="L212" i="11"/>
  <c r="M212" i="11"/>
  <c r="N212" i="11"/>
  <c r="O212" i="11"/>
  <c r="G213" i="11"/>
  <c r="H213" i="11"/>
  <c r="I213" i="11"/>
  <c r="J213" i="11"/>
  <c r="K213" i="11"/>
  <c r="L213" i="11"/>
  <c r="M213" i="11"/>
  <c r="N213" i="11"/>
  <c r="O213" i="11"/>
  <c r="G214" i="11"/>
  <c r="H214" i="11"/>
  <c r="I214" i="11"/>
  <c r="J214" i="11"/>
  <c r="K214" i="11"/>
  <c r="L214" i="11"/>
  <c r="M214" i="11"/>
  <c r="N214" i="11"/>
  <c r="O214" i="11"/>
  <c r="G215" i="11"/>
  <c r="H215" i="11"/>
  <c r="I215" i="11"/>
  <c r="J215" i="11"/>
  <c r="K215" i="11"/>
  <c r="L215" i="11"/>
  <c r="M215" i="11"/>
  <c r="N215" i="11"/>
  <c r="O215" i="11"/>
  <c r="G216" i="11"/>
  <c r="H216" i="11"/>
  <c r="I216" i="11"/>
  <c r="J216" i="11"/>
  <c r="K216" i="11"/>
  <c r="L216" i="11"/>
  <c r="M216" i="11"/>
  <c r="N216" i="11"/>
  <c r="O216" i="11"/>
  <c r="G217" i="11"/>
  <c r="H217" i="11"/>
  <c r="I217" i="11"/>
  <c r="J217" i="11"/>
  <c r="K217" i="11"/>
  <c r="L217" i="11"/>
  <c r="M217" i="11"/>
  <c r="N217" i="11"/>
  <c r="O217" i="11"/>
  <c r="G218" i="11"/>
  <c r="H218" i="11"/>
  <c r="I218" i="11"/>
  <c r="J218" i="11"/>
  <c r="K218" i="11"/>
  <c r="L218" i="11"/>
  <c r="M218" i="11"/>
  <c r="N218" i="11"/>
  <c r="O218" i="11"/>
  <c r="G219" i="11"/>
  <c r="H219" i="11"/>
  <c r="I219" i="11"/>
  <c r="J219" i="11"/>
  <c r="K219" i="11"/>
  <c r="L219" i="11"/>
  <c r="M219" i="11"/>
  <c r="N219" i="11"/>
  <c r="O219" i="11"/>
  <c r="G220" i="11"/>
  <c r="H220" i="11"/>
  <c r="I220" i="11"/>
  <c r="J220" i="11"/>
  <c r="K220" i="11"/>
  <c r="L220" i="11"/>
  <c r="M220" i="11"/>
  <c r="N220" i="11"/>
  <c r="O220" i="11"/>
  <c r="G221" i="11"/>
  <c r="H221" i="11"/>
  <c r="I221" i="11"/>
  <c r="J221" i="11"/>
  <c r="K221" i="11"/>
  <c r="L221" i="11"/>
  <c r="M221" i="11"/>
  <c r="N221" i="11"/>
  <c r="O221" i="11"/>
  <c r="G222" i="11"/>
  <c r="H222" i="11"/>
  <c r="I222" i="11"/>
  <c r="J222" i="11"/>
  <c r="K222" i="11"/>
  <c r="L222" i="11"/>
  <c r="M222" i="11"/>
  <c r="N222" i="11"/>
  <c r="O222" i="11"/>
  <c r="G223" i="11"/>
  <c r="H223" i="11"/>
  <c r="I223" i="11"/>
  <c r="J223" i="11"/>
  <c r="K223" i="11"/>
  <c r="L223" i="11"/>
  <c r="M223" i="11"/>
  <c r="N223" i="11"/>
  <c r="O223" i="11"/>
  <c r="G224" i="11"/>
  <c r="H224" i="11"/>
  <c r="I224" i="11"/>
  <c r="J224" i="11"/>
  <c r="K224" i="11"/>
  <c r="L224" i="11"/>
  <c r="M224" i="11"/>
  <c r="N224" i="11"/>
  <c r="O224" i="11"/>
  <c r="G225" i="11"/>
  <c r="H225" i="11"/>
  <c r="I225" i="11"/>
  <c r="J225" i="11"/>
  <c r="K225" i="11"/>
  <c r="L225" i="11"/>
  <c r="M225" i="11"/>
  <c r="N225" i="11"/>
  <c r="O225" i="11"/>
  <c r="G226" i="11"/>
  <c r="H226" i="11"/>
  <c r="I226" i="11"/>
  <c r="J226" i="11"/>
  <c r="K226" i="11"/>
  <c r="L226" i="11"/>
  <c r="M226" i="11"/>
  <c r="N226" i="11"/>
  <c r="O226" i="11"/>
  <c r="G227" i="11"/>
  <c r="H227" i="11"/>
  <c r="I227" i="11"/>
  <c r="J227" i="11"/>
  <c r="K227" i="11"/>
  <c r="L227" i="11"/>
  <c r="M227" i="11"/>
  <c r="N227" i="11"/>
  <c r="O227" i="11"/>
  <c r="G228" i="11"/>
  <c r="H228" i="11"/>
  <c r="I228" i="11"/>
  <c r="J228" i="11"/>
  <c r="K228" i="11"/>
  <c r="L228" i="11"/>
  <c r="M228" i="11"/>
  <c r="N228" i="11"/>
  <c r="O228" i="11"/>
  <c r="G229" i="11"/>
  <c r="H229" i="11"/>
  <c r="I229" i="11"/>
  <c r="J229" i="11"/>
  <c r="K229" i="11"/>
  <c r="L229" i="11"/>
  <c r="M229" i="11"/>
  <c r="N229" i="11"/>
  <c r="O229" i="11"/>
  <c r="G230" i="11"/>
  <c r="H230" i="11"/>
  <c r="I230" i="11"/>
  <c r="J230" i="11"/>
  <c r="K230" i="11"/>
  <c r="L230" i="11"/>
  <c r="M230" i="11"/>
  <c r="N230" i="11"/>
  <c r="O230" i="11"/>
  <c r="G231" i="11"/>
  <c r="H231" i="11"/>
  <c r="I231" i="11"/>
  <c r="J231" i="11"/>
  <c r="K231" i="11"/>
  <c r="L231" i="11"/>
  <c r="M231" i="11"/>
  <c r="N231" i="11"/>
  <c r="O231" i="11"/>
  <c r="G232" i="11"/>
  <c r="H232" i="11"/>
  <c r="I232" i="11"/>
  <c r="J232" i="11"/>
  <c r="K232" i="11"/>
  <c r="L232" i="11"/>
  <c r="M232" i="11"/>
  <c r="N232" i="11"/>
  <c r="O232" i="11"/>
  <c r="G233" i="11"/>
  <c r="H233" i="11"/>
  <c r="I233" i="11"/>
  <c r="J233" i="11"/>
  <c r="K233" i="11"/>
  <c r="L233" i="11"/>
  <c r="M233" i="11"/>
  <c r="N233" i="11"/>
  <c r="O233" i="11"/>
  <c r="G234" i="11"/>
  <c r="H234" i="11"/>
  <c r="I234" i="11"/>
  <c r="J234" i="11"/>
  <c r="K234" i="11"/>
  <c r="L234" i="11"/>
  <c r="M234" i="11"/>
  <c r="N234" i="11"/>
  <c r="O234" i="11"/>
  <c r="G235" i="11"/>
  <c r="H235" i="11"/>
  <c r="I235" i="11"/>
  <c r="J235" i="11"/>
  <c r="K235" i="11"/>
  <c r="L235" i="11"/>
  <c r="M235" i="11"/>
  <c r="N235" i="11"/>
  <c r="O235" i="11"/>
  <c r="H129" i="11"/>
  <c r="I129" i="11"/>
  <c r="J129" i="11"/>
  <c r="K129" i="11"/>
  <c r="L129" i="11"/>
  <c r="M129" i="11"/>
  <c r="N129" i="11"/>
  <c r="O129" i="11"/>
  <c r="G129" i="11"/>
  <c r="C234" i="11"/>
  <c r="C235" i="11"/>
  <c r="C228" i="11"/>
  <c r="C229" i="11"/>
  <c r="C230" i="11"/>
  <c r="C231" i="11"/>
  <c r="C232" i="11"/>
  <c r="C23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06" i="11"/>
  <c r="C207" i="11"/>
  <c r="C208" i="11"/>
  <c r="C209" i="11"/>
  <c r="C210" i="11"/>
  <c r="C211" i="11"/>
  <c r="C212" i="11"/>
  <c r="C213" i="11"/>
  <c r="C201" i="11"/>
  <c r="C202" i="11"/>
  <c r="C203" i="11"/>
  <c r="C204" i="11"/>
  <c r="C205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129" i="11"/>
  <c r="EZ3" i="11" l="1"/>
  <c r="EZ4" i="11"/>
  <c r="EZ5" i="11"/>
  <c r="EZ6" i="11"/>
  <c r="EZ7" i="11"/>
  <c r="EZ8" i="11"/>
  <c r="EZ9" i="11"/>
  <c r="EZ10" i="11"/>
  <c r="EZ11" i="11"/>
  <c r="EZ12" i="11"/>
  <c r="EZ13" i="11"/>
  <c r="EZ14" i="11"/>
  <c r="EZ15" i="11"/>
  <c r="EZ16" i="11"/>
  <c r="EZ17" i="11"/>
  <c r="EZ18" i="11"/>
  <c r="EZ19" i="11"/>
  <c r="EZ20" i="11"/>
  <c r="EZ21" i="11"/>
  <c r="EZ22" i="11"/>
  <c r="EZ2" i="11"/>
  <c r="O101" i="8" l="1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CO1" i="11" l="1"/>
  <c r="CO2" i="11"/>
  <c r="CO3" i="11"/>
  <c r="CO4" i="11"/>
  <c r="CO5" i="11"/>
  <c r="CO6" i="11"/>
  <c r="CO7" i="11"/>
  <c r="CO8" i="11"/>
  <c r="CO9" i="11"/>
  <c r="CO10" i="11"/>
  <c r="CO11" i="11"/>
  <c r="CO12" i="11"/>
  <c r="CO13" i="11"/>
  <c r="CO14" i="11"/>
  <c r="CO15" i="11"/>
  <c r="CO16" i="11"/>
  <c r="CO17" i="11"/>
  <c r="CO18" i="11"/>
  <c r="CO19" i="11"/>
  <c r="CO20" i="11"/>
  <c r="CO21" i="11"/>
  <c r="CO22" i="11"/>
  <c r="CO23" i="11"/>
  <c r="CO24" i="11"/>
  <c r="CO25" i="11"/>
  <c r="CO26" i="11"/>
  <c r="CO27" i="11"/>
  <c r="CO28" i="11"/>
  <c r="CO29" i="11"/>
  <c r="CO30" i="11"/>
  <c r="CO31" i="11"/>
  <c r="CO32" i="11"/>
  <c r="CO33" i="11"/>
  <c r="CO34" i="11"/>
  <c r="CO35" i="11"/>
  <c r="CO36" i="11"/>
  <c r="CO37" i="11"/>
  <c r="CO38" i="11"/>
  <c r="CO39" i="11"/>
  <c r="CO40" i="11"/>
  <c r="CO41" i="11"/>
  <c r="CO42" i="11"/>
  <c r="CO43" i="11"/>
  <c r="CO44" i="11"/>
  <c r="CO45" i="11"/>
  <c r="CO46" i="11"/>
  <c r="CO47" i="11"/>
  <c r="CO48" i="11"/>
  <c r="CO49" i="11"/>
  <c r="CO50" i="11"/>
  <c r="CO51" i="11"/>
  <c r="CO52" i="11"/>
  <c r="CO53" i="11"/>
  <c r="CO54" i="11"/>
  <c r="CO55" i="11"/>
  <c r="CO56" i="11"/>
  <c r="CO57" i="11"/>
  <c r="CO58" i="11"/>
  <c r="CO59" i="11"/>
  <c r="CO60" i="11"/>
  <c r="CO61" i="11"/>
  <c r="CO62" i="11"/>
  <c r="CO63" i="11"/>
  <c r="CO64" i="11"/>
  <c r="CO65" i="11"/>
  <c r="CO66" i="11"/>
  <c r="CO67" i="11"/>
  <c r="CO68" i="11"/>
  <c r="CO69" i="11"/>
  <c r="CO70" i="11"/>
  <c r="CO71" i="11"/>
  <c r="CO72" i="11"/>
  <c r="CO73" i="11"/>
  <c r="CO74" i="11"/>
  <c r="CO75" i="11"/>
  <c r="CO76" i="11"/>
  <c r="CO77" i="11"/>
  <c r="CO78" i="11"/>
  <c r="CO79" i="11"/>
  <c r="CO80" i="11"/>
  <c r="CO81" i="11"/>
  <c r="CO82" i="11"/>
  <c r="CO83" i="11"/>
  <c r="CO84" i="11"/>
  <c r="CO85" i="11"/>
  <c r="CO86" i="11"/>
  <c r="CO87" i="11"/>
  <c r="CO88" i="11"/>
  <c r="CO89" i="11"/>
  <c r="CO90" i="11"/>
  <c r="CO91" i="11"/>
  <c r="CO92" i="11"/>
  <c r="CO93" i="11"/>
  <c r="CO94" i="11"/>
  <c r="CO95" i="11"/>
  <c r="CO96" i="11"/>
  <c r="CO97" i="11"/>
  <c r="CO98" i="11"/>
  <c r="CO99" i="11"/>
  <c r="CO100" i="11"/>
  <c r="CO101" i="11"/>
  <c r="CO102" i="11"/>
  <c r="CO103" i="11"/>
  <c r="CO104" i="11"/>
  <c r="CO105" i="11"/>
  <c r="CO106" i="11"/>
  <c r="CO107" i="11"/>
  <c r="CO108" i="11"/>
  <c r="CC1" i="11" l="1"/>
  <c r="CD1" i="11"/>
  <c r="CE1" i="11"/>
  <c r="CF1" i="11"/>
  <c r="CG1" i="11"/>
  <c r="CH1" i="11"/>
  <c r="CI1" i="11"/>
  <c r="CJ1" i="11"/>
  <c r="CK1" i="11"/>
  <c r="CL1" i="11"/>
  <c r="CM1" i="11"/>
  <c r="CN1" i="11"/>
  <c r="CB1" i="11"/>
  <c r="CC2" i="11"/>
  <c r="CD2" i="11"/>
  <c r="CE2" i="11"/>
  <c r="CF2" i="11"/>
  <c r="CG2" i="11"/>
  <c r="CH2" i="11"/>
  <c r="CI2" i="11"/>
  <c r="CJ2" i="11"/>
  <c r="CK2" i="11"/>
  <c r="CL2" i="11"/>
  <c r="CM2" i="11"/>
  <c r="CC3" i="11"/>
  <c r="CD3" i="11"/>
  <c r="CE3" i="11"/>
  <c r="CF3" i="11"/>
  <c r="CG3" i="11"/>
  <c r="CH3" i="11"/>
  <c r="CI3" i="11"/>
  <c r="CJ3" i="11"/>
  <c r="CK3" i="11"/>
  <c r="CL3" i="11"/>
  <c r="CM3" i="11"/>
  <c r="CC4" i="11"/>
  <c r="CD4" i="11"/>
  <c r="CE4" i="11"/>
  <c r="CF4" i="11"/>
  <c r="CG4" i="11"/>
  <c r="CH4" i="11"/>
  <c r="CI4" i="11"/>
  <c r="CJ4" i="11"/>
  <c r="CK4" i="11"/>
  <c r="CL4" i="11"/>
  <c r="CM4" i="11"/>
  <c r="CC5" i="11"/>
  <c r="CD5" i="11"/>
  <c r="CE5" i="11"/>
  <c r="CF5" i="11"/>
  <c r="CG5" i="11"/>
  <c r="CH5" i="11"/>
  <c r="CI5" i="11"/>
  <c r="CJ5" i="11"/>
  <c r="CK5" i="11"/>
  <c r="CL5" i="11"/>
  <c r="CM5" i="11"/>
  <c r="CC6" i="11"/>
  <c r="CD6" i="11"/>
  <c r="CE6" i="11"/>
  <c r="CF6" i="11"/>
  <c r="CG6" i="11"/>
  <c r="CH6" i="11"/>
  <c r="CI6" i="11"/>
  <c r="CJ6" i="11"/>
  <c r="CK6" i="11"/>
  <c r="CL6" i="11"/>
  <c r="CM6" i="11"/>
  <c r="CC7" i="11"/>
  <c r="CD7" i="11"/>
  <c r="CE7" i="11"/>
  <c r="CF7" i="11"/>
  <c r="CG7" i="11"/>
  <c r="CH7" i="11"/>
  <c r="CI7" i="11"/>
  <c r="CJ7" i="11"/>
  <c r="CK7" i="11"/>
  <c r="CL7" i="11"/>
  <c r="CM7" i="11"/>
  <c r="CC8" i="11"/>
  <c r="CD8" i="11"/>
  <c r="CE8" i="11"/>
  <c r="CF8" i="11"/>
  <c r="CG8" i="11"/>
  <c r="CH8" i="11"/>
  <c r="CI8" i="11"/>
  <c r="CJ8" i="11"/>
  <c r="CK8" i="11"/>
  <c r="CL8" i="11"/>
  <c r="CM8" i="11"/>
  <c r="CC9" i="11"/>
  <c r="CD9" i="11"/>
  <c r="CE9" i="11"/>
  <c r="CF9" i="11"/>
  <c r="CG9" i="11"/>
  <c r="CH9" i="11"/>
  <c r="CI9" i="11"/>
  <c r="CJ9" i="11"/>
  <c r="CK9" i="11"/>
  <c r="CL9" i="11"/>
  <c r="CM9" i="11"/>
  <c r="CC10" i="11"/>
  <c r="CD10" i="11"/>
  <c r="CE10" i="11"/>
  <c r="CF10" i="11"/>
  <c r="CG10" i="11"/>
  <c r="CH10" i="11"/>
  <c r="CI10" i="11"/>
  <c r="CJ10" i="11"/>
  <c r="CK10" i="11"/>
  <c r="CL10" i="11"/>
  <c r="CM10" i="11"/>
  <c r="CC11" i="11"/>
  <c r="CD11" i="11"/>
  <c r="CE11" i="11"/>
  <c r="CF11" i="11"/>
  <c r="CG11" i="11"/>
  <c r="CH11" i="11"/>
  <c r="CI11" i="11"/>
  <c r="CJ11" i="11"/>
  <c r="CK11" i="11"/>
  <c r="CL11" i="11"/>
  <c r="CM11" i="11"/>
  <c r="CC12" i="11"/>
  <c r="CD12" i="11"/>
  <c r="CE12" i="11"/>
  <c r="CF12" i="11"/>
  <c r="CG12" i="11"/>
  <c r="CH12" i="11"/>
  <c r="CI12" i="11"/>
  <c r="CJ12" i="11"/>
  <c r="CK12" i="11"/>
  <c r="CL12" i="11"/>
  <c r="CM12" i="11"/>
  <c r="CC13" i="11"/>
  <c r="CD13" i="11"/>
  <c r="CE13" i="11"/>
  <c r="CF13" i="11"/>
  <c r="CG13" i="11"/>
  <c r="CH13" i="11"/>
  <c r="CI13" i="11"/>
  <c r="CJ13" i="11"/>
  <c r="CK13" i="11"/>
  <c r="CL13" i="11"/>
  <c r="CM13" i="11"/>
  <c r="CC14" i="11"/>
  <c r="CD14" i="11"/>
  <c r="CE14" i="11"/>
  <c r="CF14" i="11"/>
  <c r="CG14" i="11"/>
  <c r="CH14" i="11"/>
  <c r="CI14" i="11"/>
  <c r="CJ14" i="11"/>
  <c r="CK14" i="11"/>
  <c r="CL14" i="11"/>
  <c r="CM14" i="11"/>
  <c r="CC15" i="11"/>
  <c r="CD15" i="11"/>
  <c r="CE15" i="11"/>
  <c r="CF15" i="11"/>
  <c r="CG15" i="11"/>
  <c r="CH15" i="11"/>
  <c r="CI15" i="11"/>
  <c r="CJ15" i="11"/>
  <c r="CK15" i="11"/>
  <c r="CL15" i="11"/>
  <c r="CM15" i="11"/>
  <c r="CC16" i="11"/>
  <c r="CD16" i="11"/>
  <c r="CE16" i="11"/>
  <c r="CF16" i="11"/>
  <c r="CG16" i="11"/>
  <c r="CH16" i="11"/>
  <c r="CI16" i="11"/>
  <c r="CJ16" i="11"/>
  <c r="CK16" i="11"/>
  <c r="CL16" i="11"/>
  <c r="CM16" i="11"/>
  <c r="CC17" i="11"/>
  <c r="CD17" i="11"/>
  <c r="CE17" i="11"/>
  <c r="CF17" i="11"/>
  <c r="CG17" i="11"/>
  <c r="CH17" i="11"/>
  <c r="CI17" i="11"/>
  <c r="CJ17" i="11"/>
  <c r="CK17" i="11"/>
  <c r="CL17" i="11"/>
  <c r="CM17" i="11"/>
  <c r="CC18" i="11"/>
  <c r="CD18" i="11"/>
  <c r="CE18" i="11"/>
  <c r="CF18" i="11"/>
  <c r="CG18" i="11"/>
  <c r="CH18" i="11"/>
  <c r="CI18" i="11"/>
  <c r="CJ18" i="11"/>
  <c r="CK18" i="11"/>
  <c r="CL18" i="11"/>
  <c r="CM18" i="11"/>
  <c r="CC19" i="11"/>
  <c r="CD19" i="11"/>
  <c r="CE19" i="11"/>
  <c r="CF19" i="11"/>
  <c r="CG19" i="11"/>
  <c r="CH19" i="11"/>
  <c r="CI19" i="11"/>
  <c r="CJ19" i="11"/>
  <c r="CK19" i="11"/>
  <c r="CL19" i="11"/>
  <c r="CM19" i="11"/>
  <c r="CC20" i="11"/>
  <c r="CD20" i="11"/>
  <c r="CE20" i="11"/>
  <c r="CF20" i="11"/>
  <c r="CG20" i="11"/>
  <c r="CH20" i="11"/>
  <c r="CI20" i="11"/>
  <c r="CJ20" i="11"/>
  <c r="CK20" i="11"/>
  <c r="CL20" i="11"/>
  <c r="CM20" i="11"/>
  <c r="CC21" i="11"/>
  <c r="CD21" i="11"/>
  <c r="CE21" i="11"/>
  <c r="CF21" i="11"/>
  <c r="CG21" i="11"/>
  <c r="CH21" i="11"/>
  <c r="CI21" i="11"/>
  <c r="CJ21" i="11"/>
  <c r="CK21" i="11"/>
  <c r="CL21" i="11"/>
  <c r="CM21" i="11"/>
  <c r="CC22" i="11"/>
  <c r="CD22" i="11"/>
  <c r="CE22" i="11"/>
  <c r="CF22" i="11"/>
  <c r="CG22" i="11"/>
  <c r="CH22" i="11"/>
  <c r="CI22" i="11"/>
  <c r="CJ22" i="11"/>
  <c r="CK22" i="11"/>
  <c r="CL22" i="11"/>
  <c r="CM22" i="11"/>
  <c r="CC23" i="11"/>
  <c r="CD23" i="11"/>
  <c r="CE23" i="11"/>
  <c r="CF23" i="11"/>
  <c r="CG23" i="11"/>
  <c r="CH23" i="11"/>
  <c r="CI23" i="11"/>
  <c r="CJ23" i="11"/>
  <c r="CK23" i="11"/>
  <c r="CL23" i="11"/>
  <c r="CM23" i="11"/>
  <c r="CC24" i="11"/>
  <c r="CD24" i="11"/>
  <c r="CE24" i="11"/>
  <c r="CF24" i="11"/>
  <c r="CG24" i="11"/>
  <c r="CH24" i="11"/>
  <c r="CI24" i="11"/>
  <c r="CJ24" i="11"/>
  <c r="CK24" i="11"/>
  <c r="CL24" i="11"/>
  <c r="CM24" i="11"/>
  <c r="CC25" i="11"/>
  <c r="CD25" i="11"/>
  <c r="CE25" i="11"/>
  <c r="CF25" i="11"/>
  <c r="CG25" i="11"/>
  <c r="CH25" i="11"/>
  <c r="CI25" i="11"/>
  <c r="CJ25" i="11"/>
  <c r="CK25" i="11"/>
  <c r="CL25" i="11"/>
  <c r="CM25" i="11"/>
  <c r="CC26" i="11"/>
  <c r="CD26" i="11"/>
  <c r="CE26" i="11"/>
  <c r="CF26" i="11"/>
  <c r="CG26" i="11"/>
  <c r="CH26" i="11"/>
  <c r="CI26" i="11"/>
  <c r="CJ26" i="11"/>
  <c r="CK26" i="11"/>
  <c r="CL26" i="11"/>
  <c r="CM26" i="11"/>
  <c r="CC27" i="11"/>
  <c r="CD27" i="11"/>
  <c r="CE27" i="11"/>
  <c r="CF27" i="11"/>
  <c r="CG27" i="11"/>
  <c r="CH27" i="11"/>
  <c r="CI27" i="11"/>
  <c r="CJ27" i="11"/>
  <c r="CK27" i="11"/>
  <c r="CL27" i="11"/>
  <c r="CM27" i="11"/>
  <c r="CC28" i="11"/>
  <c r="CD28" i="11"/>
  <c r="CE28" i="11"/>
  <c r="CF28" i="11"/>
  <c r="CG28" i="11"/>
  <c r="CH28" i="11"/>
  <c r="CI28" i="11"/>
  <c r="CJ28" i="11"/>
  <c r="CK28" i="11"/>
  <c r="CL28" i="11"/>
  <c r="CM28" i="11"/>
  <c r="CC29" i="11"/>
  <c r="CD29" i="11"/>
  <c r="CE29" i="11"/>
  <c r="CF29" i="11"/>
  <c r="CG29" i="11"/>
  <c r="CH29" i="11"/>
  <c r="CI29" i="11"/>
  <c r="CJ29" i="11"/>
  <c r="CK29" i="11"/>
  <c r="CL29" i="11"/>
  <c r="CM29" i="11"/>
  <c r="CC30" i="11"/>
  <c r="CD30" i="11"/>
  <c r="CE30" i="11"/>
  <c r="CF30" i="11"/>
  <c r="CG30" i="11"/>
  <c r="CH30" i="11"/>
  <c r="CI30" i="11"/>
  <c r="CJ30" i="11"/>
  <c r="CK30" i="11"/>
  <c r="CL30" i="11"/>
  <c r="CM30" i="11"/>
  <c r="CC31" i="11"/>
  <c r="CD31" i="11"/>
  <c r="CE31" i="11"/>
  <c r="CF31" i="11"/>
  <c r="CG31" i="11"/>
  <c r="CH31" i="11"/>
  <c r="CI31" i="11"/>
  <c r="CJ31" i="11"/>
  <c r="CK31" i="11"/>
  <c r="CL31" i="11"/>
  <c r="CM31" i="11"/>
  <c r="CC32" i="11"/>
  <c r="CD32" i="11"/>
  <c r="CE32" i="11"/>
  <c r="CF32" i="11"/>
  <c r="CG32" i="11"/>
  <c r="CH32" i="11"/>
  <c r="CI32" i="11"/>
  <c r="CJ32" i="11"/>
  <c r="CK32" i="11"/>
  <c r="CL32" i="11"/>
  <c r="CM32" i="11"/>
  <c r="CC33" i="11"/>
  <c r="CD33" i="11"/>
  <c r="CE33" i="11"/>
  <c r="CF33" i="11"/>
  <c r="CG33" i="11"/>
  <c r="CH33" i="11"/>
  <c r="CI33" i="11"/>
  <c r="CJ33" i="11"/>
  <c r="CK33" i="11"/>
  <c r="CL33" i="11"/>
  <c r="CM33" i="11"/>
  <c r="CC34" i="11"/>
  <c r="CD34" i="11"/>
  <c r="CE34" i="11"/>
  <c r="CF34" i="11"/>
  <c r="CG34" i="11"/>
  <c r="CH34" i="11"/>
  <c r="CI34" i="11"/>
  <c r="CJ34" i="11"/>
  <c r="CK34" i="11"/>
  <c r="CL34" i="11"/>
  <c r="CM34" i="11"/>
  <c r="CC35" i="11"/>
  <c r="CD35" i="11"/>
  <c r="CE35" i="11"/>
  <c r="CF35" i="11"/>
  <c r="CG35" i="11"/>
  <c r="CH35" i="11"/>
  <c r="CI35" i="11"/>
  <c r="CJ35" i="11"/>
  <c r="CK35" i="11"/>
  <c r="CL35" i="11"/>
  <c r="CM35" i="11"/>
  <c r="CC36" i="11"/>
  <c r="CD36" i="11"/>
  <c r="CE36" i="11"/>
  <c r="CF36" i="11"/>
  <c r="CG36" i="11"/>
  <c r="CH36" i="11"/>
  <c r="CI36" i="11"/>
  <c r="CJ36" i="11"/>
  <c r="CK36" i="11"/>
  <c r="CL36" i="11"/>
  <c r="CM36" i="11"/>
  <c r="CC37" i="11"/>
  <c r="CD37" i="11"/>
  <c r="CE37" i="11"/>
  <c r="CF37" i="11"/>
  <c r="CG37" i="11"/>
  <c r="CH37" i="11"/>
  <c r="CI37" i="11"/>
  <c r="CJ37" i="11"/>
  <c r="CK37" i="11"/>
  <c r="CL37" i="11"/>
  <c r="CM37" i="11"/>
  <c r="CC38" i="11"/>
  <c r="CD38" i="11"/>
  <c r="CE38" i="11"/>
  <c r="CF38" i="11"/>
  <c r="CG38" i="11"/>
  <c r="CH38" i="11"/>
  <c r="CI38" i="11"/>
  <c r="CJ38" i="11"/>
  <c r="CK38" i="11"/>
  <c r="CL38" i="11"/>
  <c r="CM38" i="11"/>
  <c r="CC39" i="11"/>
  <c r="CD39" i="11"/>
  <c r="CE39" i="11"/>
  <c r="CF39" i="11"/>
  <c r="CG39" i="11"/>
  <c r="CH39" i="11"/>
  <c r="CI39" i="11"/>
  <c r="CJ39" i="11"/>
  <c r="CK39" i="11"/>
  <c r="CL39" i="11"/>
  <c r="CM39" i="11"/>
  <c r="CC40" i="11"/>
  <c r="CD40" i="11"/>
  <c r="CE40" i="11"/>
  <c r="CF40" i="11"/>
  <c r="CG40" i="11"/>
  <c r="CH40" i="11"/>
  <c r="CI40" i="11"/>
  <c r="CJ40" i="11"/>
  <c r="CK40" i="11"/>
  <c r="CL40" i="11"/>
  <c r="CM40" i="11"/>
  <c r="CC41" i="11"/>
  <c r="CD41" i="11"/>
  <c r="CE41" i="11"/>
  <c r="CF41" i="11"/>
  <c r="CG41" i="11"/>
  <c r="CH41" i="11"/>
  <c r="CI41" i="11"/>
  <c r="CJ41" i="11"/>
  <c r="CK41" i="11"/>
  <c r="CL41" i="11"/>
  <c r="CM41" i="11"/>
  <c r="CC42" i="11"/>
  <c r="CD42" i="11"/>
  <c r="CE42" i="11"/>
  <c r="CF42" i="11"/>
  <c r="CG42" i="11"/>
  <c r="CH42" i="11"/>
  <c r="CI42" i="11"/>
  <c r="CJ42" i="11"/>
  <c r="CK42" i="11"/>
  <c r="CL42" i="11"/>
  <c r="CM42" i="11"/>
  <c r="CC43" i="11"/>
  <c r="CD43" i="11"/>
  <c r="CE43" i="11"/>
  <c r="CF43" i="11"/>
  <c r="CG43" i="11"/>
  <c r="CH43" i="11"/>
  <c r="CI43" i="11"/>
  <c r="CJ43" i="11"/>
  <c r="CK43" i="11"/>
  <c r="CL43" i="11"/>
  <c r="CM43" i="11"/>
  <c r="CC44" i="11"/>
  <c r="CD44" i="11"/>
  <c r="CE44" i="11"/>
  <c r="CF44" i="11"/>
  <c r="CG44" i="11"/>
  <c r="CH44" i="11"/>
  <c r="CI44" i="11"/>
  <c r="CJ44" i="11"/>
  <c r="CK44" i="11"/>
  <c r="CL44" i="11"/>
  <c r="CM44" i="11"/>
  <c r="CC45" i="11"/>
  <c r="CD45" i="11"/>
  <c r="CE45" i="11"/>
  <c r="CF45" i="11"/>
  <c r="CG45" i="11"/>
  <c r="CH45" i="11"/>
  <c r="CI45" i="11"/>
  <c r="CJ45" i="11"/>
  <c r="CK45" i="11"/>
  <c r="CL45" i="11"/>
  <c r="CM45" i="11"/>
  <c r="CC46" i="11"/>
  <c r="CD46" i="11"/>
  <c r="CE46" i="11"/>
  <c r="CF46" i="11"/>
  <c r="CG46" i="11"/>
  <c r="CH46" i="11"/>
  <c r="CI46" i="11"/>
  <c r="CJ46" i="11"/>
  <c r="CK46" i="11"/>
  <c r="CL46" i="11"/>
  <c r="CM46" i="11"/>
  <c r="CC47" i="11"/>
  <c r="CD47" i="11"/>
  <c r="CE47" i="11"/>
  <c r="CF47" i="11"/>
  <c r="CG47" i="11"/>
  <c r="CH47" i="11"/>
  <c r="CI47" i="11"/>
  <c r="CJ47" i="11"/>
  <c r="CK47" i="11"/>
  <c r="CL47" i="11"/>
  <c r="CM47" i="11"/>
  <c r="CC48" i="11"/>
  <c r="CD48" i="11"/>
  <c r="CE48" i="11"/>
  <c r="CF48" i="11"/>
  <c r="CG48" i="11"/>
  <c r="CH48" i="11"/>
  <c r="CI48" i="11"/>
  <c r="CJ48" i="11"/>
  <c r="CK48" i="11"/>
  <c r="CL48" i="11"/>
  <c r="CM48" i="11"/>
  <c r="CC49" i="11"/>
  <c r="CD49" i="11"/>
  <c r="CE49" i="11"/>
  <c r="CF49" i="11"/>
  <c r="CG49" i="11"/>
  <c r="CH49" i="11"/>
  <c r="CI49" i="11"/>
  <c r="CJ49" i="11"/>
  <c r="CK49" i="11"/>
  <c r="CL49" i="11"/>
  <c r="CM49" i="11"/>
  <c r="CC50" i="11"/>
  <c r="CD50" i="11"/>
  <c r="CE50" i="11"/>
  <c r="CF50" i="11"/>
  <c r="CG50" i="11"/>
  <c r="CH50" i="11"/>
  <c r="CI50" i="11"/>
  <c r="CJ50" i="11"/>
  <c r="CK50" i="11"/>
  <c r="CL50" i="11"/>
  <c r="CM50" i="11"/>
  <c r="CC51" i="11"/>
  <c r="CD51" i="11"/>
  <c r="CE51" i="11"/>
  <c r="CF51" i="11"/>
  <c r="CG51" i="11"/>
  <c r="CH51" i="11"/>
  <c r="CI51" i="11"/>
  <c r="CJ51" i="11"/>
  <c r="CK51" i="11"/>
  <c r="CL51" i="11"/>
  <c r="CM51" i="11"/>
  <c r="CC52" i="11"/>
  <c r="CD52" i="11"/>
  <c r="CE52" i="11"/>
  <c r="CF52" i="11"/>
  <c r="CG52" i="11"/>
  <c r="CH52" i="11"/>
  <c r="CI52" i="11"/>
  <c r="CJ52" i="11"/>
  <c r="CK52" i="11"/>
  <c r="CL52" i="11"/>
  <c r="CM52" i="11"/>
  <c r="CC53" i="11"/>
  <c r="CD53" i="11"/>
  <c r="CE53" i="11"/>
  <c r="CF53" i="11"/>
  <c r="CG53" i="11"/>
  <c r="CH53" i="11"/>
  <c r="CI53" i="11"/>
  <c r="CJ53" i="11"/>
  <c r="CK53" i="11"/>
  <c r="CL53" i="11"/>
  <c r="CM53" i="11"/>
  <c r="CC54" i="11"/>
  <c r="CD54" i="11"/>
  <c r="CE54" i="11"/>
  <c r="CF54" i="11"/>
  <c r="CG54" i="11"/>
  <c r="CH54" i="11"/>
  <c r="CI54" i="11"/>
  <c r="CJ54" i="11"/>
  <c r="CK54" i="11"/>
  <c r="CL54" i="11"/>
  <c r="CM54" i="11"/>
  <c r="CC55" i="11"/>
  <c r="CD55" i="11"/>
  <c r="CE55" i="11"/>
  <c r="CF55" i="11"/>
  <c r="CG55" i="11"/>
  <c r="CH55" i="11"/>
  <c r="CI55" i="11"/>
  <c r="CJ55" i="11"/>
  <c r="CK55" i="11"/>
  <c r="CL55" i="11"/>
  <c r="CM55" i="11"/>
  <c r="CC56" i="11"/>
  <c r="CD56" i="11"/>
  <c r="CE56" i="11"/>
  <c r="CF56" i="11"/>
  <c r="CG56" i="11"/>
  <c r="CH56" i="11"/>
  <c r="CI56" i="11"/>
  <c r="CJ56" i="11"/>
  <c r="CK56" i="11"/>
  <c r="CL56" i="11"/>
  <c r="CM56" i="11"/>
  <c r="CC57" i="11"/>
  <c r="CD57" i="11"/>
  <c r="CE57" i="11"/>
  <c r="CF57" i="11"/>
  <c r="CG57" i="11"/>
  <c r="CH57" i="11"/>
  <c r="CI57" i="11"/>
  <c r="CJ57" i="11"/>
  <c r="CK57" i="11"/>
  <c r="CL57" i="11"/>
  <c r="CM57" i="11"/>
  <c r="CC58" i="11"/>
  <c r="CD58" i="11"/>
  <c r="CE58" i="11"/>
  <c r="CF58" i="11"/>
  <c r="CG58" i="11"/>
  <c r="CH58" i="11"/>
  <c r="CI58" i="11"/>
  <c r="CJ58" i="11"/>
  <c r="CK58" i="11"/>
  <c r="CL58" i="11"/>
  <c r="CM58" i="11"/>
  <c r="CC59" i="11"/>
  <c r="CD59" i="11"/>
  <c r="CE59" i="11"/>
  <c r="CF59" i="11"/>
  <c r="CG59" i="11"/>
  <c r="CH59" i="11"/>
  <c r="CI59" i="11"/>
  <c r="CJ59" i="11"/>
  <c r="CK59" i="11"/>
  <c r="CL59" i="11"/>
  <c r="CM59" i="11"/>
  <c r="CC60" i="11"/>
  <c r="CD60" i="11"/>
  <c r="CE60" i="11"/>
  <c r="CF60" i="11"/>
  <c r="CG60" i="11"/>
  <c r="CH60" i="11"/>
  <c r="CI60" i="11"/>
  <c r="CJ60" i="11"/>
  <c r="CK60" i="11"/>
  <c r="CL60" i="11"/>
  <c r="CM60" i="11"/>
  <c r="CC61" i="11"/>
  <c r="CD61" i="11"/>
  <c r="CE61" i="11"/>
  <c r="CF61" i="11"/>
  <c r="CG61" i="11"/>
  <c r="CH61" i="11"/>
  <c r="CI61" i="11"/>
  <c r="CJ61" i="11"/>
  <c r="CK61" i="11"/>
  <c r="CL61" i="11"/>
  <c r="CM61" i="11"/>
  <c r="CC62" i="11"/>
  <c r="CD62" i="11"/>
  <c r="CE62" i="11"/>
  <c r="CF62" i="11"/>
  <c r="CG62" i="11"/>
  <c r="CH62" i="11"/>
  <c r="CI62" i="11"/>
  <c r="CJ62" i="11"/>
  <c r="CK62" i="11"/>
  <c r="CL62" i="11"/>
  <c r="CM62" i="11"/>
  <c r="CC63" i="11"/>
  <c r="CD63" i="11"/>
  <c r="CE63" i="11"/>
  <c r="CF63" i="11"/>
  <c r="CG63" i="11"/>
  <c r="CH63" i="11"/>
  <c r="CI63" i="11"/>
  <c r="CJ63" i="11"/>
  <c r="CK63" i="11"/>
  <c r="CL63" i="11"/>
  <c r="CM63" i="11"/>
  <c r="CC64" i="11"/>
  <c r="CD64" i="11"/>
  <c r="CE64" i="11"/>
  <c r="CF64" i="11"/>
  <c r="CG64" i="11"/>
  <c r="CH64" i="11"/>
  <c r="CI64" i="11"/>
  <c r="CJ64" i="11"/>
  <c r="CK64" i="11"/>
  <c r="CL64" i="11"/>
  <c r="CM64" i="11"/>
  <c r="CC65" i="11"/>
  <c r="CD65" i="11"/>
  <c r="CE65" i="11"/>
  <c r="CF65" i="11"/>
  <c r="CG65" i="11"/>
  <c r="CH65" i="11"/>
  <c r="CI65" i="11"/>
  <c r="CJ65" i="11"/>
  <c r="CK65" i="11"/>
  <c r="CL65" i="11"/>
  <c r="CM65" i="11"/>
  <c r="CC66" i="11"/>
  <c r="CD66" i="11"/>
  <c r="CE66" i="11"/>
  <c r="CF66" i="11"/>
  <c r="CG66" i="11"/>
  <c r="CH66" i="11"/>
  <c r="CI66" i="11"/>
  <c r="CJ66" i="11"/>
  <c r="CK66" i="11"/>
  <c r="CL66" i="11"/>
  <c r="CM66" i="11"/>
  <c r="CC67" i="11"/>
  <c r="CD67" i="11"/>
  <c r="CE67" i="11"/>
  <c r="CF67" i="11"/>
  <c r="CG67" i="11"/>
  <c r="CH67" i="11"/>
  <c r="CI67" i="11"/>
  <c r="CJ67" i="11"/>
  <c r="CK67" i="11"/>
  <c r="CL67" i="11"/>
  <c r="CM67" i="11"/>
  <c r="CC68" i="11"/>
  <c r="CD68" i="11"/>
  <c r="CE68" i="11"/>
  <c r="CF68" i="11"/>
  <c r="CG68" i="11"/>
  <c r="CH68" i="11"/>
  <c r="CI68" i="11"/>
  <c r="CJ68" i="11"/>
  <c r="CK68" i="11"/>
  <c r="CL68" i="11"/>
  <c r="CM68" i="11"/>
  <c r="CC69" i="11"/>
  <c r="CD69" i="11"/>
  <c r="CE69" i="11"/>
  <c r="CF69" i="11"/>
  <c r="CG69" i="11"/>
  <c r="CH69" i="11"/>
  <c r="CI69" i="11"/>
  <c r="CJ69" i="11"/>
  <c r="CK69" i="11"/>
  <c r="CL69" i="11"/>
  <c r="CM69" i="11"/>
  <c r="CC70" i="11"/>
  <c r="CD70" i="11"/>
  <c r="CE70" i="11"/>
  <c r="CF70" i="11"/>
  <c r="CG70" i="11"/>
  <c r="CH70" i="11"/>
  <c r="CI70" i="11"/>
  <c r="CJ70" i="11"/>
  <c r="CK70" i="11"/>
  <c r="CL70" i="11"/>
  <c r="CM70" i="11"/>
  <c r="CC71" i="11"/>
  <c r="CD71" i="11"/>
  <c r="CE71" i="11"/>
  <c r="CF71" i="11"/>
  <c r="CG71" i="11"/>
  <c r="CH71" i="11"/>
  <c r="CI71" i="11"/>
  <c r="CJ71" i="11"/>
  <c r="CK71" i="11"/>
  <c r="CL71" i="11"/>
  <c r="CM71" i="11"/>
  <c r="CC72" i="11"/>
  <c r="CD72" i="11"/>
  <c r="CE72" i="11"/>
  <c r="CF72" i="11"/>
  <c r="CG72" i="11"/>
  <c r="CH72" i="11"/>
  <c r="CI72" i="11"/>
  <c r="CJ72" i="11"/>
  <c r="CK72" i="11"/>
  <c r="CL72" i="11"/>
  <c r="CM72" i="11"/>
  <c r="CC73" i="11"/>
  <c r="CD73" i="11"/>
  <c r="CE73" i="11"/>
  <c r="CF73" i="11"/>
  <c r="CG73" i="11"/>
  <c r="CH73" i="11"/>
  <c r="CI73" i="11"/>
  <c r="CJ73" i="11"/>
  <c r="CK73" i="11"/>
  <c r="CL73" i="11"/>
  <c r="CM73" i="11"/>
  <c r="CC74" i="11"/>
  <c r="CD74" i="11"/>
  <c r="CE74" i="11"/>
  <c r="CF74" i="11"/>
  <c r="CG74" i="11"/>
  <c r="CH74" i="11"/>
  <c r="CI74" i="11"/>
  <c r="CJ74" i="11"/>
  <c r="CK74" i="11"/>
  <c r="CL74" i="11"/>
  <c r="CM74" i="11"/>
  <c r="CC75" i="11"/>
  <c r="CD75" i="11"/>
  <c r="CE75" i="11"/>
  <c r="CF75" i="11"/>
  <c r="CG75" i="11"/>
  <c r="CH75" i="11"/>
  <c r="CI75" i="11"/>
  <c r="CJ75" i="11"/>
  <c r="CK75" i="11"/>
  <c r="CL75" i="11"/>
  <c r="CM75" i="11"/>
  <c r="CC76" i="11"/>
  <c r="CD76" i="11"/>
  <c r="CE76" i="11"/>
  <c r="CF76" i="11"/>
  <c r="CG76" i="11"/>
  <c r="CH76" i="11"/>
  <c r="CI76" i="11"/>
  <c r="CJ76" i="11"/>
  <c r="CK76" i="11"/>
  <c r="CL76" i="11"/>
  <c r="CM76" i="11"/>
  <c r="CC77" i="11"/>
  <c r="CD77" i="11"/>
  <c r="CE77" i="11"/>
  <c r="CF77" i="11"/>
  <c r="CG77" i="11"/>
  <c r="CH77" i="11"/>
  <c r="CI77" i="11"/>
  <c r="CJ77" i="11"/>
  <c r="CK77" i="11"/>
  <c r="CL77" i="11"/>
  <c r="CM77" i="11"/>
  <c r="CC78" i="11"/>
  <c r="CD78" i="11"/>
  <c r="CE78" i="11"/>
  <c r="CF78" i="11"/>
  <c r="CG78" i="11"/>
  <c r="CH78" i="11"/>
  <c r="CI78" i="11"/>
  <c r="CJ78" i="11"/>
  <c r="CK78" i="11"/>
  <c r="CL78" i="11"/>
  <c r="CM78" i="11"/>
  <c r="CC79" i="11"/>
  <c r="CD79" i="11"/>
  <c r="CE79" i="11"/>
  <c r="CF79" i="11"/>
  <c r="CG79" i="11"/>
  <c r="CH79" i="11"/>
  <c r="CI79" i="11"/>
  <c r="CJ79" i="11"/>
  <c r="CK79" i="11"/>
  <c r="CL79" i="11"/>
  <c r="CM79" i="11"/>
  <c r="CC80" i="11"/>
  <c r="CD80" i="11"/>
  <c r="CE80" i="11"/>
  <c r="CF80" i="11"/>
  <c r="CG80" i="11"/>
  <c r="CH80" i="11"/>
  <c r="CI80" i="11"/>
  <c r="CJ80" i="11"/>
  <c r="CK80" i="11"/>
  <c r="CL80" i="11"/>
  <c r="CM80" i="11"/>
  <c r="CC81" i="11"/>
  <c r="CD81" i="11"/>
  <c r="CE81" i="11"/>
  <c r="CF81" i="11"/>
  <c r="CG81" i="11"/>
  <c r="CH81" i="11"/>
  <c r="CI81" i="11"/>
  <c r="CJ81" i="11"/>
  <c r="CK81" i="11"/>
  <c r="CL81" i="11"/>
  <c r="CM81" i="11"/>
  <c r="CC82" i="11"/>
  <c r="CD82" i="11"/>
  <c r="CE82" i="11"/>
  <c r="CF82" i="11"/>
  <c r="CG82" i="11"/>
  <c r="CH82" i="11"/>
  <c r="CI82" i="11"/>
  <c r="CJ82" i="11"/>
  <c r="CK82" i="11"/>
  <c r="CL82" i="11"/>
  <c r="CM82" i="11"/>
  <c r="CC83" i="11"/>
  <c r="CD83" i="11"/>
  <c r="CE83" i="11"/>
  <c r="CF83" i="11"/>
  <c r="CG83" i="11"/>
  <c r="CH83" i="11"/>
  <c r="CI83" i="11"/>
  <c r="CJ83" i="11"/>
  <c r="CK83" i="11"/>
  <c r="CL83" i="11"/>
  <c r="CM83" i="11"/>
  <c r="CC84" i="11"/>
  <c r="CD84" i="11"/>
  <c r="CE84" i="11"/>
  <c r="CF84" i="11"/>
  <c r="CG84" i="11"/>
  <c r="CH84" i="11"/>
  <c r="CI84" i="11"/>
  <c r="CJ84" i="11"/>
  <c r="CK84" i="11"/>
  <c r="CL84" i="11"/>
  <c r="CM84" i="11"/>
  <c r="CC85" i="11"/>
  <c r="CD85" i="11"/>
  <c r="CE85" i="11"/>
  <c r="CF85" i="11"/>
  <c r="CG85" i="11"/>
  <c r="CH85" i="11"/>
  <c r="CI85" i="11"/>
  <c r="CJ85" i="11"/>
  <c r="CK85" i="11"/>
  <c r="CL85" i="11"/>
  <c r="CM85" i="11"/>
  <c r="CC86" i="11"/>
  <c r="CD86" i="11"/>
  <c r="CE86" i="11"/>
  <c r="CF86" i="11"/>
  <c r="CG86" i="11"/>
  <c r="CH86" i="11"/>
  <c r="CI86" i="11"/>
  <c r="CJ86" i="11"/>
  <c r="CK86" i="11"/>
  <c r="CL86" i="11"/>
  <c r="CM86" i="11"/>
  <c r="CC87" i="11"/>
  <c r="CD87" i="11"/>
  <c r="CE87" i="11"/>
  <c r="CF87" i="11"/>
  <c r="CG87" i="11"/>
  <c r="CH87" i="11"/>
  <c r="CI87" i="11"/>
  <c r="CJ87" i="11"/>
  <c r="CK87" i="11"/>
  <c r="CL87" i="11"/>
  <c r="CM87" i="11"/>
  <c r="CC88" i="11"/>
  <c r="CD88" i="11"/>
  <c r="CE88" i="11"/>
  <c r="CF88" i="11"/>
  <c r="CG88" i="11"/>
  <c r="CH88" i="11"/>
  <c r="CI88" i="11"/>
  <c r="CJ88" i="11"/>
  <c r="CK88" i="11"/>
  <c r="CL88" i="11"/>
  <c r="CM88" i="11"/>
  <c r="CC89" i="11"/>
  <c r="CD89" i="11"/>
  <c r="CE89" i="11"/>
  <c r="CF89" i="11"/>
  <c r="CG89" i="11"/>
  <c r="CH89" i="11"/>
  <c r="CI89" i="11"/>
  <c r="CJ89" i="11"/>
  <c r="CK89" i="11"/>
  <c r="CL89" i="11"/>
  <c r="CM89" i="11"/>
  <c r="CC90" i="11"/>
  <c r="CD90" i="11"/>
  <c r="CE90" i="11"/>
  <c r="CF90" i="11"/>
  <c r="CG90" i="11"/>
  <c r="CH90" i="11"/>
  <c r="CI90" i="11"/>
  <c r="CJ90" i="11"/>
  <c r="CK90" i="11"/>
  <c r="CL90" i="11"/>
  <c r="CM90" i="11"/>
  <c r="CC91" i="11"/>
  <c r="CD91" i="11"/>
  <c r="CE91" i="11"/>
  <c r="CF91" i="11"/>
  <c r="CG91" i="11"/>
  <c r="CH91" i="11"/>
  <c r="CI91" i="11"/>
  <c r="CJ91" i="11"/>
  <c r="CK91" i="11"/>
  <c r="CL91" i="11"/>
  <c r="CM91" i="11"/>
  <c r="CC92" i="11"/>
  <c r="CD92" i="11"/>
  <c r="CE92" i="11"/>
  <c r="CF92" i="11"/>
  <c r="CG92" i="11"/>
  <c r="CH92" i="11"/>
  <c r="CI92" i="11"/>
  <c r="CJ92" i="11"/>
  <c r="CK92" i="11"/>
  <c r="CL92" i="11"/>
  <c r="CM92" i="11"/>
  <c r="CC93" i="11"/>
  <c r="CD93" i="11"/>
  <c r="CE93" i="11"/>
  <c r="CF93" i="11"/>
  <c r="CG93" i="11"/>
  <c r="CH93" i="11"/>
  <c r="CI93" i="11"/>
  <c r="CJ93" i="11"/>
  <c r="CK93" i="11"/>
  <c r="CL93" i="11"/>
  <c r="CM93" i="11"/>
  <c r="CC94" i="11"/>
  <c r="CD94" i="11"/>
  <c r="CE94" i="11"/>
  <c r="CF94" i="11"/>
  <c r="CG94" i="11"/>
  <c r="CH94" i="11"/>
  <c r="CI94" i="11"/>
  <c r="CJ94" i="11"/>
  <c r="CK94" i="11"/>
  <c r="CL94" i="11"/>
  <c r="CM94" i="11"/>
  <c r="CC95" i="11"/>
  <c r="CD95" i="11"/>
  <c r="CE95" i="11"/>
  <c r="CF95" i="11"/>
  <c r="CG95" i="11"/>
  <c r="CH95" i="11"/>
  <c r="CI95" i="11"/>
  <c r="CJ95" i="11"/>
  <c r="CK95" i="11"/>
  <c r="CL95" i="11"/>
  <c r="CM95" i="11"/>
  <c r="CC96" i="11"/>
  <c r="CD96" i="11"/>
  <c r="CE96" i="11"/>
  <c r="CF96" i="11"/>
  <c r="CG96" i="11"/>
  <c r="CH96" i="11"/>
  <c r="CI96" i="11"/>
  <c r="CJ96" i="11"/>
  <c r="CK96" i="11"/>
  <c r="CL96" i="11"/>
  <c r="CM96" i="11"/>
  <c r="CC97" i="11"/>
  <c r="CD97" i="11"/>
  <c r="CE97" i="11"/>
  <c r="CF97" i="11"/>
  <c r="CG97" i="11"/>
  <c r="CH97" i="11"/>
  <c r="CI97" i="11"/>
  <c r="CJ97" i="11"/>
  <c r="CK97" i="11"/>
  <c r="CL97" i="11"/>
  <c r="CM97" i="11"/>
  <c r="CC98" i="11"/>
  <c r="CD98" i="11"/>
  <c r="CE98" i="11"/>
  <c r="CF98" i="11"/>
  <c r="CG98" i="11"/>
  <c r="CH98" i="11"/>
  <c r="CI98" i="11"/>
  <c r="CJ98" i="11"/>
  <c r="CK98" i="11"/>
  <c r="CL98" i="11"/>
  <c r="CM98" i="11"/>
  <c r="CC99" i="11"/>
  <c r="CD99" i="11"/>
  <c r="CE99" i="11"/>
  <c r="CF99" i="11"/>
  <c r="CG99" i="11"/>
  <c r="CH99" i="11"/>
  <c r="CI99" i="11"/>
  <c r="CJ99" i="11"/>
  <c r="CK99" i="11"/>
  <c r="CL99" i="11"/>
  <c r="CM99" i="11"/>
  <c r="CC100" i="11"/>
  <c r="CD100" i="11"/>
  <c r="CE100" i="11"/>
  <c r="CF100" i="11"/>
  <c r="CG100" i="11"/>
  <c r="CH100" i="11"/>
  <c r="CI100" i="11"/>
  <c r="CJ100" i="11"/>
  <c r="CK100" i="11"/>
  <c r="CL100" i="11"/>
  <c r="CM100" i="11"/>
  <c r="CC101" i="11"/>
  <c r="CD101" i="11"/>
  <c r="CE101" i="11"/>
  <c r="CF101" i="11"/>
  <c r="CG101" i="11"/>
  <c r="CH101" i="11"/>
  <c r="CI101" i="11"/>
  <c r="CJ101" i="11"/>
  <c r="CK101" i="11"/>
  <c r="CL101" i="11"/>
  <c r="CM101" i="11"/>
  <c r="CC102" i="11"/>
  <c r="CD102" i="11"/>
  <c r="CE102" i="11"/>
  <c r="CF102" i="11"/>
  <c r="CG102" i="11"/>
  <c r="CH102" i="11"/>
  <c r="CI102" i="11"/>
  <c r="CJ102" i="11"/>
  <c r="CK102" i="11"/>
  <c r="CL102" i="11"/>
  <c r="CM102" i="11"/>
  <c r="CC103" i="11"/>
  <c r="CD103" i="11"/>
  <c r="CE103" i="11"/>
  <c r="CF103" i="11"/>
  <c r="CG103" i="11"/>
  <c r="CH103" i="11"/>
  <c r="CI103" i="11"/>
  <c r="CJ103" i="11"/>
  <c r="CK103" i="11"/>
  <c r="CL103" i="11"/>
  <c r="CM103" i="11"/>
  <c r="CC104" i="11"/>
  <c r="CD104" i="11"/>
  <c r="CE104" i="11"/>
  <c r="CF104" i="11"/>
  <c r="CG104" i="11"/>
  <c r="CH104" i="11"/>
  <c r="CI104" i="11"/>
  <c r="CJ104" i="11"/>
  <c r="CK104" i="11"/>
  <c r="CL104" i="11"/>
  <c r="CM104" i="11"/>
  <c r="CC105" i="11"/>
  <c r="CD105" i="11"/>
  <c r="CE105" i="11"/>
  <c r="CF105" i="11"/>
  <c r="CG105" i="11"/>
  <c r="CH105" i="11"/>
  <c r="CI105" i="11"/>
  <c r="CJ105" i="11"/>
  <c r="CK105" i="11"/>
  <c r="CL105" i="11"/>
  <c r="CM105" i="11"/>
  <c r="CC106" i="11"/>
  <c r="CD106" i="11"/>
  <c r="CE106" i="11"/>
  <c r="CF106" i="11"/>
  <c r="CG106" i="11"/>
  <c r="CH106" i="11"/>
  <c r="CI106" i="11"/>
  <c r="CJ106" i="11"/>
  <c r="CK106" i="11"/>
  <c r="CL106" i="11"/>
  <c r="CM106" i="11"/>
  <c r="CC107" i="11"/>
  <c r="CD107" i="11"/>
  <c r="CE107" i="11"/>
  <c r="CF107" i="11"/>
  <c r="CG107" i="11"/>
  <c r="CH107" i="11"/>
  <c r="CI107" i="11"/>
  <c r="CJ107" i="11"/>
  <c r="CK107" i="11"/>
  <c r="CL107" i="11"/>
  <c r="CM107" i="11"/>
  <c r="CC108" i="11"/>
  <c r="CD108" i="11"/>
  <c r="CE108" i="11"/>
  <c r="CF108" i="11"/>
  <c r="CG108" i="11"/>
  <c r="CH108" i="11"/>
  <c r="CI108" i="11"/>
  <c r="CJ108" i="11"/>
  <c r="CK108" i="11"/>
  <c r="CL108" i="11"/>
  <c r="CM108" i="11"/>
  <c r="CB10" i="11"/>
  <c r="CB11" i="1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B69" i="11"/>
  <c r="CB70" i="11"/>
  <c r="CB71" i="11"/>
  <c r="CB72" i="11"/>
  <c r="CB73" i="11"/>
  <c r="CB74" i="11"/>
  <c r="CB75" i="11"/>
  <c r="CB76" i="11"/>
  <c r="CB77" i="11"/>
  <c r="CB78" i="11"/>
  <c r="CB79" i="11"/>
  <c r="CB80" i="11"/>
  <c r="CB81" i="11"/>
  <c r="CB82" i="11"/>
  <c r="CB83" i="11"/>
  <c r="CB84" i="11"/>
  <c r="CB85" i="11"/>
  <c r="CB86" i="11"/>
  <c r="CB87" i="11"/>
  <c r="CB88" i="11"/>
  <c r="CB89" i="11"/>
  <c r="CB90" i="11"/>
  <c r="CB91" i="11"/>
  <c r="CB92" i="11"/>
  <c r="CB93" i="11"/>
  <c r="CB94" i="11"/>
  <c r="CB95" i="11"/>
  <c r="CB96" i="11"/>
  <c r="CB97" i="11"/>
  <c r="CB98" i="11"/>
  <c r="CB99" i="11"/>
  <c r="CB100" i="11"/>
  <c r="CB101" i="11"/>
  <c r="CB102" i="11"/>
  <c r="CB103" i="11"/>
  <c r="CB104" i="11"/>
  <c r="CB105" i="11"/>
  <c r="CB106" i="11"/>
  <c r="CB107" i="11"/>
  <c r="CB108" i="11"/>
  <c r="CB3" i="11"/>
  <c r="CB4" i="11"/>
  <c r="CB5" i="11"/>
  <c r="CB6" i="11"/>
  <c r="CB7" i="11"/>
  <c r="CB8" i="11"/>
  <c r="CB9" i="11"/>
  <c r="CB2" i="11"/>
  <c r="M101" i="8" l="1"/>
  <c r="N101" i="8"/>
  <c r="M102" i="8"/>
  <c r="N102" i="8"/>
  <c r="M103" i="8"/>
  <c r="N103" i="8"/>
  <c r="M104" i="8"/>
  <c r="N104" i="8"/>
  <c r="M105" i="8"/>
  <c r="N105" i="8"/>
  <c r="M106" i="8"/>
  <c r="N106" i="8"/>
  <c r="M107" i="8"/>
  <c r="N107" i="8"/>
  <c r="M108" i="8"/>
  <c r="N108" i="8"/>
  <c r="M109" i="8"/>
  <c r="N109" i="8"/>
  <c r="M110" i="8"/>
  <c r="N110" i="8"/>
  <c r="M111" i="8"/>
  <c r="N111" i="8"/>
  <c r="M112" i="8"/>
  <c r="N112" i="8"/>
  <c r="M113" i="8"/>
  <c r="N113" i="8"/>
  <c r="M114" i="8"/>
  <c r="N114" i="8"/>
  <c r="M115" i="8"/>
  <c r="N115" i="8"/>
  <c r="M116" i="8"/>
  <c r="N116" i="8"/>
  <c r="M117" i="8"/>
  <c r="N117" i="8"/>
  <c r="M118" i="8"/>
  <c r="N118" i="8"/>
  <c r="M119" i="8"/>
  <c r="N119" i="8"/>
  <c r="M120" i="8"/>
  <c r="N120" i="8"/>
  <c r="M121" i="8"/>
  <c r="N121" i="8"/>
  <c r="M122" i="8"/>
  <c r="N122" i="8"/>
  <c r="M123" i="8"/>
  <c r="N123" i="8"/>
  <c r="M124" i="8"/>
  <c r="N124" i="8"/>
  <c r="M125" i="8"/>
  <c r="N125" i="8"/>
  <c r="M126" i="8"/>
  <c r="N126" i="8"/>
  <c r="M127" i="8"/>
  <c r="N127" i="8"/>
  <c r="M128" i="8"/>
  <c r="N128" i="8"/>
  <c r="M129" i="8"/>
  <c r="N129" i="8"/>
  <c r="M130" i="8"/>
  <c r="N130" i="8"/>
  <c r="M131" i="8"/>
  <c r="N131" i="8"/>
  <c r="M132" i="8"/>
  <c r="N132" i="8"/>
  <c r="M133" i="8"/>
  <c r="N133" i="8"/>
  <c r="M134" i="8"/>
  <c r="N134" i="8"/>
  <c r="M135" i="8"/>
  <c r="N135" i="8"/>
  <c r="M136" i="8"/>
  <c r="N136" i="8"/>
  <c r="M137" i="8"/>
  <c r="N137" i="8"/>
  <c r="M138" i="8"/>
  <c r="N138" i="8"/>
  <c r="M139" i="8"/>
  <c r="N139" i="8"/>
  <c r="M140" i="8"/>
  <c r="N140" i="8"/>
  <c r="M141" i="8"/>
  <c r="N141" i="8"/>
  <c r="M142" i="8"/>
  <c r="N142" i="8"/>
  <c r="M143" i="8"/>
  <c r="N143" i="8"/>
  <c r="M144" i="8"/>
  <c r="N144" i="8"/>
  <c r="M145" i="8"/>
  <c r="N145" i="8"/>
  <c r="E3" i="23"/>
  <c r="D3" i="23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Z31" i="26" s="1"/>
  <c r="AB237" i="1"/>
  <c r="AC237" i="1"/>
  <c r="AD237" i="1"/>
  <c r="D237" i="1"/>
  <c r="C239" i="1"/>
  <c r="L245" i="1"/>
  <c r="M245" i="1"/>
  <c r="N197" i="1"/>
  <c r="O197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A2" i="11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2" i="11"/>
  <c r="D102" i="8"/>
  <c r="E102" i="8"/>
  <c r="F102" i="8"/>
  <c r="G102" i="8"/>
  <c r="H102" i="8"/>
  <c r="I102" i="8"/>
  <c r="J102" i="8"/>
  <c r="K102" i="8"/>
  <c r="L102" i="8"/>
  <c r="D103" i="8"/>
  <c r="E103" i="8"/>
  <c r="F103" i="8"/>
  <c r="G103" i="8"/>
  <c r="H103" i="8"/>
  <c r="I103" i="8"/>
  <c r="J103" i="8"/>
  <c r="K103" i="8"/>
  <c r="L103" i="8"/>
  <c r="D104" i="8"/>
  <c r="E104" i="8"/>
  <c r="F104" i="8"/>
  <c r="G104" i="8"/>
  <c r="H104" i="8"/>
  <c r="I104" i="8"/>
  <c r="J104" i="8"/>
  <c r="K104" i="8"/>
  <c r="L104" i="8"/>
  <c r="D105" i="8"/>
  <c r="E105" i="8"/>
  <c r="F105" i="8"/>
  <c r="G105" i="8"/>
  <c r="H105" i="8"/>
  <c r="I105" i="8"/>
  <c r="J105" i="8"/>
  <c r="K105" i="8"/>
  <c r="L105" i="8"/>
  <c r="D106" i="8"/>
  <c r="E106" i="8"/>
  <c r="F106" i="8"/>
  <c r="G106" i="8"/>
  <c r="H106" i="8"/>
  <c r="I106" i="8"/>
  <c r="J106" i="8"/>
  <c r="K106" i="8"/>
  <c r="L106" i="8"/>
  <c r="D107" i="8"/>
  <c r="E107" i="8"/>
  <c r="F107" i="8"/>
  <c r="G107" i="8"/>
  <c r="H107" i="8"/>
  <c r="I107" i="8"/>
  <c r="J107" i="8"/>
  <c r="K107" i="8"/>
  <c r="L107" i="8"/>
  <c r="D108" i="8"/>
  <c r="E108" i="8"/>
  <c r="F108" i="8"/>
  <c r="G108" i="8"/>
  <c r="H108" i="8"/>
  <c r="I108" i="8"/>
  <c r="J108" i="8"/>
  <c r="K108" i="8"/>
  <c r="L108" i="8"/>
  <c r="D109" i="8"/>
  <c r="E109" i="8"/>
  <c r="F109" i="8"/>
  <c r="G109" i="8"/>
  <c r="H109" i="8"/>
  <c r="I109" i="8"/>
  <c r="J109" i="8"/>
  <c r="K109" i="8"/>
  <c r="L109" i="8"/>
  <c r="D110" i="8"/>
  <c r="E110" i="8"/>
  <c r="F110" i="8"/>
  <c r="G110" i="8"/>
  <c r="H110" i="8"/>
  <c r="I110" i="8"/>
  <c r="J110" i="8"/>
  <c r="K110" i="8"/>
  <c r="L110" i="8"/>
  <c r="D111" i="8"/>
  <c r="E111" i="8"/>
  <c r="F111" i="8"/>
  <c r="G111" i="8"/>
  <c r="H111" i="8"/>
  <c r="I111" i="8"/>
  <c r="J111" i="8"/>
  <c r="K111" i="8"/>
  <c r="L111" i="8"/>
  <c r="D112" i="8"/>
  <c r="E112" i="8"/>
  <c r="F112" i="8"/>
  <c r="G112" i="8"/>
  <c r="H112" i="8"/>
  <c r="I112" i="8"/>
  <c r="J112" i="8"/>
  <c r="K112" i="8"/>
  <c r="L112" i="8"/>
  <c r="D113" i="8"/>
  <c r="E113" i="8"/>
  <c r="F113" i="8"/>
  <c r="G113" i="8"/>
  <c r="H113" i="8"/>
  <c r="I113" i="8"/>
  <c r="J113" i="8"/>
  <c r="K113" i="8"/>
  <c r="L113" i="8"/>
  <c r="D114" i="8"/>
  <c r="E114" i="8"/>
  <c r="F114" i="8"/>
  <c r="G114" i="8"/>
  <c r="H114" i="8"/>
  <c r="I114" i="8"/>
  <c r="J114" i="8"/>
  <c r="K114" i="8"/>
  <c r="L114" i="8"/>
  <c r="D115" i="8"/>
  <c r="E115" i="8"/>
  <c r="F115" i="8"/>
  <c r="G115" i="8"/>
  <c r="H115" i="8"/>
  <c r="I115" i="8"/>
  <c r="J115" i="8"/>
  <c r="K115" i="8"/>
  <c r="L115" i="8"/>
  <c r="D116" i="8"/>
  <c r="E116" i="8"/>
  <c r="F116" i="8"/>
  <c r="G116" i="8"/>
  <c r="H116" i="8"/>
  <c r="I116" i="8"/>
  <c r="J116" i="8"/>
  <c r="K116" i="8"/>
  <c r="L116" i="8"/>
  <c r="D117" i="8"/>
  <c r="E117" i="8"/>
  <c r="F117" i="8"/>
  <c r="G117" i="8"/>
  <c r="H117" i="8"/>
  <c r="I117" i="8"/>
  <c r="J117" i="8"/>
  <c r="K117" i="8"/>
  <c r="L117" i="8"/>
  <c r="D118" i="8"/>
  <c r="E118" i="8"/>
  <c r="F118" i="8"/>
  <c r="G118" i="8"/>
  <c r="H118" i="8"/>
  <c r="I118" i="8"/>
  <c r="J118" i="8"/>
  <c r="K118" i="8"/>
  <c r="L118" i="8"/>
  <c r="D119" i="8"/>
  <c r="E119" i="8"/>
  <c r="F119" i="8"/>
  <c r="G119" i="8"/>
  <c r="H119" i="8"/>
  <c r="I119" i="8"/>
  <c r="J119" i="8"/>
  <c r="K119" i="8"/>
  <c r="L119" i="8"/>
  <c r="D120" i="8"/>
  <c r="E120" i="8"/>
  <c r="F120" i="8"/>
  <c r="G120" i="8"/>
  <c r="H120" i="8"/>
  <c r="I120" i="8"/>
  <c r="J120" i="8"/>
  <c r="K120" i="8"/>
  <c r="L120" i="8"/>
  <c r="D121" i="8"/>
  <c r="E121" i="8"/>
  <c r="F121" i="8"/>
  <c r="G121" i="8"/>
  <c r="H121" i="8"/>
  <c r="I121" i="8"/>
  <c r="J121" i="8"/>
  <c r="K121" i="8"/>
  <c r="L121" i="8"/>
  <c r="D122" i="8"/>
  <c r="E122" i="8"/>
  <c r="F122" i="8"/>
  <c r="G122" i="8"/>
  <c r="H122" i="8"/>
  <c r="I122" i="8"/>
  <c r="J122" i="8"/>
  <c r="K122" i="8"/>
  <c r="L122" i="8"/>
  <c r="D123" i="8"/>
  <c r="E123" i="8"/>
  <c r="F123" i="8"/>
  <c r="G123" i="8"/>
  <c r="H123" i="8"/>
  <c r="I123" i="8"/>
  <c r="J123" i="8"/>
  <c r="K123" i="8"/>
  <c r="L123" i="8"/>
  <c r="D124" i="8"/>
  <c r="E124" i="8"/>
  <c r="F124" i="8"/>
  <c r="G124" i="8"/>
  <c r="H124" i="8"/>
  <c r="I124" i="8"/>
  <c r="J124" i="8"/>
  <c r="K124" i="8"/>
  <c r="L124" i="8"/>
  <c r="D125" i="8"/>
  <c r="E125" i="8"/>
  <c r="F125" i="8"/>
  <c r="G125" i="8"/>
  <c r="H125" i="8"/>
  <c r="I125" i="8"/>
  <c r="J125" i="8"/>
  <c r="K125" i="8"/>
  <c r="L125" i="8"/>
  <c r="D126" i="8"/>
  <c r="E126" i="8"/>
  <c r="F126" i="8"/>
  <c r="G126" i="8"/>
  <c r="H126" i="8"/>
  <c r="I126" i="8"/>
  <c r="J126" i="8"/>
  <c r="K126" i="8"/>
  <c r="L126" i="8"/>
  <c r="D127" i="8"/>
  <c r="E127" i="8"/>
  <c r="F127" i="8"/>
  <c r="G127" i="8"/>
  <c r="H127" i="8"/>
  <c r="I127" i="8"/>
  <c r="J127" i="8"/>
  <c r="K127" i="8"/>
  <c r="L127" i="8"/>
  <c r="D128" i="8"/>
  <c r="E128" i="8"/>
  <c r="F128" i="8"/>
  <c r="G128" i="8"/>
  <c r="H128" i="8"/>
  <c r="I128" i="8"/>
  <c r="J128" i="8"/>
  <c r="K128" i="8"/>
  <c r="L128" i="8"/>
  <c r="D129" i="8"/>
  <c r="E129" i="8"/>
  <c r="F129" i="8"/>
  <c r="G129" i="8"/>
  <c r="H129" i="8"/>
  <c r="I129" i="8"/>
  <c r="J129" i="8"/>
  <c r="K129" i="8"/>
  <c r="L129" i="8"/>
  <c r="D130" i="8"/>
  <c r="E130" i="8"/>
  <c r="F130" i="8"/>
  <c r="G130" i="8"/>
  <c r="H130" i="8"/>
  <c r="I130" i="8"/>
  <c r="J130" i="8"/>
  <c r="K130" i="8"/>
  <c r="L130" i="8"/>
  <c r="D131" i="8"/>
  <c r="E131" i="8"/>
  <c r="F131" i="8"/>
  <c r="G131" i="8"/>
  <c r="H131" i="8"/>
  <c r="I131" i="8"/>
  <c r="J131" i="8"/>
  <c r="K131" i="8"/>
  <c r="L131" i="8"/>
  <c r="D132" i="8"/>
  <c r="E132" i="8"/>
  <c r="F132" i="8"/>
  <c r="G132" i="8"/>
  <c r="H132" i="8"/>
  <c r="I132" i="8"/>
  <c r="J132" i="8"/>
  <c r="K132" i="8"/>
  <c r="L132" i="8"/>
  <c r="D133" i="8"/>
  <c r="E133" i="8"/>
  <c r="F133" i="8"/>
  <c r="G133" i="8"/>
  <c r="H133" i="8"/>
  <c r="I133" i="8"/>
  <c r="J133" i="8"/>
  <c r="K133" i="8"/>
  <c r="L133" i="8"/>
  <c r="D134" i="8"/>
  <c r="E134" i="8"/>
  <c r="F134" i="8"/>
  <c r="G134" i="8"/>
  <c r="H134" i="8"/>
  <c r="I134" i="8"/>
  <c r="J134" i="8"/>
  <c r="K134" i="8"/>
  <c r="L134" i="8"/>
  <c r="D135" i="8"/>
  <c r="E135" i="8"/>
  <c r="F135" i="8"/>
  <c r="G135" i="8"/>
  <c r="H135" i="8"/>
  <c r="I135" i="8"/>
  <c r="J135" i="8"/>
  <c r="K135" i="8"/>
  <c r="L135" i="8"/>
  <c r="D136" i="8"/>
  <c r="E136" i="8"/>
  <c r="F136" i="8"/>
  <c r="G136" i="8"/>
  <c r="H136" i="8"/>
  <c r="I136" i="8"/>
  <c r="J136" i="8"/>
  <c r="K136" i="8"/>
  <c r="L136" i="8"/>
  <c r="D137" i="8"/>
  <c r="E137" i="8"/>
  <c r="F137" i="8"/>
  <c r="G137" i="8"/>
  <c r="H137" i="8"/>
  <c r="I137" i="8"/>
  <c r="J137" i="8"/>
  <c r="K137" i="8"/>
  <c r="L137" i="8"/>
  <c r="D138" i="8"/>
  <c r="E138" i="8"/>
  <c r="F138" i="8"/>
  <c r="G138" i="8"/>
  <c r="H138" i="8"/>
  <c r="I138" i="8"/>
  <c r="J138" i="8"/>
  <c r="K138" i="8"/>
  <c r="L138" i="8"/>
  <c r="D139" i="8"/>
  <c r="E139" i="8"/>
  <c r="F139" i="8"/>
  <c r="G139" i="8"/>
  <c r="H139" i="8"/>
  <c r="I139" i="8"/>
  <c r="J139" i="8"/>
  <c r="K139" i="8"/>
  <c r="L139" i="8"/>
  <c r="D140" i="8"/>
  <c r="E140" i="8"/>
  <c r="F140" i="8"/>
  <c r="G140" i="8"/>
  <c r="H140" i="8"/>
  <c r="I140" i="8"/>
  <c r="J140" i="8"/>
  <c r="K140" i="8"/>
  <c r="L140" i="8"/>
  <c r="D141" i="8"/>
  <c r="E141" i="8"/>
  <c r="F141" i="8"/>
  <c r="G141" i="8"/>
  <c r="H141" i="8"/>
  <c r="I141" i="8"/>
  <c r="J141" i="8"/>
  <c r="K141" i="8"/>
  <c r="L141" i="8"/>
  <c r="D142" i="8"/>
  <c r="E142" i="8"/>
  <c r="F142" i="8"/>
  <c r="G142" i="8"/>
  <c r="H142" i="8"/>
  <c r="I142" i="8"/>
  <c r="J142" i="8"/>
  <c r="K142" i="8"/>
  <c r="L142" i="8"/>
  <c r="D143" i="8"/>
  <c r="E143" i="8"/>
  <c r="F143" i="8"/>
  <c r="G143" i="8"/>
  <c r="H143" i="8"/>
  <c r="I143" i="8"/>
  <c r="J143" i="8"/>
  <c r="K143" i="8"/>
  <c r="L143" i="8"/>
  <c r="D144" i="8"/>
  <c r="E144" i="8"/>
  <c r="F144" i="8"/>
  <c r="G144" i="8"/>
  <c r="H144" i="8"/>
  <c r="I144" i="8"/>
  <c r="J144" i="8"/>
  <c r="K144" i="8"/>
  <c r="L144" i="8"/>
  <c r="D145" i="8"/>
  <c r="E145" i="8"/>
  <c r="F145" i="8"/>
  <c r="G145" i="8"/>
  <c r="H145" i="8"/>
  <c r="I145" i="8"/>
  <c r="J145" i="8"/>
  <c r="K145" i="8"/>
  <c r="L145" i="8"/>
  <c r="E101" i="8"/>
  <c r="F101" i="8"/>
  <c r="G101" i="8"/>
  <c r="H101" i="8"/>
  <c r="I101" i="8"/>
  <c r="J101" i="8"/>
  <c r="K101" i="8"/>
  <c r="L101" i="8"/>
  <c r="D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01" i="8"/>
  <c r="D319" i="18"/>
  <c r="E319" i="18"/>
  <c r="D320" i="18"/>
  <c r="E320" i="18"/>
  <c r="D321" i="18"/>
  <c r="E321" i="18"/>
  <c r="D322" i="18"/>
  <c r="E322" i="18"/>
  <c r="D323" i="18"/>
  <c r="E323" i="18"/>
  <c r="D324" i="18"/>
  <c r="E324" i="18"/>
  <c r="D325" i="18"/>
  <c r="E325" i="18"/>
  <c r="D326" i="18"/>
  <c r="E326" i="18"/>
  <c r="D327" i="18"/>
  <c r="E327" i="18"/>
  <c r="D328" i="18"/>
  <c r="E328" i="18"/>
  <c r="D329" i="18"/>
  <c r="E329" i="18"/>
  <c r="D330" i="18"/>
  <c r="E330" i="18"/>
  <c r="D331" i="18"/>
  <c r="E331" i="18"/>
  <c r="D332" i="18"/>
  <c r="E332" i="18"/>
  <c r="D333" i="18"/>
  <c r="E333" i="18"/>
  <c r="D334" i="18"/>
  <c r="E334" i="18"/>
  <c r="D335" i="18"/>
  <c r="E335" i="18"/>
  <c r="D336" i="18"/>
  <c r="E336" i="18"/>
  <c r="D337" i="18"/>
  <c r="E337" i="18"/>
  <c r="D338" i="18"/>
  <c r="E338" i="18"/>
  <c r="D339" i="18"/>
  <c r="E339" i="18"/>
  <c r="D340" i="18"/>
  <c r="E340" i="18"/>
  <c r="D341" i="18"/>
  <c r="E341" i="18"/>
  <c r="D342" i="18"/>
  <c r="E342" i="18"/>
  <c r="D343" i="18"/>
  <c r="E343" i="18"/>
  <c r="D344" i="18"/>
  <c r="E344" i="18"/>
  <c r="D345" i="18"/>
  <c r="E345" i="18"/>
  <c r="D346" i="18"/>
  <c r="E346" i="18"/>
  <c r="D347" i="18"/>
  <c r="E347" i="18"/>
  <c r="D348" i="18"/>
  <c r="E348" i="18"/>
  <c r="D349" i="18"/>
  <c r="E349" i="18"/>
  <c r="D350" i="18"/>
  <c r="E350" i="18"/>
  <c r="D351" i="18"/>
  <c r="E351" i="18"/>
  <c r="D352" i="18"/>
  <c r="E352" i="18"/>
  <c r="D353" i="18"/>
  <c r="E353" i="18"/>
  <c r="D354" i="18"/>
  <c r="E354" i="18"/>
  <c r="D355" i="18"/>
  <c r="E355" i="18"/>
  <c r="D356" i="18"/>
  <c r="E356" i="18"/>
  <c r="D357" i="18"/>
  <c r="E357" i="18"/>
  <c r="D358" i="18"/>
  <c r="E358" i="18"/>
  <c r="D359" i="18"/>
  <c r="E359" i="18"/>
  <c r="D360" i="18"/>
  <c r="E360" i="18"/>
  <c r="D361" i="18"/>
  <c r="E361" i="18"/>
  <c r="D362" i="18"/>
  <c r="E362" i="18"/>
  <c r="D363" i="18"/>
  <c r="E363" i="18"/>
  <c r="D364" i="18"/>
  <c r="E364" i="18"/>
  <c r="D365" i="18"/>
  <c r="E365" i="18"/>
  <c r="D366" i="18"/>
  <c r="E366" i="18"/>
  <c r="D367" i="18"/>
  <c r="E367" i="18"/>
  <c r="D368" i="18"/>
  <c r="E368" i="18"/>
  <c r="D369" i="18"/>
  <c r="E369" i="18"/>
  <c r="D370" i="18"/>
  <c r="E370" i="18"/>
  <c r="D371" i="18"/>
  <c r="E371" i="18"/>
  <c r="D372" i="18"/>
  <c r="E372" i="18"/>
  <c r="D373" i="18"/>
  <c r="E373" i="18"/>
  <c r="D374" i="18"/>
  <c r="E374" i="18"/>
  <c r="D375" i="18"/>
  <c r="E375" i="18"/>
  <c r="D376" i="18"/>
  <c r="E376" i="18"/>
  <c r="D377" i="18"/>
  <c r="E377" i="18"/>
  <c r="D378" i="18"/>
  <c r="E378" i="18"/>
  <c r="D379" i="18"/>
  <c r="E379" i="18"/>
  <c r="D380" i="18"/>
  <c r="E380" i="18"/>
  <c r="D381" i="18"/>
  <c r="E381" i="18"/>
  <c r="D382" i="18"/>
  <c r="E382" i="18"/>
  <c r="D383" i="18"/>
  <c r="E383" i="18"/>
  <c r="D384" i="18"/>
  <c r="E384" i="18"/>
  <c r="D385" i="18"/>
  <c r="E385" i="18"/>
  <c r="D386" i="18"/>
  <c r="E386" i="18"/>
  <c r="D387" i="18"/>
  <c r="E387" i="18"/>
  <c r="D388" i="18"/>
  <c r="E388" i="18"/>
  <c r="D389" i="18"/>
  <c r="E389" i="18"/>
  <c r="D390" i="18"/>
  <c r="E390" i="18"/>
  <c r="D391" i="18"/>
  <c r="E391" i="18"/>
  <c r="D392" i="18"/>
  <c r="E392" i="18"/>
  <c r="D393" i="18"/>
  <c r="E393" i="18"/>
  <c r="D394" i="18"/>
  <c r="E394" i="18"/>
  <c r="D395" i="18"/>
  <c r="E395" i="18"/>
  <c r="D396" i="18"/>
  <c r="E396" i="18"/>
  <c r="D397" i="18"/>
  <c r="E397" i="18"/>
  <c r="D398" i="18"/>
  <c r="E398" i="18"/>
  <c r="D399" i="18"/>
  <c r="E399" i="18"/>
  <c r="D400" i="18"/>
  <c r="E400" i="18"/>
  <c r="D317" i="18"/>
  <c r="E317" i="18"/>
  <c r="D318" i="18"/>
  <c r="E318" i="18"/>
  <c r="D251" i="18"/>
  <c r="E251" i="18"/>
  <c r="D252" i="18"/>
  <c r="E252" i="18"/>
  <c r="D253" i="18"/>
  <c r="E253" i="18"/>
  <c r="D254" i="18"/>
  <c r="E254" i="18"/>
  <c r="D255" i="18"/>
  <c r="E255" i="18"/>
  <c r="D256" i="18"/>
  <c r="E256" i="18"/>
  <c r="D257" i="18"/>
  <c r="E257" i="18"/>
  <c r="D258" i="18"/>
  <c r="E258" i="18"/>
  <c r="D259" i="18"/>
  <c r="E259" i="18"/>
  <c r="D260" i="18"/>
  <c r="E260" i="18"/>
  <c r="D261" i="18"/>
  <c r="E261" i="18"/>
  <c r="D262" i="18"/>
  <c r="E262" i="18"/>
  <c r="D263" i="18"/>
  <c r="E263" i="18"/>
  <c r="D264" i="18"/>
  <c r="E264" i="18"/>
  <c r="D265" i="18"/>
  <c r="E265" i="18"/>
  <c r="D266" i="18"/>
  <c r="E266" i="18"/>
  <c r="D267" i="18"/>
  <c r="E267" i="18"/>
  <c r="D268" i="18"/>
  <c r="E268" i="18"/>
  <c r="D269" i="18"/>
  <c r="E269" i="18"/>
  <c r="D270" i="18"/>
  <c r="E270" i="18"/>
  <c r="D271" i="18"/>
  <c r="E271" i="18"/>
  <c r="D272" i="18"/>
  <c r="E272" i="18"/>
  <c r="D273" i="18"/>
  <c r="E273" i="18"/>
  <c r="D274" i="18"/>
  <c r="E274" i="18"/>
  <c r="D275" i="18"/>
  <c r="E275" i="18"/>
  <c r="D276" i="18"/>
  <c r="E276" i="18"/>
  <c r="D277" i="18"/>
  <c r="E277" i="18"/>
  <c r="D278" i="18"/>
  <c r="E278" i="18"/>
  <c r="D279" i="18"/>
  <c r="E279" i="18"/>
  <c r="D280" i="18"/>
  <c r="E280" i="18"/>
  <c r="D281" i="18"/>
  <c r="E281" i="18"/>
  <c r="D282" i="18"/>
  <c r="E282" i="18"/>
  <c r="D283" i="18"/>
  <c r="E283" i="18"/>
  <c r="D284" i="18"/>
  <c r="E284" i="18"/>
  <c r="D285" i="18"/>
  <c r="E285" i="18"/>
  <c r="D286" i="18"/>
  <c r="E286" i="18"/>
  <c r="D287" i="18"/>
  <c r="E287" i="18"/>
  <c r="D288" i="18"/>
  <c r="E288" i="18"/>
  <c r="D289" i="18"/>
  <c r="E289" i="18"/>
  <c r="D290" i="18"/>
  <c r="E290" i="18"/>
  <c r="D291" i="18"/>
  <c r="E291" i="18"/>
  <c r="D292" i="18"/>
  <c r="E292" i="18"/>
  <c r="D293" i="18"/>
  <c r="E293" i="18"/>
  <c r="D294" i="18"/>
  <c r="E294" i="18"/>
  <c r="D295" i="18"/>
  <c r="E295" i="18"/>
  <c r="D296" i="18"/>
  <c r="E296" i="18"/>
  <c r="D297" i="18"/>
  <c r="E297" i="18"/>
  <c r="D298" i="18"/>
  <c r="E298" i="18"/>
  <c r="D299" i="18"/>
  <c r="E299" i="18"/>
  <c r="D300" i="18"/>
  <c r="E300" i="18"/>
  <c r="D301" i="18"/>
  <c r="E301" i="18"/>
  <c r="D302" i="18"/>
  <c r="E302" i="18"/>
  <c r="D303" i="18"/>
  <c r="E303" i="18"/>
  <c r="D304" i="18"/>
  <c r="E304" i="18"/>
  <c r="D305" i="18"/>
  <c r="E305" i="18"/>
  <c r="D306" i="18"/>
  <c r="E306" i="18"/>
  <c r="D307" i="18"/>
  <c r="E307" i="18"/>
  <c r="D308" i="18"/>
  <c r="E308" i="18"/>
  <c r="D309" i="18"/>
  <c r="E309" i="18"/>
  <c r="D310" i="18"/>
  <c r="E310" i="18"/>
  <c r="D311" i="18"/>
  <c r="E311" i="18"/>
  <c r="D312" i="18"/>
  <c r="E312" i="18"/>
  <c r="D313" i="18"/>
  <c r="E313" i="18"/>
  <c r="D314" i="18"/>
  <c r="E314" i="18"/>
  <c r="D315" i="18"/>
  <c r="E315" i="18"/>
  <c r="D316" i="18"/>
  <c r="E316" i="18"/>
  <c r="D212" i="18"/>
  <c r="E212" i="18"/>
  <c r="D213" i="18"/>
  <c r="E213" i="18"/>
  <c r="D214" i="18"/>
  <c r="E214" i="18"/>
  <c r="D215" i="18"/>
  <c r="E215" i="18"/>
  <c r="D216" i="18"/>
  <c r="E216" i="18"/>
  <c r="D217" i="18"/>
  <c r="E217" i="18"/>
  <c r="D218" i="18"/>
  <c r="E218" i="18"/>
  <c r="D219" i="18"/>
  <c r="E219" i="18"/>
  <c r="D220" i="18"/>
  <c r="E220" i="18"/>
  <c r="D221" i="18"/>
  <c r="E221" i="18"/>
  <c r="D222" i="18"/>
  <c r="E222" i="18"/>
  <c r="D223" i="18"/>
  <c r="E223" i="18"/>
  <c r="D224" i="18"/>
  <c r="E224" i="18"/>
  <c r="D225" i="18"/>
  <c r="E225" i="18"/>
  <c r="D226" i="18"/>
  <c r="E226" i="18"/>
  <c r="D227" i="18"/>
  <c r="E227" i="18"/>
  <c r="D228" i="18"/>
  <c r="E228" i="18"/>
  <c r="D229" i="18"/>
  <c r="E229" i="18"/>
  <c r="D230" i="18"/>
  <c r="E230" i="18"/>
  <c r="D231" i="18"/>
  <c r="E231" i="18"/>
  <c r="D232" i="18"/>
  <c r="E232" i="18"/>
  <c r="D233" i="18"/>
  <c r="E233" i="18"/>
  <c r="D234" i="18"/>
  <c r="E234" i="18"/>
  <c r="D235" i="18"/>
  <c r="E235" i="18"/>
  <c r="D236" i="18"/>
  <c r="E236" i="18"/>
  <c r="D237" i="18"/>
  <c r="E237" i="18"/>
  <c r="D238" i="18"/>
  <c r="E238" i="18"/>
  <c r="D239" i="18"/>
  <c r="E239" i="18"/>
  <c r="D240" i="18"/>
  <c r="E240" i="18"/>
  <c r="D241" i="18"/>
  <c r="E241" i="18"/>
  <c r="D242" i="18"/>
  <c r="E242" i="18"/>
  <c r="D243" i="18"/>
  <c r="E243" i="18"/>
  <c r="D244" i="18"/>
  <c r="E244" i="18"/>
  <c r="D245" i="18"/>
  <c r="E245" i="18"/>
  <c r="D246" i="18"/>
  <c r="E246" i="18"/>
  <c r="D247" i="18"/>
  <c r="E247" i="18"/>
  <c r="D248" i="18"/>
  <c r="E248" i="18"/>
  <c r="D249" i="18"/>
  <c r="E249" i="18"/>
  <c r="D250" i="18"/>
  <c r="E250" i="18"/>
  <c r="D3" i="18"/>
  <c r="E3" i="18"/>
  <c r="D4" i="18"/>
  <c r="E4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33" i="18"/>
  <c r="E33" i="18"/>
  <c r="D34" i="18"/>
  <c r="E34" i="18"/>
  <c r="D35" i="18"/>
  <c r="E35" i="18"/>
  <c r="D36" i="18"/>
  <c r="E36" i="18"/>
  <c r="D37" i="18"/>
  <c r="E37" i="18"/>
  <c r="D38" i="18"/>
  <c r="E38" i="18"/>
  <c r="D39" i="18"/>
  <c r="E39" i="18"/>
  <c r="D40" i="18"/>
  <c r="E40" i="18"/>
  <c r="D41" i="18"/>
  <c r="E41" i="18"/>
  <c r="D42" i="18"/>
  <c r="E42" i="18"/>
  <c r="D43" i="18"/>
  <c r="E43" i="18"/>
  <c r="D44" i="18"/>
  <c r="E44" i="18"/>
  <c r="D45" i="18"/>
  <c r="E45" i="18"/>
  <c r="D46" i="18"/>
  <c r="E46" i="18"/>
  <c r="D47" i="18"/>
  <c r="E47" i="18"/>
  <c r="D48" i="18"/>
  <c r="E48" i="18"/>
  <c r="D49" i="18"/>
  <c r="E49" i="18"/>
  <c r="D50" i="18"/>
  <c r="E50" i="18"/>
  <c r="D51" i="18"/>
  <c r="E51" i="18"/>
  <c r="D52" i="18"/>
  <c r="E52" i="18"/>
  <c r="D53" i="18"/>
  <c r="E53" i="18"/>
  <c r="D54" i="18"/>
  <c r="E54" i="18"/>
  <c r="D55" i="18"/>
  <c r="E55" i="18"/>
  <c r="D56" i="18"/>
  <c r="E56" i="18"/>
  <c r="D57" i="18"/>
  <c r="E57" i="18"/>
  <c r="D58" i="18"/>
  <c r="E58" i="18"/>
  <c r="D59" i="18"/>
  <c r="E59" i="18"/>
  <c r="D60" i="18"/>
  <c r="E60" i="18"/>
  <c r="D61" i="18"/>
  <c r="E61" i="18"/>
  <c r="D62" i="18"/>
  <c r="E62" i="18"/>
  <c r="D63" i="18"/>
  <c r="E63" i="18"/>
  <c r="D64" i="18"/>
  <c r="E64" i="18"/>
  <c r="D65" i="18"/>
  <c r="E65" i="18"/>
  <c r="D66" i="18"/>
  <c r="E66" i="18"/>
  <c r="D67" i="18"/>
  <c r="E67" i="18"/>
  <c r="D68" i="18"/>
  <c r="E68" i="18"/>
  <c r="D69" i="18"/>
  <c r="E69" i="18"/>
  <c r="D70" i="18"/>
  <c r="E70" i="18"/>
  <c r="D71" i="18"/>
  <c r="E71" i="18"/>
  <c r="D72" i="18"/>
  <c r="E72" i="18"/>
  <c r="D73" i="18"/>
  <c r="E73" i="18"/>
  <c r="D74" i="18"/>
  <c r="E74" i="18"/>
  <c r="D75" i="18"/>
  <c r="E75" i="18"/>
  <c r="D76" i="18"/>
  <c r="E76" i="18"/>
  <c r="D77" i="18"/>
  <c r="E77" i="18"/>
  <c r="D78" i="18"/>
  <c r="E78" i="18"/>
  <c r="D79" i="18"/>
  <c r="E79" i="18"/>
  <c r="D80" i="18"/>
  <c r="E80" i="18"/>
  <c r="D81" i="18"/>
  <c r="E81" i="18"/>
  <c r="D82" i="18"/>
  <c r="E82" i="18"/>
  <c r="D83" i="18"/>
  <c r="E83" i="18"/>
  <c r="D84" i="18"/>
  <c r="E84" i="18"/>
  <c r="D85" i="18"/>
  <c r="E85" i="18"/>
  <c r="D86" i="18"/>
  <c r="E86" i="18"/>
  <c r="D87" i="18"/>
  <c r="E87" i="18"/>
  <c r="D88" i="18"/>
  <c r="E88" i="18"/>
  <c r="D89" i="18"/>
  <c r="E89" i="18"/>
  <c r="D90" i="18"/>
  <c r="E90" i="18"/>
  <c r="D91" i="18"/>
  <c r="E91" i="18"/>
  <c r="D92" i="18"/>
  <c r="E92" i="18"/>
  <c r="D93" i="18"/>
  <c r="E93" i="18"/>
  <c r="D94" i="18"/>
  <c r="E94" i="18"/>
  <c r="D95" i="18"/>
  <c r="E95" i="18"/>
  <c r="D96" i="18"/>
  <c r="E96" i="18"/>
  <c r="D97" i="18"/>
  <c r="E97" i="18"/>
  <c r="D98" i="18"/>
  <c r="E98" i="18"/>
  <c r="D99" i="18"/>
  <c r="E99" i="18"/>
  <c r="D100" i="18"/>
  <c r="E100" i="18"/>
  <c r="D101" i="18"/>
  <c r="E101" i="18"/>
  <c r="D102" i="18"/>
  <c r="E102" i="18"/>
  <c r="D103" i="18"/>
  <c r="E103" i="18"/>
  <c r="D104" i="18"/>
  <c r="E104" i="18"/>
  <c r="D105" i="18"/>
  <c r="E105" i="18"/>
  <c r="D106" i="18"/>
  <c r="E106" i="18"/>
  <c r="D107" i="18"/>
  <c r="E107" i="18"/>
  <c r="D108" i="18"/>
  <c r="E108" i="18"/>
  <c r="D109" i="18"/>
  <c r="E109" i="18"/>
  <c r="D110" i="18"/>
  <c r="E110" i="18"/>
  <c r="D111" i="18"/>
  <c r="E111" i="18"/>
  <c r="D112" i="18"/>
  <c r="E112" i="18"/>
  <c r="D113" i="18"/>
  <c r="E113" i="18"/>
  <c r="D114" i="18"/>
  <c r="E114" i="18"/>
  <c r="D115" i="18"/>
  <c r="E115" i="18"/>
  <c r="D116" i="18"/>
  <c r="E116" i="18"/>
  <c r="D117" i="18"/>
  <c r="E117" i="18"/>
  <c r="D118" i="18"/>
  <c r="E118" i="18"/>
  <c r="D119" i="18"/>
  <c r="E119" i="18"/>
  <c r="D120" i="18"/>
  <c r="E120" i="18"/>
  <c r="D121" i="18"/>
  <c r="E121" i="18"/>
  <c r="D122" i="18"/>
  <c r="E122" i="18"/>
  <c r="D123" i="18"/>
  <c r="E123" i="18"/>
  <c r="D124" i="18"/>
  <c r="E124" i="18"/>
  <c r="D125" i="18"/>
  <c r="E125" i="18"/>
  <c r="D126" i="18"/>
  <c r="E126" i="18"/>
  <c r="D127" i="18"/>
  <c r="E127" i="18"/>
  <c r="D128" i="18"/>
  <c r="E128" i="18"/>
  <c r="D129" i="18"/>
  <c r="E129" i="18"/>
  <c r="D130" i="18"/>
  <c r="E130" i="18"/>
  <c r="D131" i="18"/>
  <c r="E131" i="18"/>
  <c r="D132" i="18"/>
  <c r="E132" i="18"/>
  <c r="D133" i="18"/>
  <c r="E133" i="18"/>
  <c r="D134" i="18"/>
  <c r="E134" i="18"/>
  <c r="D135" i="18"/>
  <c r="E135" i="18"/>
  <c r="D136" i="18"/>
  <c r="E136" i="18"/>
  <c r="D137" i="18"/>
  <c r="E137" i="18"/>
  <c r="D138" i="18"/>
  <c r="E138" i="18"/>
  <c r="D139" i="18"/>
  <c r="E139" i="18"/>
  <c r="D140" i="18"/>
  <c r="E140" i="18"/>
  <c r="D141" i="18"/>
  <c r="E141" i="18"/>
  <c r="D142" i="18"/>
  <c r="E142" i="18"/>
  <c r="D143" i="18"/>
  <c r="E143" i="18"/>
  <c r="D144" i="18"/>
  <c r="E144" i="18"/>
  <c r="D145" i="18"/>
  <c r="E145" i="18"/>
  <c r="D146" i="18"/>
  <c r="E146" i="18"/>
  <c r="D147" i="18"/>
  <c r="E147" i="18"/>
  <c r="D148" i="18"/>
  <c r="E148" i="18"/>
  <c r="D149" i="18"/>
  <c r="E149" i="18"/>
  <c r="D150" i="18"/>
  <c r="E150" i="18"/>
  <c r="D151" i="18"/>
  <c r="E151" i="18"/>
  <c r="D152" i="18"/>
  <c r="E152" i="18"/>
  <c r="D153" i="18"/>
  <c r="E153" i="18"/>
  <c r="D154" i="18"/>
  <c r="E154" i="18"/>
  <c r="D155" i="18"/>
  <c r="E155" i="18"/>
  <c r="D156" i="18"/>
  <c r="E156" i="18"/>
  <c r="D157" i="18"/>
  <c r="E157" i="18"/>
  <c r="D158" i="18"/>
  <c r="E158" i="18"/>
  <c r="D159" i="18"/>
  <c r="E159" i="18"/>
  <c r="D160" i="18"/>
  <c r="E160" i="18"/>
  <c r="D161" i="18"/>
  <c r="E161" i="18"/>
  <c r="D162" i="18"/>
  <c r="E162" i="18"/>
  <c r="D163" i="18"/>
  <c r="E163" i="18"/>
  <c r="D164" i="18"/>
  <c r="E164" i="18"/>
  <c r="D165" i="18"/>
  <c r="E165" i="18"/>
  <c r="D166" i="18"/>
  <c r="E166" i="18"/>
  <c r="D167" i="18"/>
  <c r="E167" i="18"/>
  <c r="D168" i="18"/>
  <c r="E168" i="18"/>
  <c r="D169" i="18"/>
  <c r="E169" i="18"/>
  <c r="D170" i="18"/>
  <c r="E170" i="18"/>
  <c r="D171" i="18"/>
  <c r="E171" i="18"/>
  <c r="D172" i="18"/>
  <c r="E172" i="18"/>
  <c r="D173" i="18"/>
  <c r="E173" i="18"/>
  <c r="D174" i="18"/>
  <c r="E174" i="18"/>
  <c r="D175" i="18"/>
  <c r="E175" i="18"/>
  <c r="D176" i="18"/>
  <c r="E176" i="18"/>
  <c r="D177" i="18"/>
  <c r="E177" i="18"/>
  <c r="D178" i="18"/>
  <c r="E178" i="18"/>
  <c r="D179" i="18"/>
  <c r="E179" i="18"/>
  <c r="D180" i="18"/>
  <c r="E180" i="18"/>
  <c r="D181" i="18"/>
  <c r="E181" i="18"/>
  <c r="D182" i="18"/>
  <c r="E182" i="18"/>
  <c r="D183" i="18"/>
  <c r="E183" i="18"/>
  <c r="D184" i="18"/>
  <c r="E184" i="18"/>
  <c r="D185" i="18"/>
  <c r="E185" i="18"/>
  <c r="D186" i="18"/>
  <c r="E186" i="18"/>
  <c r="D187" i="18"/>
  <c r="E187" i="18"/>
  <c r="D188" i="18"/>
  <c r="E188" i="18"/>
  <c r="D189" i="18"/>
  <c r="E189" i="18"/>
  <c r="D190" i="18"/>
  <c r="E190" i="18"/>
  <c r="D191" i="18"/>
  <c r="E191" i="18"/>
  <c r="D192" i="18"/>
  <c r="E192" i="18"/>
  <c r="D193" i="18"/>
  <c r="E193" i="18"/>
  <c r="D194" i="18"/>
  <c r="E194" i="18"/>
  <c r="D195" i="18"/>
  <c r="E195" i="18"/>
  <c r="D196" i="18"/>
  <c r="E196" i="18"/>
  <c r="D197" i="18"/>
  <c r="E197" i="18"/>
  <c r="D198" i="18"/>
  <c r="E198" i="18"/>
  <c r="D199" i="18"/>
  <c r="E199" i="18"/>
  <c r="D200" i="18"/>
  <c r="E200" i="18"/>
  <c r="D201" i="18"/>
  <c r="E201" i="18"/>
  <c r="D202" i="18"/>
  <c r="E202" i="18"/>
  <c r="D203" i="18"/>
  <c r="E203" i="18"/>
  <c r="D204" i="18"/>
  <c r="E204" i="18"/>
  <c r="D205" i="18"/>
  <c r="E205" i="18"/>
  <c r="D206" i="18"/>
  <c r="E206" i="18"/>
  <c r="D207" i="18"/>
  <c r="E207" i="18"/>
  <c r="D208" i="18"/>
  <c r="E208" i="18"/>
  <c r="D209" i="18"/>
  <c r="E209" i="18"/>
  <c r="D210" i="18"/>
  <c r="E210" i="18"/>
  <c r="D211" i="18"/>
  <c r="E211" i="18"/>
  <c r="E2" i="18"/>
  <c r="H89" i="18" s="1"/>
  <c r="D2" i="18"/>
  <c r="H42" i="18" s="1"/>
  <c r="R189" i="1"/>
  <c r="T189" i="1"/>
  <c r="U189" i="1"/>
  <c r="V189" i="1"/>
  <c r="W189" i="1"/>
  <c r="X189" i="1"/>
  <c r="Y189" i="1"/>
  <c r="Z189" i="1"/>
  <c r="AA189" i="1"/>
  <c r="AB189" i="1"/>
  <c r="AC189" i="1"/>
  <c r="AD189" i="1"/>
  <c r="R190" i="1"/>
  <c r="T190" i="1"/>
  <c r="U190" i="1"/>
  <c r="V190" i="1"/>
  <c r="W190" i="1"/>
  <c r="X190" i="1"/>
  <c r="Y190" i="1"/>
  <c r="Z190" i="1"/>
  <c r="AA190" i="1"/>
  <c r="AB190" i="1"/>
  <c r="AC190" i="1"/>
  <c r="AD190" i="1"/>
  <c r="R191" i="1"/>
  <c r="T191" i="1"/>
  <c r="U191" i="1"/>
  <c r="V191" i="1"/>
  <c r="W191" i="1"/>
  <c r="X191" i="1"/>
  <c r="Y191" i="1"/>
  <c r="Z191" i="1"/>
  <c r="AA191" i="1"/>
  <c r="AB191" i="1"/>
  <c r="AC191" i="1"/>
  <c r="AD191" i="1"/>
  <c r="R192" i="1"/>
  <c r="T192" i="1"/>
  <c r="U192" i="1"/>
  <c r="V192" i="1"/>
  <c r="W192" i="1"/>
  <c r="X192" i="1"/>
  <c r="Y192" i="1"/>
  <c r="Z192" i="1"/>
  <c r="AA192" i="1"/>
  <c r="AB192" i="1"/>
  <c r="AC192" i="1"/>
  <c r="AD192" i="1"/>
  <c r="R193" i="1"/>
  <c r="T193" i="1"/>
  <c r="U193" i="1"/>
  <c r="V193" i="1"/>
  <c r="W193" i="1"/>
  <c r="X193" i="1"/>
  <c r="Y193" i="1"/>
  <c r="Z193" i="1"/>
  <c r="AA193" i="1"/>
  <c r="AB193" i="1"/>
  <c r="AC193" i="1"/>
  <c r="AD193" i="1"/>
  <c r="R194" i="1"/>
  <c r="T194" i="1"/>
  <c r="U194" i="1"/>
  <c r="V194" i="1"/>
  <c r="W194" i="1"/>
  <c r="X194" i="1"/>
  <c r="Y194" i="1"/>
  <c r="Z194" i="1"/>
  <c r="AA194" i="1"/>
  <c r="AB194" i="1"/>
  <c r="AC194" i="1"/>
  <c r="AD194" i="1"/>
  <c r="R195" i="1"/>
  <c r="T195" i="1"/>
  <c r="U195" i="1"/>
  <c r="V195" i="1"/>
  <c r="W195" i="1"/>
  <c r="X195" i="1"/>
  <c r="Y195" i="1"/>
  <c r="Z195" i="1"/>
  <c r="AA195" i="1"/>
  <c r="AB195" i="1"/>
  <c r="AC195" i="1"/>
  <c r="AD195" i="1"/>
  <c r="R196" i="1"/>
  <c r="T196" i="1"/>
  <c r="U196" i="1"/>
  <c r="V196" i="1"/>
  <c r="W196" i="1"/>
  <c r="X196" i="1"/>
  <c r="Y196" i="1"/>
  <c r="Z196" i="1"/>
  <c r="AA196" i="1"/>
  <c r="AB196" i="1"/>
  <c r="AC196" i="1"/>
  <c r="AD196" i="1"/>
  <c r="R197" i="1"/>
  <c r="T197" i="1"/>
  <c r="U197" i="1"/>
  <c r="V197" i="1"/>
  <c r="W197" i="1"/>
  <c r="X197" i="1"/>
  <c r="Y197" i="1"/>
  <c r="Z197" i="1"/>
  <c r="AA197" i="1"/>
  <c r="AB197" i="1"/>
  <c r="AC197" i="1"/>
  <c r="AD197" i="1"/>
  <c r="R198" i="1"/>
  <c r="T198" i="1"/>
  <c r="U198" i="1"/>
  <c r="V198" i="1"/>
  <c r="W198" i="1"/>
  <c r="X198" i="1"/>
  <c r="Y198" i="1"/>
  <c r="Z198" i="1"/>
  <c r="AA198" i="1"/>
  <c r="AB198" i="1"/>
  <c r="AC198" i="1"/>
  <c r="AD198" i="1"/>
  <c r="R199" i="1"/>
  <c r="T199" i="1"/>
  <c r="U199" i="1"/>
  <c r="V199" i="1"/>
  <c r="W199" i="1"/>
  <c r="X199" i="1"/>
  <c r="Y199" i="1"/>
  <c r="Z199" i="1"/>
  <c r="AA199" i="1"/>
  <c r="AB199" i="1"/>
  <c r="AC199" i="1"/>
  <c r="AD199" i="1"/>
  <c r="R200" i="1"/>
  <c r="T200" i="1"/>
  <c r="U200" i="1"/>
  <c r="V200" i="1"/>
  <c r="W200" i="1"/>
  <c r="X200" i="1"/>
  <c r="Y200" i="1"/>
  <c r="Z200" i="1"/>
  <c r="AA200" i="1"/>
  <c r="AB200" i="1"/>
  <c r="AC200" i="1"/>
  <c r="AD200" i="1"/>
  <c r="R201" i="1"/>
  <c r="T201" i="1"/>
  <c r="U201" i="1"/>
  <c r="V201" i="1"/>
  <c r="W201" i="1"/>
  <c r="X201" i="1"/>
  <c r="Y201" i="1"/>
  <c r="Z201" i="1"/>
  <c r="AA201" i="1"/>
  <c r="AB201" i="1"/>
  <c r="AC201" i="1"/>
  <c r="AD201" i="1"/>
  <c r="R202" i="1"/>
  <c r="T202" i="1"/>
  <c r="U202" i="1"/>
  <c r="V202" i="1"/>
  <c r="W202" i="1"/>
  <c r="X202" i="1"/>
  <c r="Y202" i="1"/>
  <c r="Z202" i="1"/>
  <c r="AA202" i="1"/>
  <c r="AB202" i="1"/>
  <c r="AC202" i="1"/>
  <c r="AD202" i="1"/>
  <c r="R203" i="1"/>
  <c r="T203" i="1"/>
  <c r="U203" i="1"/>
  <c r="V203" i="1"/>
  <c r="W203" i="1"/>
  <c r="X203" i="1"/>
  <c r="Y203" i="1"/>
  <c r="Z203" i="1"/>
  <c r="AA203" i="1"/>
  <c r="AB203" i="1"/>
  <c r="AC203" i="1"/>
  <c r="AD203" i="1"/>
  <c r="R204" i="1"/>
  <c r="T204" i="1"/>
  <c r="U204" i="1"/>
  <c r="V204" i="1"/>
  <c r="W204" i="1"/>
  <c r="X204" i="1"/>
  <c r="Y204" i="1"/>
  <c r="Z204" i="1"/>
  <c r="AA204" i="1"/>
  <c r="AB204" i="1"/>
  <c r="AC204" i="1"/>
  <c r="AD204" i="1"/>
  <c r="R205" i="1"/>
  <c r="T205" i="1"/>
  <c r="U205" i="1"/>
  <c r="V205" i="1"/>
  <c r="W205" i="1"/>
  <c r="X205" i="1"/>
  <c r="Y205" i="1"/>
  <c r="Z205" i="1"/>
  <c r="AA205" i="1"/>
  <c r="AB205" i="1"/>
  <c r="AC205" i="1"/>
  <c r="AD205" i="1"/>
  <c r="R206" i="1"/>
  <c r="T206" i="1"/>
  <c r="U206" i="1"/>
  <c r="V206" i="1"/>
  <c r="W206" i="1"/>
  <c r="X206" i="1"/>
  <c r="Y206" i="1"/>
  <c r="Z206" i="1"/>
  <c r="AA206" i="1"/>
  <c r="AB206" i="1"/>
  <c r="AC206" i="1"/>
  <c r="AD206" i="1"/>
  <c r="R207" i="1"/>
  <c r="T207" i="1"/>
  <c r="U207" i="1"/>
  <c r="V207" i="1"/>
  <c r="W207" i="1"/>
  <c r="X207" i="1"/>
  <c r="Y207" i="1"/>
  <c r="Z207" i="1"/>
  <c r="AA207" i="1"/>
  <c r="AB207" i="1"/>
  <c r="AC207" i="1"/>
  <c r="AD207" i="1"/>
  <c r="R208" i="1"/>
  <c r="T208" i="1"/>
  <c r="U208" i="1"/>
  <c r="V208" i="1"/>
  <c r="W208" i="1"/>
  <c r="X208" i="1"/>
  <c r="Y208" i="1"/>
  <c r="Z208" i="1"/>
  <c r="AA208" i="1"/>
  <c r="AB208" i="1"/>
  <c r="AC208" i="1"/>
  <c r="AD208" i="1"/>
  <c r="R209" i="1"/>
  <c r="T209" i="1"/>
  <c r="U209" i="1"/>
  <c r="V209" i="1"/>
  <c r="W209" i="1"/>
  <c r="X209" i="1"/>
  <c r="Y209" i="1"/>
  <c r="Z209" i="1"/>
  <c r="AA209" i="1"/>
  <c r="AB209" i="1"/>
  <c r="AC209" i="1"/>
  <c r="AD209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L20" i="1"/>
  <c r="L246" i="1" s="1"/>
  <c r="M20" i="1"/>
  <c r="M246" i="1" s="1"/>
  <c r="N20" i="1"/>
  <c r="O20" i="1"/>
  <c r="P193" i="1" s="1"/>
  <c r="L27" i="1"/>
  <c r="L247" i="1" s="1"/>
  <c r="M27" i="1"/>
  <c r="N27" i="1"/>
  <c r="O27" i="1"/>
  <c r="L34" i="1"/>
  <c r="L248" i="1" s="1"/>
  <c r="M34" i="1"/>
  <c r="N34" i="1"/>
  <c r="O34" i="1"/>
  <c r="L41" i="1"/>
  <c r="L249" i="1" s="1"/>
  <c r="M41" i="1"/>
  <c r="M198" i="1" s="1"/>
  <c r="N41" i="1"/>
  <c r="O41" i="1"/>
  <c r="L48" i="1"/>
  <c r="L250" i="1" s="1"/>
  <c r="M48" i="1"/>
  <c r="N48" i="1"/>
  <c r="O48" i="1"/>
  <c r="L55" i="1"/>
  <c r="L251" i="1" s="1"/>
  <c r="M55" i="1"/>
  <c r="N55" i="1"/>
  <c r="O55" i="1"/>
  <c r="L62" i="1"/>
  <c r="L252" i="1" s="1"/>
  <c r="M62" i="1"/>
  <c r="M206" i="1" s="1"/>
  <c r="N62" i="1"/>
  <c r="O62" i="1"/>
  <c r="L69" i="1"/>
  <c r="L253" i="1" s="1"/>
  <c r="M69" i="1"/>
  <c r="N69" i="1"/>
  <c r="O69" i="1"/>
  <c r="L76" i="1"/>
  <c r="L254" i="1" s="1"/>
  <c r="M76" i="1"/>
  <c r="N76" i="1"/>
  <c r="O76" i="1"/>
  <c r="P194" i="1" s="1"/>
  <c r="L83" i="1"/>
  <c r="L255" i="1" s="1"/>
  <c r="M83" i="1"/>
  <c r="M207" i="1" s="1"/>
  <c r="N83" i="1"/>
  <c r="O83" i="1"/>
  <c r="P207" i="1" s="1"/>
  <c r="L90" i="1"/>
  <c r="L256" i="1" s="1"/>
  <c r="M90" i="1"/>
  <c r="M205" i="1" s="1"/>
  <c r="N90" i="1"/>
  <c r="N205" i="1" s="1"/>
  <c r="O90" i="1"/>
  <c r="L97" i="1"/>
  <c r="L257" i="1" s="1"/>
  <c r="M97" i="1"/>
  <c r="N97" i="1"/>
  <c r="O97" i="1"/>
  <c r="P189" i="1" s="1"/>
  <c r="L104" i="1"/>
  <c r="L258" i="1" s="1"/>
  <c r="M104" i="1"/>
  <c r="M203" i="1" s="1"/>
  <c r="N104" i="1"/>
  <c r="O104" i="1"/>
  <c r="L111" i="1"/>
  <c r="L259" i="1" s="1"/>
  <c r="M111" i="1"/>
  <c r="N111" i="1"/>
  <c r="O111" i="1"/>
  <c r="L118" i="1"/>
  <c r="L260" i="1" s="1"/>
  <c r="M118" i="1"/>
  <c r="M199" i="1" s="1"/>
  <c r="N118" i="1"/>
  <c r="O199" i="1" s="1"/>
  <c r="O118" i="1"/>
  <c r="L125" i="1"/>
  <c r="L261" i="1" s="1"/>
  <c r="M125" i="1"/>
  <c r="N125" i="1"/>
  <c r="O125" i="1"/>
  <c r="L132" i="1"/>
  <c r="L262" i="1" s="1"/>
  <c r="M132" i="1"/>
  <c r="M191" i="1" s="1"/>
  <c r="N132" i="1"/>
  <c r="O132" i="1"/>
  <c r="L139" i="1"/>
  <c r="L263" i="1" s="1"/>
  <c r="M139" i="1"/>
  <c r="N139" i="1"/>
  <c r="O139" i="1"/>
  <c r="P201" i="1" s="1"/>
  <c r="L146" i="1"/>
  <c r="L264" i="1" s="1"/>
  <c r="M146" i="1"/>
  <c r="M204" i="1" s="1"/>
  <c r="N146" i="1"/>
  <c r="O146" i="1"/>
  <c r="L153" i="1"/>
  <c r="L265" i="1" s="1"/>
  <c r="M153" i="1"/>
  <c r="N153" i="1"/>
  <c r="O153" i="1"/>
  <c r="P208" i="1" s="1"/>
  <c r="E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3" i="13"/>
  <c r="C3" i="13"/>
  <c r="C153" i="1"/>
  <c r="U146" i="12" s="1"/>
  <c r="C146" i="1"/>
  <c r="U137" i="12" s="1"/>
  <c r="C139" i="1"/>
  <c r="U130" i="12" s="1"/>
  <c r="C132" i="1"/>
  <c r="C230" i="1" s="1"/>
  <c r="CB230" i="1" s="1"/>
  <c r="CM230" i="1" s="1"/>
  <c r="C125" i="1"/>
  <c r="C229" i="1" s="1"/>
  <c r="CB229" i="1" s="1"/>
  <c r="CM229" i="1" s="1"/>
  <c r="C118" i="1"/>
  <c r="A124" i="1" s="1"/>
  <c r="C111" i="1"/>
  <c r="U106" i="12" s="1"/>
  <c r="C104" i="1"/>
  <c r="A107" i="1" s="1"/>
  <c r="C97" i="1"/>
  <c r="U92" i="12" s="1"/>
  <c r="C90" i="1"/>
  <c r="U84" i="12" s="1"/>
  <c r="C83" i="1"/>
  <c r="U74" i="12" s="1"/>
  <c r="C76" i="1"/>
  <c r="U67" i="12" s="1"/>
  <c r="C69" i="1"/>
  <c r="U62" i="12" s="1"/>
  <c r="C62" i="1"/>
  <c r="A64" i="1" s="1"/>
  <c r="C55" i="1"/>
  <c r="U48" i="12" s="1"/>
  <c r="C48" i="1"/>
  <c r="U41" i="12" s="1"/>
  <c r="C41" i="1"/>
  <c r="A41" i="1" s="1"/>
  <c r="C34" i="1"/>
  <c r="A40" i="1" s="1"/>
  <c r="C27" i="1"/>
  <c r="C20" i="1"/>
  <c r="C13" i="1"/>
  <c r="F189" i="1"/>
  <c r="G189" i="1"/>
  <c r="I189" i="1"/>
  <c r="J189" i="1"/>
  <c r="K189" i="1"/>
  <c r="L189" i="1"/>
  <c r="Q189" i="1"/>
  <c r="F190" i="1"/>
  <c r="I190" i="1"/>
  <c r="J190" i="1"/>
  <c r="K190" i="1"/>
  <c r="L190" i="1"/>
  <c r="P190" i="1"/>
  <c r="Q190" i="1"/>
  <c r="F191" i="1"/>
  <c r="I191" i="1"/>
  <c r="J191" i="1"/>
  <c r="K191" i="1"/>
  <c r="L191" i="1"/>
  <c r="P191" i="1"/>
  <c r="Q191" i="1"/>
  <c r="F192" i="1"/>
  <c r="I192" i="1"/>
  <c r="J192" i="1"/>
  <c r="K192" i="1"/>
  <c r="L192" i="1"/>
  <c r="P192" i="1"/>
  <c r="Q192" i="1"/>
  <c r="F193" i="1"/>
  <c r="G193" i="1"/>
  <c r="I193" i="1"/>
  <c r="J193" i="1"/>
  <c r="K193" i="1"/>
  <c r="L193" i="1"/>
  <c r="M193" i="1"/>
  <c r="Q193" i="1"/>
  <c r="F194" i="1"/>
  <c r="I194" i="1"/>
  <c r="J194" i="1"/>
  <c r="K194" i="1"/>
  <c r="L194" i="1"/>
  <c r="Q194" i="1"/>
  <c r="F195" i="1"/>
  <c r="I195" i="1"/>
  <c r="J195" i="1"/>
  <c r="K195" i="1"/>
  <c r="L195" i="1"/>
  <c r="P195" i="1"/>
  <c r="Q195" i="1"/>
  <c r="F196" i="1"/>
  <c r="I196" i="1"/>
  <c r="J196" i="1"/>
  <c r="K196" i="1"/>
  <c r="L196" i="1"/>
  <c r="P196" i="1"/>
  <c r="Q196" i="1"/>
  <c r="F197" i="1"/>
  <c r="I197" i="1"/>
  <c r="J197" i="1"/>
  <c r="K197" i="1"/>
  <c r="L197" i="1"/>
  <c r="M197" i="1"/>
  <c r="Q197" i="1"/>
  <c r="F198" i="1"/>
  <c r="I198" i="1"/>
  <c r="J198" i="1"/>
  <c r="K198" i="1"/>
  <c r="L198" i="1"/>
  <c r="P198" i="1"/>
  <c r="Q198" i="1"/>
  <c r="F199" i="1"/>
  <c r="I199" i="1"/>
  <c r="J199" i="1"/>
  <c r="K199" i="1"/>
  <c r="L199" i="1"/>
  <c r="P199" i="1"/>
  <c r="Q199" i="1"/>
  <c r="F200" i="1"/>
  <c r="I200" i="1"/>
  <c r="J200" i="1"/>
  <c r="K200" i="1"/>
  <c r="L200" i="1"/>
  <c r="M200" i="1"/>
  <c r="P200" i="1"/>
  <c r="Q200" i="1"/>
  <c r="F201" i="1"/>
  <c r="I201" i="1"/>
  <c r="J201" i="1"/>
  <c r="K201" i="1"/>
  <c r="L201" i="1"/>
  <c r="M201" i="1"/>
  <c r="Q201" i="1"/>
  <c r="F202" i="1"/>
  <c r="G202" i="1"/>
  <c r="I202" i="1"/>
  <c r="J202" i="1"/>
  <c r="K202" i="1"/>
  <c r="L202" i="1"/>
  <c r="P202" i="1"/>
  <c r="Q202" i="1"/>
  <c r="F203" i="1"/>
  <c r="I203" i="1"/>
  <c r="J203" i="1"/>
  <c r="K203" i="1"/>
  <c r="L203" i="1"/>
  <c r="P203" i="1"/>
  <c r="Q203" i="1"/>
  <c r="F204" i="1"/>
  <c r="I204" i="1"/>
  <c r="J204" i="1"/>
  <c r="K204" i="1"/>
  <c r="L204" i="1"/>
  <c r="P204" i="1"/>
  <c r="Q204" i="1"/>
  <c r="F205" i="1"/>
  <c r="I205" i="1"/>
  <c r="J205" i="1"/>
  <c r="K205" i="1"/>
  <c r="L205" i="1"/>
  <c r="P205" i="1"/>
  <c r="Q205" i="1"/>
  <c r="F206" i="1"/>
  <c r="I206" i="1"/>
  <c r="J206" i="1"/>
  <c r="K206" i="1"/>
  <c r="L206" i="1"/>
  <c r="P206" i="1"/>
  <c r="Q206" i="1"/>
  <c r="F207" i="1"/>
  <c r="I207" i="1"/>
  <c r="J207" i="1"/>
  <c r="K207" i="1"/>
  <c r="L207" i="1"/>
  <c r="Q207" i="1"/>
  <c r="F208" i="1"/>
  <c r="I208" i="1"/>
  <c r="J208" i="1"/>
  <c r="K208" i="1"/>
  <c r="L208" i="1"/>
  <c r="Q208" i="1"/>
  <c r="F209" i="1"/>
  <c r="I209" i="1"/>
  <c r="J209" i="1"/>
  <c r="K209" i="1"/>
  <c r="L209" i="1"/>
  <c r="P209" i="1"/>
  <c r="Q209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60" i="1"/>
  <c r="F160" i="1"/>
  <c r="H160" i="1"/>
  <c r="I160" i="1"/>
  <c r="J160" i="1"/>
  <c r="K160" i="1"/>
  <c r="L160" i="1"/>
  <c r="P160" i="1"/>
  <c r="Q160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D161" i="1"/>
  <c r="D162" i="1"/>
  <c r="D163" i="1"/>
  <c r="D164" i="1"/>
  <c r="D165" i="1"/>
  <c r="D166" i="1"/>
  <c r="D160" i="1"/>
  <c r="G208" i="1"/>
  <c r="A166" i="1"/>
  <c r="A165" i="1"/>
  <c r="A164" i="1"/>
  <c r="A163" i="1"/>
  <c r="A162" i="1"/>
  <c r="A161" i="1"/>
  <c r="A16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D170" i="1"/>
  <c r="B169" i="1"/>
  <c r="C4" i="1"/>
  <c r="C343" i="1" s="1"/>
  <c r="G204" i="1"/>
  <c r="G201" i="1"/>
  <c r="G191" i="1"/>
  <c r="G190" i="1"/>
  <c r="G199" i="1"/>
  <c r="H202" i="1"/>
  <c r="H203" i="1"/>
  <c r="H189" i="1"/>
  <c r="G205" i="1"/>
  <c r="G207" i="1"/>
  <c r="G194" i="1"/>
  <c r="G195" i="1"/>
  <c r="G206" i="1"/>
  <c r="G196" i="1"/>
  <c r="H192" i="1"/>
  <c r="G198" i="1"/>
  <c r="G200" i="1"/>
  <c r="G209" i="1"/>
  <c r="H197" i="1"/>
  <c r="H193" i="1"/>
  <c r="H208" i="1"/>
  <c r="H204" i="1"/>
  <c r="H201" i="1"/>
  <c r="H191" i="1"/>
  <c r="H190" i="1"/>
  <c r="H199" i="1"/>
  <c r="G203" i="1"/>
  <c r="H205" i="1"/>
  <c r="H207" i="1"/>
  <c r="H194" i="1"/>
  <c r="H195" i="1"/>
  <c r="H206" i="1"/>
  <c r="H196" i="1"/>
  <c r="G192" i="1"/>
  <c r="H198" i="1"/>
  <c r="H200" i="1"/>
  <c r="H209" i="1"/>
  <c r="G197" i="1"/>
  <c r="G160" i="1"/>
  <c r="BM239" i="1" l="1"/>
  <c r="BQ239" i="1"/>
  <c r="BU239" i="1"/>
  <c r="BY239" i="1"/>
  <c r="BN239" i="1"/>
  <c r="BR239" i="1"/>
  <c r="BV239" i="1"/>
  <c r="BZ239" i="1"/>
  <c r="BO239" i="1"/>
  <c r="BS239" i="1"/>
  <c r="BW239" i="1"/>
  <c r="BL239" i="1"/>
  <c r="BH238" i="1" s="1"/>
  <c r="BP239" i="1"/>
  <c r="BT239" i="1"/>
  <c r="BX239" i="1"/>
  <c r="E188" i="1"/>
  <c r="BI238" i="1"/>
  <c r="A133" i="1"/>
  <c r="U10" i="12"/>
  <c r="U14" i="12"/>
  <c r="U11" i="12"/>
  <c r="U15" i="12"/>
  <c r="U12" i="12"/>
  <c r="U13" i="12"/>
  <c r="U9" i="12"/>
  <c r="U2" i="12"/>
  <c r="U6" i="12"/>
  <c r="U3" i="12"/>
  <c r="U7" i="12"/>
  <c r="U4" i="12"/>
  <c r="U8" i="12"/>
  <c r="U5" i="12"/>
  <c r="A28" i="1"/>
  <c r="U18" i="12"/>
  <c r="U22" i="12"/>
  <c r="U19" i="12"/>
  <c r="U16" i="12"/>
  <c r="U20" i="12"/>
  <c r="U17" i="12"/>
  <c r="U21" i="12"/>
  <c r="H86" i="18"/>
  <c r="BI239" i="1"/>
  <c r="BE241" i="1" s="1"/>
  <c r="BE238" i="1" s="1"/>
  <c r="BE239" i="1"/>
  <c r="BA241" i="1" s="1"/>
  <c r="BA238" i="1" s="1"/>
  <c r="BH239" i="1"/>
  <c r="BD241" i="1" s="1"/>
  <c r="BD238" i="1" s="1"/>
  <c r="BD239" i="1"/>
  <c r="AZ241" i="1" s="1"/>
  <c r="AZ238" i="1" s="1"/>
  <c r="BK239" i="1"/>
  <c r="BG241" i="1" s="1"/>
  <c r="BG238" i="1" s="1"/>
  <c r="BG239" i="1"/>
  <c r="BC241" i="1" s="1"/>
  <c r="BC238" i="1" s="1"/>
  <c r="BC239" i="1"/>
  <c r="AY241" i="1" s="1"/>
  <c r="AY238" i="1" s="1"/>
  <c r="BJ239" i="1"/>
  <c r="BF241" i="1" s="1"/>
  <c r="BF238" i="1" s="1"/>
  <c r="BF239" i="1"/>
  <c r="BB241" i="1" s="1"/>
  <c r="BB238" i="1" s="1"/>
  <c r="BB239" i="1"/>
  <c r="AX241" i="1" s="1"/>
  <c r="AX238" i="1" s="1"/>
  <c r="L149" i="8"/>
  <c r="AA149" i="8"/>
  <c r="W149" i="8"/>
  <c r="AB148" i="8"/>
  <c r="AB158" i="8" s="1"/>
  <c r="AA31" i="26"/>
  <c r="T148" i="8"/>
  <c r="S31" i="26"/>
  <c r="L148" i="8"/>
  <c r="K31" i="26"/>
  <c r="H188" i="1"/>
  <c r="Z149" i="8"/>
  <c r="R149" i="8"/>
  <c r="K148" i="8"/>
  <c r="J31" i="26"/>
  <c r="Q149" i="8"/>
  <c r="AC149" i="8"/>
  <c r="Y149" i="8"/>
  <c r="U149" i="8"/>
  <c r="AD148" i="8"/>
  <c r="AC31" i="26"/>
  <c r="Z148" i="8"/>
  <c r="Z158" i="8" s="1"/>
  <c r="Y31" i="26"/>
  <c r="V148" i="8"/>
  <c r="U31" i="26"/>
  <c r="R148" i="8"/>
  <c r="R158" i="8" s="1"/>
  <c r="Q31" i="26"/>
  <c r="N148" i="8"/>
  <c r="M31" i="26"/>
  <c r="J148" i="8"/>
  <c r="J158" i="8" s="1"/>
  <c r="I31" i="26"/>
  <c r="F148" i="8"/>
  <c r="E31" i="26"/>
  <c r="S149" i="8"/>
  <c r="X148" i="8"/>
  <c r="X158" i="8" s="1"/>
  <c r="W31" i="26"/>
  <c r="P148" i="8"/>
  <c r="P158" i="8" s="1"/>
  <c r="O31" i="26"/>
  <c r="H148" i="8"/>
  <c r="H158" i="8" s="1"/>
  <c r="G31" i="26"/>
  <c r="K149" i="8"/>
  <c r="L159" i="8" s="1"/>
  <c r="AE188" i="1"/>
  <c r="AD149" i="8"/>
  <c r="V149" i="8"/>
  <c r="W148" i="8"/>
  <c r="W158" i="8" s="1"/>
  <c r="V31" i="26"/>
  <c r="S148" i="8"/>
  <c r="S158" i="8" s="1"/>
  <c r="R31" i="26"/>
  <c r="O148" i="8"/>
  <c r="O158" i="8" s="1"/>
  <c r="N31" i="26"/>
  <c r="G148" i="8"/>
  <c r="G158" i="8" s="1"/>
  <c r="F31" i="26"/>
  <c r="P149" i="8"/>
  <c r="O195" i="1"/>
  <c r="AB149" i="8"/>
  <c r="AB159" i="8" s="1"/>
  <c r="X149" i="8"/>
  <c r="X159" i="8" s="1"/>
  <c r="T149" i="8"/>
  <c r="AC148" i="8"/>
  <c r="AC158" i="8" s="1"/>
  <c r="AB31" i="26"/>
  <c r="Y148" i="8"/>
  <c r="X31" i="26"/>
  <c r="U148" i="8"/>
  <c r="T31" i="26"/>
  <c r="Q148" i="8"/>
  <c r="P31" i="26"/>
  <c r="M148" i="8"/>
  <c r="M158" i="8" s="1"/>
  <c r="L31" i="26"/>
  <c r="I148" i="8"/>
  <c r="H31" i="26"/>
  <c r="E148" i="8"/>
  <c r="D31" i="26"/>
  <c r="A70" i="1"/>
  <c r="H19" i="18"/>
  <c r="H34" i="18"/>
  <c r="H91" i="18"/>
  <c r="H39" i="18"/>
  <c r="H30" i="18"/>
  <c r="H28" i="18"/>
  <c r="A140" i="1"/>
  <c r="A61" i="1"/>
  <c r="A144" i="1"/>
  <c r="U134" i="12"/>
  <c r="A87" i="1"/>
  <c r="A32" i="1"/>
  <c r="A141" i="1"/>
  <c r="U129" i="12"/>
  <c r="A57" i="1"/>
  <c r="A83" i="1"/>
  <c r="A142" i="1"/>
  <c r="U76" i="12"/>
  <c r="C213" i="1"/>
  <c r="CB213" i="1" s="1"/>
  <c r="A55" i="1"/>
  <c r="A89" i="1"/>
  <c r="A145" i="1"/>
  <c r="U47" i="12"/>
  <c r="A30" i="1"/>
  <c r="A59" i="1"/>
  <c r="A85" i="1"/>
  <c r="A139" i="1"/>
  <c r="A143" i="1"/>
  <c r="U128" i="12"/>
  <c r="C214" i="1"/>
  <c r="CB214" i="1" s="1"/>
  <c r="CM214" i="1" s="1"/>
  <c r="U148" i="12"/>
  <c r="FK1" i="11"/>
  <c r="I4" i="28"/>
  <c r="FG1" i="11"/>
  <c r="FB1" i="11"/>
  <c r="FE1" i="11"/>
  <c r="FF1" i="11"/>
  <c r="FC1" i="11"/>
  <c r="FD1" i="11"/>
  <c r="H79" i="18"/>
  <c r="A16" i="1"/>
  <c r="U70" i="12"/>
  <c r="U45" i="12"/>
  <c r="A78" i="1"/>
  <c r="U44" i="12"/>
  <c r="A53" i="1"/>
  <c r="H12" i="18"/>
  <c r="A114" i="1"/>
  <c r="A29" i="1"/>
  <c r="A33" i="1"/>
  <c r="A56" i="1"/>
  <c r="A60" i="1"/>
  <c r="A86" i="1"/>
  <c r="A111" i="1"/>
  <c r="A115" i="1"/>
  <c r="A128" i="1"/>
  <c r="U46" i="12"/>
  <c r="U72" i="12"/>
  <c r="U78" i="12"/>
  <c r="A112" i="1"/>
  <c r="A116" i="1"/>
  <c r="U104" i="12"/>
  <c r="U103" i="12"/>
  <c r="A27" i="1"/>
  <c r="A31" i="1"/>
  <c r="A58" i="1"/>
  <c r="A84" i="1"/>
  <c r="A88" i="1"/>
  <c r="A113" i="1"/>
  <c r="A117" i="1"/>
  <c r="U100" i="12"/>
  <c r="K4" i="26"/>
  <c r="H52" i="18"/>
  <c r="CD246" i="1"/>
  <c r="CD250" i="1"/>
  <c r="CD254" i="1"/>
  <c r="CD258" i="1"/>
  <c r="CD262" i="1"/>
  <c r="CD257" i="1"/>
  <c r="CD247" i="1"/>
  <c r="CD251" i="1"/>
  <c r="CD255" i="1"/>
  <c r="CD259" i="1"/>
  <c r="CD263" i="1"/>
  <c r="CD253" i="1"/>
  <c r="CD261" i="1"/>
  <c r="CD248" i="1"/>
  <c r="CD252" i="1"/>
  <c r="CD256" i="1"/>
  <c r="CD260" i="1"/>
  <c r="CD264" i="1"/>
  <c r="CD249" i="1"/>
  <c r="CD265" i="1"/>
  <c r="A96" i="1"/>
  <c r="A48" i="1"/>
  <c r="A108" i="1"/>
  <c r="A99" i="1"/>
  <c r="A155" i="1"/>
  <c r="U114" i="12"/>
  <c r="H23" i="18"/>
  <c r="H64" i="18"/>
  <c r="H17" i="18"/>
  <c r="U38" i="12"/>
  <c r="U124" i="12"/>
  <c r="A23" i="1"/>
  <c r="U94" i="12"/>
  <c r="U121" i="12"/>
  <c r="H82" i="18"/>
  <c r="H22" i="18"/>
  <c r="H4" i="18"/>
  <c r="H32" i="18"/>
  <c r="H20" i="18"/>
  <c r="H29" i="18"/>
  <c r="H35" i="18"/>
  <c r="H31" i="18"/>
  <c r="A24" i="1"/>
  <c r="A49" i="1"/>
  <c r="A54" i="1"/>
  <c r="A79" i="1"/>
  <c r="A104" i="1"/>
  <c r="A110" i="1"/>
  <c r="A135" i="1"/>
  <c r="U66" i="12"/>
  <c r="U99" i="12"/>
  <c r="U126" i="12"/>
  <c r="U93" i="12"/>
  <c r="U68" i="12"/>
  <c r="A20" i="1"/>
  <c r="A25" i="1"/>
  <c r="A50" i="1"/>
  <c r="A81" i="1"/>
  <c r="A106" i="1"/>
  <c r="A136" i="1"/>
  <c r="U42" i="12"/>
  <c r="U95" i="12"/>
  <c r="U127" i="12"/>
  <c r="U97" i="12"/>
  <c r="A21" i="1"/>
  <c r="A52" i="1"/>
  <c r="A77" i="1"/>
  <c r="A82" i="1"/>
  <c r="A132" i="1"/>
  <c r="A137" i="1"/>
  <c r="U43" i="12"/>
  <c r="U125" i="12"/>
  <c r="H18" i="18"/>
  <c r="H2" i="18"/>
  <c r="H3" i="18"/>
  <c r="H67" i="18"/>
  <c r="CD245" i="1"/>
  <c r="C215" i="1"/>
  <c r="CB215" i="1" s="1"/>
  <c r="CM215" i="1" s="1"/>
  <c r="U50" i="12"/>
  <c r="C219" i="1"/>
  <c r="CB219" i="1" s="1"/>
  <c r="CM219" i="1" s="1"/>
  <c r="U77" i="12"/>
  <c r="C223" i="1"/>
  <c r="CB223" i="1" s="1"/>
  <c r="CM223" i="1" s="1"/>
  <c r="U105" i="12"/>
  <c r="C227" i="1"/>
  <c r="CB227" i="1" s="1"/>
  <c r="CM227" i="1" s="1"/>
  <c r="U131" i="12"/>
  <c r="C231" i="1"/>
  <c r="CB231" i="1" s="1"/>
  <c r="CM231" i="1" s="1"/>
  <c r="U23" i="12"/>
  <c r="C216" i="1"/>
  <c r="CB216" i="1" s="1"/>
  <c r="CM216" i="1" s="1"/>
  <c r="U57" i="12"/>
  <c r="C220" i="1"/>
  <c r="CB220" i="1" s="1"/>
  <c r="CM220" i="1" s="1"/>
  <c r="U110" i="12"/>
  <c r="C228" i="1"/>
  <c r="CB228" i="1" s="1"/>
  <c r="CM228" i="1" s="1"/>
  <c r="U35" i="12"/>
  <c r="C217" i="1"/>
  <c r="CB217" i="1" s="1"/>
  <c r="CM217" i="1" s="1"/>
  <c r="U63" i="12"/>
  <c r="C221" i="1"/>
  <c r="CB221" i="1" s="1"/>
  <c r="CM221" i="1" s="1"/>
  <c r="U90" i="12"/>
  <c r="C225" i="1"/>
  <c r="CB225" i="1" s="1"/>
  <c r="CM225" i="1" s="1"/>
  <c r="U145" i="12"/>
  <c r="C233" i="1"/>
  <c r="CB233" i="1" s="1"/>
  <c r="CM233" i="1" s="1"/>
  <c r="U69" i="12"/>
  <c r="C222" i="1"/>
  <c r="CB222" i="1" s="1"/>
  <c r="CM222" i="1" s="1"/>
  <c r="H60" i="18"/>
  <c r="H57" i="18"/>
  <c r="H11" i="18"/>
  <c r="H73" i="18"/>
  <c r="O239" i="1"/>
  <c r="AG239" i="1"/>
  <c r="AK239" i="1"/>
  <c r="AO239" i="1"/>
  <c r="AS239" i="1"/>
  <c r="AW239" i="1"/>
  <c r="AS241" i="1" s="1"/>
  <c r="AS238" i="1" s="1"/>
  <c r="BA239" i="1"/>
  <c r="AW241" i="1" s="1"/>
  <c r="AW238" i="1" s="1"/>
  <c r="AF239" i="1"/>
  <c r="AR239" i="1"/>
  <c r="AH239" i="1"/>
  <c r="AD241" i="1" s="1"/>
  <c r="AD238" i="1" s="1"/>
  <c r="AL239" i="1"/>
  <c r="AH241" i="1" s="1"/>
  <c r="AH238" i="1" s="1"/>
  <c r="AP239" i="1"/>
  <c r="AL241" i="1" s="1"/>
  <c r="AL238" i="1" s="1"/>
  <c r="AT239" i="1"/>
  <c r="AP241" i="1" s="1"/>
  <c r="AP238" i="1" s="1"/>
  <c r="AX239" i="1"/>
  <c r="AT241" i="1" s="1"/>
  <c r="AT238" i="1" s="1"/>
  <c r="AD239" i="1"/>
  <c r="Z241" i="1" s="1"/>
  <c r="Z238" i="1" s="1"/>
  <c r="AN239" i="1"/>
  <c r="AV239" i="1"/>
  <c r="AR241" i="1" s="1"/>
  <c r="AR238" i="1" s="1"/>
  <c r="AE239" i="1"/>
  <c r="AA241" i="1" s="1"/>
  <c r="AA238" i="1" s="1"/>
  <c r="AI239" i="1"/>
  <c r="AE241" i="1" s="1"/>
  <c r="AE238" i="1" s="1"/>
  <c r="AM239" i="1"/>
  <c r="AI241" i="1" s="1"/>
  <c r="AI238" i="1" s="1"/>
  <c r="AQ239" i="1"/>
  <c r="AM241" i="1" s="1"/>
  <c r="AM238" i="1" s="1"/>
  <c r="AU239" i="1"/>
  <c r="AQ241" i="1" s="1"/>
  <c r="AQ238" i="1" s="1"/>
  <c r="AY239" i="1"/>
  <c r="AU241" i="1" s="1"/>
  <c r="AU238" i="1" s="1"/>
  <c r="AJ239" i="1"/>
  <c r="AF241" i="1" s="1"/>
  <c r="AF238" i="1" s="1"/>
  <c r="AZ239" i="1"/>
  <c r="AV241" i="1" s="1"/>
  <c r="AV238" i="1" s="1"/>
  <c r="K4" i="25"/>
  <c r="U140" i="12"/>
  <c r="C232" i="1"/>
  <c r="CB232" i="1" s="1"/>
  <c r="CM232" i="1" s="1"/>
  <c r="N265" i="1"/>
  <c r="N233" i="1"/>
  <c r="N264" i="1"/>
  <c r="N232" i="1"/>
  <c r="N263" i="1"/>
  <c r="N231" i="1"/>
  <c r="N262" i="1"/>
  <c r="N230" i="1"/>
  <c r="N261" i="1"/>
  <c r="N229" i="1"/>
  <c r="N260" i="1"/>
  <c r="N228" i="1"/>
  <c r="N259" i="1"/>
  <c r="N227" i="1"/>
  <c r="N258" i="1"/>
  <c r="N226" i="1"/>
  <c r="N257" i="1"/>
  <c r="N225" i="1"/>
  <c r="N256" i="1"/>
  <c r="N224" i="1"/>
  <c r="N255" i="1"/>
  <c r="N223" i="1"/>
  <c r="N254" i="1"/>
  <c r="N222" i="1"/>
  <c r="N253" i="1"/>
  <c r="N221" i="1"/>
  <c r="N252" i="1"/>
  <c r="N220" i="1"/>
  <c r="N251" i="1"/>
  <c r="N219" i="1"/>
  <c r="N250" i="1"/>
  <c r="N218" i="1"/>
  <c r="N249" i="1"/>
  <c r="N217" i="1"/>
  <c r="N248" i="1"/>
  <c r="N216" i="1"/>
  <c r="N247" i="1"/>
  <c r="N215" i="1"/>
  <c r="N246" i="1"/>
  <c r="N214" i="1"/>
  <c r="A13" i="1"/>
  <c r="A17" i="1"/>
  <c r="I149" i="8"/>
  <c r="E149" i="8"/>
  <c r="Q188" i="1"/>
  <c r="N192" i="1"/>
  <c r="U85" i="12"/>
  <c r="M265" i="1"/>
  <c r="M233" i="1"/>
  <c r="M289" i="1" s="1"/>
  <c r="M263" i="1"/>
  <c r="M231" i="1"/>
  <c r="M287" i="1" s="1"/>
  <c r="M261" i="1"/>
  <c r="M229" i="1"/>
  <c r="M285" i="1" s="1"/>
  <c r="M259" i="1"/>
  <c r="M227" i="1"/>
  <c r="M283" i="1" s="1"/>
  <c r="M257" i="1"/>
  <c r="M225" i="1"/>
  <c r="M281" i="1" s="1"/>
  <c r="M255" i="1"/>
  <c r="M223" i="1"/>
  <c r="M279" i="1" s="1"/>
  <c r="M253" i="1"/>
  <c r="M221" i="1"/>
  <c r="M251" i="1"/>
  <c r="M219" i="1"/>
  <c r="M250" i="1"/>
  <c r="M218" i="1"/>
  <c r="M248" i="1"/>
  <c r="M216" i="1"/>
  <c r="M247" i="1"/>
  <c r="M215" i="1"/>
  <c r="N245" i="1"/>
  <c r="N213" i="1"/>
  <c r="N236" i="1" s="1"/>
  <c r="M30" i="26" s="1"/>
  <c r="AA148" i="8"/>
  <c r="K158" i="8"/>
  <c r="A14" i="1"/>
  <c r="A18" i="1"/>
  <c r="A45" i="1"/>
  <c r="A74" i="1"/>
  <c r="A103" i="1"/>
  <c r="A152" i="1"/>
  <c r="A159" i="1"/>
  <c r="H149" i="8"/>
  <c r="N209" i="1"/>
  <c r="M202" i="1"/>
  <c r="M196" i="1"/>
  <c r="M192" i="1"/>
  <c r="N190" i="1"/>
  <c r="U25" i="12"/>
  <c r="U60" i="12"/>
  <c r="U73" i="12"/>
  <c r="U101" i="12"/>
  <c r="U132" i="12"/>
  <c r="U112" i="12"/>
  <c r="U75" i="12"/>
  <c r="U102" i="12"/>
  <c r="U144" i="12"/>
  <c r="H239" i="1"/>
  <c r="U40" i="12"/>
  <c r="C218" i="1"/>
  <c r="CB218" i="1" s="1"/>
  <c r="CM218" i="1" s="1"/>
  <c r="U96" i="12"/>
  <c r="C226" i="1"/>
  <c r="CB226" i="1" s="1"/>
  <c r="CM226" i="1" s="1"/>
  <c r="AA188" i="1"/>
  <c r="S188" i="1"/>
  <c r="AE148" i="8"/>
  <c r="AD158" i="8"/>
  <c r="V158" i="8"/>
  <c r="N158" i="8"/>
  <c r="F158" i="8"/>
  <c r="U79" i="12"/>
  <c r="C224" i="1"/>
  <c r="CB224" i="1" s="1"/>
  <c r="CM224" i="1" s="1"/>
  <c r="CQ232" i="1" s="1"/>
  <c r="C31" i="29" s="1"/>
  <c r="O245" i="1"/>
  <c r="O213" i="1"/>
  <c r="O236" i="1" s="1"/>
  <c r="T158" i="8"/>
  <c r="N203" i="1"/>
  <c r="M264" i="1"/>
  <c r="M232" i="1"/>
  <c r="M288" i="1" s="1"/>
  <c r="M262" i="1"/>
  <c r="M230" i="1"/>
  <c r="M286" i="1" s="1"/>
  <c r="M260" i="1"/>
  <c r="M228" i="1"/>
  <c r="M284" i="1" s="1"/>
  <c r="M258" i="1"/>
  <c r="M226" i="1"/>
  <c r="M282" i="1" s="1"/>
  <c r="M256" i="1"/>
  <c r="M224" i="1"/>
  <c r="M280" i="1" s="1"/>
  <c r="M254" i="1"/>
  <c r="M222" i="1"/>
  <c r="M252" i="1"/>
  <c r="M220" i="1"/>
  <c r="M249" i="1"/>
  <c r="M217" i="1"/>
  <c r="L188" i="1"/>
  <c r="A15" i="1"/>
  <c r="A19" i="1"/>
  <c r="A92" i="1"/>
  <c r="A120" i="1"/>
  <c r="M160" i="1"/>
  <c r="M149" i="8" s="1"/>
  <c r="I188" i="1"/>
  <c r="M209" i="1"/>
  <c r="M208" i="1"/>
  <c r="N207" i="1"/>
  <c r="O201" i="1"/>
  <c r="M195" i="1"/>
  <c r="M194" i="1"/>
  <c r="O193" i="1"/>
  <c r="M190" i="1"/>
  <c r="M189" i="1"/>
  <c r="U30" i="12"/>
  <c r="U119" i="12"/>
  <c r="O265" i="1"/>
  <c r="O233" i="1"/>
  <c r="O264" i="1"/>
  <c r="O232" i="1"/>
  <c r="O263" i="1"/>
  <c r="O231" i="1"/>
  <c r="O262" i="1"/>
  <c r="O230" i="1"/>
  <c r="O261" i="1"/>
  <c r="O229" i="1"/>
  <c r="O260" i="1"/>
  <c r="O228" i="1"/>
  <c r="O259" i="1"/>
  <c r="O227" i="1"/>
  <c r="O258" i="1"/>
  <c r="O226" i="1"/>
  <c r="O257" i="1"/>
  <c r="O225" i="1"/>
  <c r="O256" i="1"/>
  <c r="O224" i="1"/>
  <c r="O255" i="1"/>
  <c r="O223" i="1"/>
  <c r="O254" i="1"/>
  <c r="O222" i="1"/>
  <c r="O253" i="1"/>
  <c r="O221" i="1"/>
  <c r="O252" i="1"/>
  <c r="O220" i="1"/>
  <c r="O251" i="1"/>
  <c r="O219" i="1"/>
  <c r="O250" i="1"/>
  <c r="O218" i="1"/>
  <c r="O249" i="1"/>
  <c r="O217" i="1"/>
  <c r="O248" i="1"/>
  <c r="O216" i="1"/>
  <c r="O247" i="1"/>
  <c r="O215" i="1"/>
  <c r="O246" i="1"/>
  <c r="O214" i="1"/>
  <c r="T188" i="1"/>
  <c r="AD188" i="1"/>
  <c r="V188" i="1"/>
  <c r="Y158" i="8"/>
  <c r="U158" i="8"/>
  <c r="Q158" i="8"/>
  <c r="I158" i="8"/>
  <c r="H80" i="18"/>
  <c r="H58" i="18"/>
  <c r="H54" i="18"/>
  <c r="H90" i="18"/>
  <c r="H92" i="18"/>
  <c r="H93" i="18"/>
  <c r="H55" i="18"/>
  <c r="H78" i="18"/>
  <c r="H66" i="18"/>
  <c r="H76" i="18"/>
  <c r="H26" i="18"/>
  <c r="H9" i="18"/>
  <c r="H36" i="18"/>
  <c r="Z188" i="1"/>
  <c r="W239" i="1"/>
  <c r="L239" i="1"/>
  <c r="K239" i="1"/>
  <c r="Q239" i="1"/>
  <c r="K4" i="24"/>
  <c r="H81" i="18"/>
  <c r="H72" i="18"/>
  <c r="H25" i="18"/>
  <c r="H69" i="18"/>
  <c r="H63" i="18"/>
  <c r="H75" i="18"/>
  <c r="H49" i="18"/>
  <c r="H77" i="18"/>
  <c r="H41" i="18"/>
  <c r="H6" i="18"/>
  <c r="R239" i="1"/>
  <c r="A42" i="1"/>
  <c r="A46" i="1"/>
  <c r="A71" i="1"/>
  <c r="A75" i="1"/>
  <c r="A100" i="1"/>
  <c r="A125" i="1"/>
  <c r="A129" i="1"/>
  <c r="A156" i="1"/>
  <c r="D149" i="8"/>
  <c r="R2" i="24" s="1"/>
  <c r="R2" i="25" s="1"/>
  <c r="G149" i="8"/>
  <c r="U36" i="12"/>
  <c r="U58" i="12"/>
  <c r="U142" i="12"/>
  <c r="U86" i="12"/>
  <c r="U88" i="12"/>
  <c r="A22" i="1"/>
  <c r="A26" i="1"/>
  <c r="A36" i="1"/>
  <c r="A43" i="1"/>
  <c r="A47" i="1"/>
  <c r="A51" i="1"/>
  <c r="A68" i="1"/>
  <c r="A72" i="1"/>
  <c r="A76" i="1"/>
  <c r="A80" i="1"/>
  <c r="A97" i="1"/>
  <c r="A101" i="1"/>
  <c r="A105" i="1"/>
  <c r="A109" i="1"/>
  <c r="A126" i="1"/>
  <c r="A130" i="1"/>
  <c r="A134" i="1"/>
  <c r="A138" i="1"/>
  <c r="A148" i="1"/>
  <c r="A153" i="1"/>
  <c r="A157" i="1"/>
  <c r="J149" i="8"/>
  <c r="F149" i="8"/>
  <c r="U31" i="12"/>
  <c r="U32" i="12"/>
  <c r="U39" i="12"/>
  <c r="U54" i="12"/>
  <c r="U61" i="12"/>
  <c r="U71" i="12"/>
  <c r="U87" i="12"/>
  <c r="U98" i="12"/>
  <c r="U115" i="12"/>
  <c r="U123" i="12"/>
  <c r="U122" i="12"/>
  <c r="U136" i="12"/>
  <c r="U65" i="12"/>
  <c r="U37" i="12"/>
  <c r="U117" i="12"/>
  <c r="U116" i="12"/>
  <c r="AB239" i="1"/>
  <c r="E239" i="1"/>
  <c r="Y239" i="1"/>
  <c r="M239" i="1"/>
  <c r="U147" i="12"/>
  <c r="G239" i="1"/>
  <c r="A44" i="1"/>
  <c r="A69" i="1"/>
  <c r="A73" i="1"/>
  <c r="A98" i="1"/>
  <c r="A102" i="1"/>
  <c r="A127" i="1"/>
  <c r="A131" i="1"/>
  <c r="A154" i="1"/>
  <c r="A158" i="1"/>
  <c r="U34" i="12"/>
  <c r="U33" i="12"/>
  <c r="U59" i="12"/>
  <c r="U64" i="12"/>
  <c r="U118" i="12"/>
  <c r="U143" i="12"/>
  <c r="U120" i="12"/>
  <c r="U89" i="12"/>
  <c r="Z239" i="1"/>
  <c r="V239" i="1"/>
  <c r="H46" i="18"/>
  <c r="H74" i="18"/>
  <c r="H84" i="18"/>
  <c r="H68" i="18"/>
  <c r="H85" i="18"/>
  <c r="H61" i="18"/>
  <c r="H59" i="18"/>
  <c r="H62" i="18"/>
  <c r="H56" i="18"/>
  <c r="H71" i="18"/>
  <c r="H50" i="18"/>
  <c r="H8" i="18"/>
  <c r="H65" i="18"/>
  <c r="H87" i="18"/>
  <c r="H10" i="18"/>
  <c r="H27" i="18"/>
  <c r="H40" i="18"/>
  <c r="H16" i="18"/>
  <c r="H37" i="18"/>
  <c r="H33" i="18"/>
  <c r="H21" i="18"/>
  <c r="H38" i="18"/>
  <c r="H14" i="18"/>
  <c r="H7" i="18"/>
  <c r="H45" i="18"/>
  <c r="H43" i="18"/>
  <c r="H44" i="18"/>
  <c r="H15" i="18"/>
  <c r="H5" i="18"/>
  <c r="H13" i="18"/>
  <c r="H24" i="18"/>
  <c r="A37" i="1"/>
  <c r="A65" i="1"/>
  <c r="A93" i="1"/>
  <c r="A121" i="1"/>
  <c r="A149" i="1"/>
  <c r="O208" i="1"/>
  <c r="O206" i="1"/>
  <c r="O204" i="1"/>
  <c r="O202" i="1"/>
  <c r="N201" i="1"/>
  <c r="N199" i="1"/>
  <c r="N195" i="1"/>
  <c r="N193" i="1"/>
  <c r="O191" i="1"/>
  <c r="O189" i="1"/>
  <c r="U53" i="12"/>
  <c r="U56" i="12"/>
  <c r="U81" i="12"/>
  <c r="U80" i="12"/>
  <c r="U139" i="12"/>
  <c r="U108" i="12"/>
  <c r="U28" i="12"/>
  <c r="U107" i="12"/>
  <c r="U27" i="12"/>
  <c r="N239" i="1"/>
  <c r="S239" i="1"/>
  <c r="AC239" i="1"/>
  <c r="U138" i="12"/>
  <c r="U82" i="12"/>
  <c r="U26" i="12"/>
  <c r="J188" i="1"/>
  <c r="G188" i="1"/>
  <c r="R188" i="1"/>
  <c r="A34" i="1"/>
  <c r="A38" i="1"/>
  <c r="A62" i="1"/>
  <c r="A66" i="1"/>
  <c r="A90" i="1"/>
  <c r="A94" i="1"/>
  <c r="A118" i="1"/>
  <c r="A122" i="1"/>
  <c r="A146" i="1"/>
  <c r="A150" i="1"/>
  <c r="O160" i="1"/>
  <c r="O149" i="8" s="1"/>
  <c r="K188" i="1"/>
  <c r="F188" i="1"/>
  <c r="N208" i="1"/>
  <c r="N206" i="1"/>
  <c r="N204" i="1"/>
  <c r="N202" i="1"/>
  <c r="O200" i="1"/>
  <c r="O198" i="1"/>
  <c r="O196" i="1"/>
  <c r="O194" i="1"/>
  <c r="N191" i="1"/>
  <c r="N189" i="1"/>
  <c r="U55" i="12"/>
  <c r="U52" i="12"/>
  <c r="U83" i="12"/>
  <c r="U113" i="12"/>
  <c r="U135" i="12"/>
  <c r="U24" i="12"/>
  <c r="U111" i="12"/>
  <c r="F239" i="1"/>
  <c r="AA239" i="1"/>
  <c r="W241" i="1" s="1"/>
  <c r="W238" i="1" s="1"/>
  <c r="U239" i="1"/>
  <c r="X239" i="1"/>
  <c r="T241" i="1" s="1"/>
  <c r="T238" i="1" s="1"/>
  <c r="T239" i="1"/>
  <c r="U133" i="12"/>
  <c r="AC188" i="1"/>
  <c r="Y188" i="1"/>
  <c r="U188" i="1"/>
  <c r="A35" i="1"/>
  <c r="A39" i="1"/>
  <c r="A63" i="1"/>
  <c r="A67" i="1"/>
  <c r="A91" i="1"/>
  <c r="A95" i="1"/>
  <c r="A119" i="1"/>
  <c r="A123" i="1"/>
  <c r="A147" i="1"/>
  <c r="A151" i="1"/>
  <c r="N160" i="1"/>
  <c r="N149" i="8" s="1"/>
  <c r="O209" i="1"/>
  <c r="O207" i="1"/>
  <c r="O205" i="1"/>
  <c r="O203" i="1"/>
  <c r="N200" i="1"/>
  <c r="N198" i="1"/>
  <c r="P197" i="1"/>
  <c r="N196" i="1"/>
  <c r="N194" i="1"/>
  <c r="O192" i="1"/>
  <c r="O190" i="1"/>
  <c r="U29" i="12"/>
  <c r="U51" i="12"/>
  <c r="U109" i="12"/>
  <c r="U141" i="12"/>
  <c r="AB188" i="1"/>
  <c r="X188" i="1"/>
  <c r="U49" i="12"/>
  <c r="U91" i="12"/>
  <c r="H83" i="18"/>
  <c r="H88" i="18"/>
  <c r="H70" i="18"/>
  <c r="H51" i="18"/>
  <c r="H53" i="18"/>
  <c r="A3" i="11"/>
  <c r="A4" i="11" s="1"/>
  <c r="A5" i="11" s="1"/>
  <c r="K4" i="23"/>
  <c r="W188" i="1"/>
  <c r="D239" i="1"/>
  <c r="I239" i="1"/>
  <c r="P239" i="1"/>
  <c r="J239" i="1"/>
  <c r="CG2" i="1"/>
  <c r="CE2" i="1"/>
  <c r="CD2" i="1"/>
  <c r="K4" i="9"/>
  <c r="K4" i="22"/>
  <c r="L4" i="7"/>
  <c r="K4" i="21"/>
  <c r="CF2" i="1"/>
  <c r="K4" i="20"/>
  <c r="BM9" i="1" l="1"/>
  <c r="CG9" i="1" s="1"/>
  <c r="BM5" i="1"/>
  <c r="CG5" i="1" s="1"/>
  <c r="BM8" i="1"/>
  <c r="CG8" i="1" s="1"/>
  <c r="BM4" i="1"/>
  <c r="CG4" i="1" s="1"/>
  <c r="BM10" i="1"/>
  <c r="CG10" i="1" s="1"/>
  <c r="BM7" i="1"/>
  <c r="BM6" i="1"/>
  <c r="FK108" i="11"/>
  <c r="FK104" i="11"/>
  <c r="FK100" i="11"/>
  <c r="FK96" i="11"/>
  <c r="FK92" i="11"/>
  <c r="FK88" i="11"/>
  <c r="FK84" i="11"/>
  <c r="FK80" i="11"/>
  <c r="FK76" i="11"/>
  <c r="FK72" i="11"/>
  <c r="FK68" i="11"/>
  <c r="FK64" i="11"/>
  <c r="FK60" i="11"/>
  <c r="FK56" i="11"/>
  <c r="FK52" i="11"/>
  <c r="FK48" i="11"/>
  <c r="FK44" i="11"/>
  <c r="FK40" i="11"/>
  <c r="FK36" i="11"/>
  <c r="FK32" i="11"/>
  <c r="FK28" i="11"/>
  <c r="FK24" i="11"/>
  <c r="FK20" i="11"/>
  <c r="FK16" i="11"/>
  <c r="FK12" i="11"/>
  <c r="FK8" i="11"/>
  <c r="FK4" i="11"/>
  <c r="FK97" i="11"/>
  <c r="FK89" i="11"/>
  <c r="FK81" i="11"/>
  <c r="FK69" i="11"/>
  <c r="FK61" i="11"/>
  <c r="FK53" i="11"/>
  <c r="FK41" i="11"/>
  <c r="FK33" i="11"/>
  <c r="FK25" i="11"/>
  <c r="FK13" i="11"/>
  <c r="FK5" i="11"/>
  <c r="FK107" i="11"/>
  <c r="FK103" i="11"/>
  <c r="FK99" i="11"/>
  <c r="FK95" i="11"/>
  <c r="FK91" i="11"/>
  <c r="FK87" i="11"/>
  <c r="FK83" i="11"/>
  <c r="FK79" i="11"/>
  <c r="FK75" i="11"/>
  <c r="FK71" i="11"/>
  <c r="FK67" i="11"/>
  <c r="FK63" i="11"/>
  <c r="FK59" i="11"/>
  <c r="FK55" i="11"/>
  <c r="FK51" i="11"/>
  <c r="FK47" i="11"/>
  <c r="FK43" i="11"/>
  <c r="FK39" i="11"/>
  <c r="FK35" i="11"/>
  <c r="FK31" i="11"/>
  <c r="FK27" i="11"/>
  <c r="FK23" i="11"/>
  <c r="FK19" i="11"/>
  <c r="FK15" i="11"/>
  <c r="FK11" i="11"/>
  <c r="FK7" i="11"/>
  <c r="FK3" i="11"/>
  <c r="FK101" i="11"/>
  <c r="FK77" i="11"/>
  <c r="FK65" i="11"/>
  <c r="FK49" i="11"/>
  <c r="FK37" i="11"/>
  <c r="FK21" i="11"/>
  <c r="FK9" i="11"/>
  <c r="FK106" i="11"/>
  <c r="FK102" i="11"/>
  <c r="FK98" i="11"/>
  <c r="FK94" i="11"/>
  <c r="FK90" i="11"/>
  <c r="FK86" i="11"/>
  <c r="FK82" i="11"/>
  <c r="FK78" i="11"/>
  <c r="FK74" i="11"/>
  <c r="FK70" i="11"/>
  <c r="FK66" i="11"/>
  <c r="FK62" i="11"/>
  <c r="FK58" i="11"/>
  <c r="FK54" i="11"/>
  <c r="FK50" i="11"/>
  <c r="FK46" i="11"/>
  <c r="FK42" i="11"/>
  <c r="FK38" i="11"/>
  <c r="FK34" i="11"/>
  <c r="FK30" i="11"/>
  <c r="FK26" i="11"/>
  <c r="FK22" i="11"/>
  <c r="FK18" i="11"/>
  <c r="FK14" i="11"/>
  <c r="FK10" i="11"/>
  <c r="FK6" i="11"/>
  <c r="FK2" i="11"/>
  <c r="FK105" i="11"/>
  <c r="FK93" i="11"/>
  <c r="FK85" i="11"/>
  <c r="FK73" i="11"/>
  <c r="FK57" i="11"/>
  <c r="FK45" i="11"/>
  <c r="FK29" i="11"/>
  <c r="FK17" i="11"/>
  <c r="FC108" i="11"/>
  <c r="FC106" i="11"/>
  <c r="FC104" i="11"/>
  <c r="FC102" i="11"/>
  <c r="FC100" i="11"/>
  <c r="FC98" i="11"/>
  <c r="FC96" i="11"/>
  <c r="FC94" i="11"/>
  <c r="FC92" i="11"/>
  <c r="FC90" i="11"/>
  <c r="FC88" i="11"/>
  <c r="FC86" i="11"/>
  <c r="FC84" i="11"/>
  <c r="FC82" i="11"/>
  <c r="FC80" i="11"/>
  <c r="FC78" i="11"/>
  <c r="FC76" i="11"/>
  <c r="FC74" i="11"/>
  <c r="FC72" i="11"/>
  <c r="FC70" i="11"/>
  <c r="FC68" i="11"/>
  <c r="FC66" i="11"/>
  <c r="FC64" i="11"/>
  <c r="FC62" i="11"/>
  <c r="FC60" i="11"/>
  <c r="FC58" i="11"/>
  <c r="FC56" i="11"/>
  <c r="FC54" i="11"/>
  <c r="FC107" i="11"/>
  <c r="FC105" i="11"/>
  <c r="FC103" i="11"/>
  <c r="FC101" i="11"/>
  <c r="FC99" i="11"/>
  <c r="FC97" i="11"/>
  <c r="FC95" i="11"/>
  <c r="FC93" i="11"/>
  <c r="FC91" i="11"/>
  <c r="FC89" i="11"/>
  <c r="FC87" i="11"/>
  <c r="FC85" i="11"/>
  <c r="FC83" i="11"/>
  <c r="FC81" i="11"/>
  <c r="FC79" i="11"/>
  <c r="FC77" i="11"/>
  <c r="FC75" i="11"/>
  <c r="FC73" i="11"/>
  <c r="FC71" i="11"/>
  <c r="FC69" i="11"/>
  <c r="FC67" i="11"/>
  <c r="FC65" i="11"/>
  <c r="FC63" i="11"/>
  <c r="FC61" i="11"/>
  <c r="FC59" i="11"/>
  <c r="FC57" i="11"/>
  <c r="FC53" i="11"/>
  <c r="FC10" i="11"/>
  <c r="FC55" i="11"/>
  <c r="FC52" i="11"/>
  <c r="FC50" i="11"/>
  <c r="FC48" i="11"/>
  <c r="FC46" i="11"/>
  <c r="FC44" i="11"/>
  <c r="FC42" i="11"/>
  <c r="FC40" i="11"/>
  <c r="FC38" i="11"/>
  <c r="FC36" i="11"/>
  <c r="FC34" i="11"/>
  <c r="FC32" i="11"/>
  <c r="FC30" i="11"/>
  <c r="FC28" i="11"/>
  <c r="FC26" i="11"/>
  <c r="FC24" i="11"/>
  <c r="FC22" i="11"/>
  <c r="FC20" i="11"/>
  <c r="FC18" i="11"/>
  <c r="FC16" i="11"/>
  <c r="FC14" i="11"/>
  <c r="FC12" i="11"/>
  <c r="FC9" i="11"/>
  <c r="FC8" i="11"/>
  <c r="FC3" i="11"/>
  <c r="FC51" i="11"/>
  <c r="FC47" i="11"/>
  <c r="FC43" i="11"/>
  <c r="FC39" i="11"/>
  <c r="FC35" i="11"/>
  <c r="FC31" i="11"/>
  <c r="FC27" i="11"/>
  <c r="FC23" i="11"/>
  <c r="FC19" i="11"/>
  <c r="FC15" i="11"/>
  <c r="FC11" i="11"/>
  <c r="FC7" i="11"/>
  <c r="FC6" i="11"/>
  <c r="FC49" i="11"/>
  <c r="FC41" i="11"/>
  <c r="FC29" i="11"/>
  <c r="FC21" i="11"/>
  <c r="FC5" i="11"/>
  <c r="FC4" i="11"/>
  <c r="FC45" i="11"/>
  <c r="FC37" i="11"/>
  <c r="FC33" i="11"/>
  <c r="FC25" i="11"/>
  <c r="FC17" i="11"/>
  <c r="FC13" i="11"/>
  <c r="FC2" i="11"/>
  <c r="FG108" i="11"/>
  <c r="FG106" i="11"/>
  <c r="FG104" i="11"/>
  <c r="FG102" i="11"/>
  <c r="FG100" i="11"/>
  <c r="FG98" i="11"/>
  <c r="FG96" i="11"/>
  <c r="FG94" i="11"/>
  <c r="FG92" i="11"/>
  <c r="FG90" i="11"/>
  <c r="FG88" i="11"/>
  <c r="FG86" i="11"/>
  <c r="FG84" i="11"/>
  <c r="FG82" i="11"/>
  <c r="FG80" i="11"/>
  <c r="FG78" i="11"/>
  <c r="FG76" i="11"/>
  <c r="FG74" i="11"/>
  <c r="FG72" i="11"/>
  <c r="FG70" i="11"/>
  <c r="FG68" i="11"/>
  <c r="FG66" i="11"/>
  <c r="FG64" i="11"/>
  <c r="FG62" i="11"/>
  <c r="FG60" i="11"/>
  <c r="FG58" i="11"/>
  <c r="FG56" i="11"/>
  <c r="FG54" i="11"/>
  <c r="FG52" i="11"/>
  <c r="FG107" i="11"/>
  <c r="FG105" i="11"/>
  <c r="FG103" i="11"/>
  <c r="FG101" i="11"/>
  <c r="FG99" i="11"/>
  <c r="FG97" i="11"/>
  <c r="FG95" i="11"/>
  <c r="FG93" i="11"/>
  <c r="FG91" i="11"/>
  <c r="FG89" i="11"/>
  <c r="FG87" i="11"/>
  <c r="FG85" i="11"/>
  <c r="FG83" i="11"/>
  <c r="FG81" i="11"/>
  <c r="FG79" i="11"/>
  <c r="FG77" i="11"/>
  <c r="FG75" i="11"/>
  <c r="FG73" i="11"/>
  <c r="FG71" i="11"/>
  <c r="FG69" i="11"/>
  <c r="FG67" i="11"/>
  <c r="FG65" i="11"/>
  <c r="FG63" i="11"/>
  <c r="FG61" i="11"/>
  <c r="FG59" i="11"/>
  <c r="FG57" i="11"/>
  <c r="FG12" i="11"/>
  <c r="FG53" i="11"/>
  <c r="FG50" i="11"/>
  <c r="FG48" i="11"/>
  <c r="FG46" i="11"/>
  <c r="FG44" i="11"/>
  <c r="FG42" i="11"/>
  <c r="FG40" i="11"/>
  <c r="FG38" i="11"/>
  <c r="FG36" i="11"/>
  <c r="FG34" i="11"/>
  <c r="FG32" i="11"/>
  <c r="FG30" i="11"/>
  <c r="FG28" i="11"/>
  <c r="FG26" i="11"/>
  <c r="FG24" i="11"/>
  <c r="FG22" i="11"/>
  <c r="FG20" i="11"/>
  <c r="FG18" i="11"/>
  <c r="FG16" i="11"/>
  <c r="FG14" i="11"/>
  <c r="FG10" i="11"/>
  <c r="FG3" i="11"/>
  <c r="FG2" i="11"/>
  <c r="FG55" i="11"/>
  <c r="FG51" i="11"/>
  <c r="FG47" i="11"/>
  <c r="FG43" i="11"/>
  <c r="FG27" i="11"/>
  <c r="FG5" i="11"/>
  <c r="FG49" i="11"/>
  <c r="FG45" i="11"/>
  <c r="FG41" i="11"/>
  <c r="FG37" i="11"/>
  <c r="FG33" i="11"/>
  <c r="FG29" i="11"/>
  <c r="FG25" i="11"/>
  <c r="FG21" i="11"/>
  <c r="FG17" i="11"/>
  <c r="FG13" i="11"/>
  <c r="FG9" i="11"/>
  <c r="FG8" i="11"/>
  <c r="FG35" i="11"/>
  <c r="FG23" i="11"/>
  <c r="FG15" i="11"/>
  <c r="FG4" i="11"/>
  <c r="FG7" i="11"/>
  <c r="FG6" i="11"/>
  <c r="FG39" i="11"/>
  <c r="FG31" i="11"/>
  <c r="FG19" i="11"/>
  <c r="FG11" i="11"/>
  <c r="FF108" i="11"/>
  <c r="FF106" i="11"/>
  <c r="FF104" i="11"/>
  <c r="FF102" i="11"/>
  <c r="FF100" i="11"/>
  <c r="FF98" i="11"/>
  <c r="FF96" i="11"/>
  <c r="FF94" i="11"/>
  <c r="FF92" i="11"/>
  <c r="FF90" i="11"/>
  <c r="FF88" i="11"/>
  <c r="FF86" i="11"/>
  <c r="FF84" i="11"/>
  <c r="FF82" i="11"/>
  <c r="FF80" i="11"/>
  <c r="FF78" i="11"/>
  <c r="FF76" i="11"/>
  <c r="FF74" i="11"/>
  <c r="FF72" i="11"/>
  <c r="FF70" i="11"/>
  <c r="FF68" i="11"/>
  <c r="FF66" i="11"/>
  <c r="FF64" i="11"/>
  <c r="FF62" i="11"/>
  <c r="FF60" i="11"/>
  <c r="FF58" i="11"/>
  <c r="FF56" i="11"/>
  <c r="FF54" i="11"/>
  <c r="FF105" i="11"/>
  <c r="FF97" i="11"/>
  <c r="FF89" i="11"/>
  <c r="FF81" i="11"/>
  <c r="FF73" i="11"/>
  <c r="FF65" i="11"/>
  <c r="FF57" i="11"/>
  <c r="FF55" i="11"/>
  <c r="FF51" i="11"/>
  <c r="FF49" i="11"/>
  <c r="FF47" i="11"/>
  <c r="FF45" i="11"/>
  <c r="FF43" i="11"/>
  <c r="FF41" i="11"/>
  <c r="FF39" i="11"/>
  <c r="FF37" i="11"/>
  <c r="FF35" i="11"/>
  <c r="FF33" i="11"/>
  <c r="FF31" i="11"/>
  <c r="FF29" i="11"/>
  <c r="FF27" i="11"/>
  <c r="FF25" i="11"/>
  <c r="FF23" i="11"/>
  <c r="FF21" i="11"/>
  <c r="FF19" i="11"/>
  <c r="FF17" i="11"/>
  <c r="FF15" i="11"/>
  <c r="FF13" i="11"/>
  <c r="FF11" i="11"/>
  <c r="FF9" i="11"/>
  <c r="FF7" i="11"/>
  <c r="FF5" i="11"/>
  <c r="FF3" i="11"/>
  <c r="FF107" i="11"/>
  <c r="FF99" i="11"/>
  <c r="FF91" i="11"/>
  <c r="FF83" i="11"/>
  <c r="FF75" i="11"/>
  <c r="FF67" i="11"/>
  <c r="FF59" i="11"/>
  <c r="FF101" i="11"/>
  <c r="FF93" i="11"/>
  <c r="FF95" i="11"/>
  <c r="FF85" i="11"/>
  <c r="FF69" i="11"/>
  <c r="FF52" i="11"/>
  <c r="FF48" i="11"/>
  <c r="FF44" i="11"/>
  <c r="FF40" i="11"/>
  <c r="FF36" i="11"/>
  <c r="FF32" i="11"/>
  <c r="FF28" i="11"/>
  <c r="FF24" i="11"/>
  <c r="FF20" i="11"/>
  <c r="FF16" i="11"/>
  <c r="FF12" i="11"/>
  <c r="FF4" i="11"/>
  <c r="FF71" i="11"/>
  <c r="FF103" i="11"/>
  <c r="FF79" i="11"/>
  <c r="FF63" i="11"/>
  <c r="FF2" i="11"/>
  <c r="FF87" i="11"/>
  <c r="FF77" i="11"/>
  <c r="FF61" i="11"/>
  <c r="FF53" i="11"/>
  <c r="FF50" i="11"/>
  <c r="FF46" i="11"/>
  <c r="FF42" i="11"/>
  <c r="FF38" i="11"/>
  <c r="FF34" i="11"/>
  <c r="FF30" i="11"/>
  <c r="FF26" i="11"/>
  <c r="FF22" i="11"/>
  <c r="FF18" i="11"/>
  <c r="FF14" i="11"/>
  <c r="FF10" i="11"/>
  <c r="FF8" i="11"/>
  <c r="FF6" i="11"/>
  <c r="FE107" i="11"/>
  <c r="FE105" i="11"/>
  <c r="FE103" i="11"/>
  <c r="FE101" i="11"/>
  <c r="FE99" i="11"/>
  <c r="FE97" i="11"/>
  <c r="FE95" i="11"/>
  <c r="FE93" i="11"/>
  <c r="FE91" i="11"/>
  <c r="FE89" i="11"/>
  <c r="FE87" i="11"/>
  <c r="FE85" i="11"/>
  <c r="FE83" i="11"/>
  <c r="FE81" i="11"/>
  <c r="FE79" i="11"/>
  <c r="FE77" i="11"/>
  <c r="FE75" i="11"/>
  <c r="FE73" i="11"/>
  <c r="FE71" i="11"/>
  <c r="FE69" i="11"/>
  <c r="FE67" i="11"/>
  <c r="FE65" i="11"/>
  <c r="FE63" i="11"/>
  <c r="FE61" i="11"/>
  <c r="FE59" i="11"/>
  <c r="FE57" i="11"/>
  <c r="FE55" i="11"/>
  <c r="FE53" i="11"/>
  <c r="FE108" i="11"/>
  <c r="FE106" i="11"/>
  <c r="FE104" i="11"/>
  <c r="FE102" i="11"/>
  <c r="FE100" i="11"/>
  <c r="FE98" i="11"/>
  <c r="FE96" i="11"/>
  <c r="FE94" i="11"/>
  <c r="FE92" i="11"/>
  <c r="FE90" i="11"/>
  <c r="FE88" i="11"/>
  <c r="FE86" i="11"/>
  <c r="FE84" i="11"/>
  <c r="FE82" i="11"/>
  <c r="FE80" i="11"/>
  <c r="FE78" i="11"/>
  <c r="FE76" i="11"/>
  <c r="FE74" i="11"/>
  <c r="FE72" i="11"/>
  <c r="FE70" i="11"/>
  <c r="FE68" i="11"/>
  <c r="FE66" i="11"/>
  <c r="FE64" i="11"/>
  <c r="FE62" i="11"/>
  <c r="FE60" i="11"/>
  <c r="FE58" i="11"/>
  <c r="FE56" i="11"/>
  <c r="FE51" i="11"/>
  <c r="FE49" i="11"/>
  <c r="FE47" i="11"/>
  <c r="FE45" i="11"/>
  <c r="FE43" i="11"/>
  <c r="FE41" i="11"/>
  <c r="FE39" i="11"/>
  <c r="FE37" i="11"/>
  <c r="FE35" i="11"/>
  <c r="FE33" i="11"/>
  <c r="FE31" i="11"/>
  <c r="FE29" i="11"/>
  <c r="FE27" i="11"/>
  <c r="FE25" i="11"/>
  <c r="FE23" i="11"/>
  <c r="FE21" i="11"/>
  <c r="FE19" i="11"/>
  <c r="FE17" i="11"/>
  <c r="FE15" i="11"/>
  <c r="FE13" i="11"/>
  <c r="FE11" i="11"/>
  <c r="FE6" i="11"/>
  <c r="FE5" i="11"/>
  <c r="FE42" i="11"/>
  <c r="FE38" i="11"/>
  <c r="FE34" i="11"/>
  <c r="FE30" i="11"/>
  <c r="FE22" i="11"/>
  <c r="FE18" i="11"/>
  <c r="FE14" i="11"/>
  <c r="FE10" i="11"/>
  <c r="FE7" i="11"/>
  <c r="FE54" i="11"/>
  <c r="FE52" i="11"/>
  <c r="FE48" i="11"/>
  <c r="FE44" i="11"/>
  <c r="FE40" i="11"/>
  <c r="FE36" i="11"/>
  <c r="FE32" i="11"/>
  <c r="FE28" i="11"/>
  <c r="FE24" i="11"/>
  <c r="FE20" i="11"/>
  <c r="FE16" i="11"/>
  <c r="FE12" i="11"/>
  <c r="FE4" i="11"/>
  <c r="FE3" i="11"/>
  <c r="FE9" i="11"/>
  <c r="FE2" i="11"/>
  <c r="FE50" i="11"/>
  <c r="FE46" i="11"/>
  <c r="FE26" i="11"/>
  <c r="FE8" i="11"/>
  <c r="FD107" i="11"/>
  <c r="FD105" i="11"/>
  <c r="FD103" i="11"/>
  <c r="FD101" i="11"/>
  <c r="FD99" i="11"/>
  <c r="FD97" i="11"/>
  <c r="FD95" i="11"/>
  <c r="FD93" i="11"/>
  <c r="FD91" i="11"/>
  <c r="FD89" i="11"/>
  <c r="FD87" i="11"/>
  <c r="FD85" i="11"/>
  <c r="FD83" i="11"/>
  <c r="FD81" i="11"/>
  <c r="FD79" i="11"/>
  <c r="FD77" i="11"/>
  <c r="FD75" i="11"/>
  <c r="FD73" i="11"/>
  <c r="FD71" i="11"/>
  <c r="FD69" i="11"/>
  <c r="FD67" i="11"/>
  <c r="FD65" i="11"/>
  <c r="FD63" i="11"/>
  <c r="FD61" i="11"/>
  <c r="FD59" i="11"/>
  <c r="FD57" i="11"/>
  <c r="FD55" i="11"/>
  <c r="FD108" i="11"/>
  <c r="FD100" i="11"/>
  <c r="FD92" i="11"/>
  <c r="FD84" i="11"/>
  <c r="FD76" i="11"/>
  <c r="FD68" i="11"/>
  <c r="FD60" i="11"/>
  <c r="FD54" i="11"/>
  <c r="FD52" i="11"/>
  <c r="FD50" i="11"/>
  <c r="FD48" i="11"/>
  <c r="FD46" i="11"/>
  <c r="FD44" i="11"/>
  <c r="FD42" i="11"/>
  <c r="FD40" i="11"/>
  <c r="FD38" i="11"/>
  <c r="FD36" i="11"/>
  <c r="FD34" i="11"/>
  <c r="FD32" i="11"/>
  <c r="FD30" i="11"/>
  <c r="FD28" i="11"/>
  <c r="FD26" i="11"/>
  <c r="FD24" i="11"/>
  <c r="FD22" i="11"/>
  <c r="FD20" i="11"/>
  <c r="FD18" i="11"/>
  <c r="FD16" i="11"/>
  <c r="FD14" i="11"/>
  <c r="FD12" i="11"/>
  <c r="FD10" i="11"/>
  <c r="FD8" i="11"/>
  <c r="FD6" i="11"/>
  <c r="FD4" i="11"/>
  <c r="FD2" i="11"/>
  <c r="FD102" i="11"/>
  <c r="FD94" i="11"/>
  <c r="FD86" i="11"/>
  <c r="FD78" i="11"/>
  <c r="FD70" i="11"/>
  <c r="FD62" i="11"/>
  <c r="FD104" i="11"/>
  <c r="FD96" i="11"/>
  <c r="FD88" i="11"/>
  <c r="FD106" i="11"/>
  <c r="FD80" i="11"/>
  <c r="FD64" i="11"/>
  <c r="FD51" i="11"/>
  <c r="FD47" i="11"/>
  <c r="FD43" i="11"/>
  <c r="FD39" i="11"/>
  <c r="FD35" i="11"/>
  <c r="FD31" i="11"/>
  <c r="FD27" i="11"/>
  <c r="FD23" i="11"/>
  <c r="FD19" i="11"/>
  <c r="FD15" i="11"/>
  <c r="FD11" i="11"/>
  <c r="FD7" i="11"/>
  <c r="FD98" i="11"/>
  <c r="FD66" i="11"/>
  <c r="FD74" i="11"/>
  <c r="FD58" i="11"/>
  <c r="FD5" i="11"/>
  <c r="FD9" i="11"/>
  <c r="FD90" i="11"/>
  <c r="FD72" i="11"/>
  <c r="FD56" i="11"/>
  <c r="FD49" i="11"/>
  <c r="FD45" i="11"/>
  <c r="FD41" i="11"/>
  <c r="FD37" i="11"/>
  <c r="FD33" i="11"/>
  <c r="FD29" i="11"/>
  <c r="FD25" i="11"/>
  <c r="FD21" i="11"/>
  <c r="FD17" i="11"/>
  <c r="FD13" i="11"/>
  <c r="FD3" i="11"/>
  <c r="FD82" i="11"/>
  <c r="FD53" i="11"/>
  <c r="FB108" i="11"/>
  <c r="FB106" i="11"/>
  <c r="FB104" i="11"/>
  <c r="FB102" i="11"/>
  <c r="FB100" i="11"/>
  <c r="FB98" i="11"/>
  <c r="FB96" i="11"/>
  <c r="FB94" i="11"/>
  <c r="FB92" i="11"/>
  <c r="FB90" i="11"/>
  <c r="FB88" i="11"/>
  <c r="FB86" i="11"/>
  <c r="FB84" i="11"/>
  <c r="FB82" i="11"/>
  <c r="FB80" i="11"/>
  <c r="FB78" i="11"/>
  <c r="FB76" i="11"/>
  <c r="FB74" i="11"/>
  <c r="FB72" i="11"/>
  <c r="FB70" i="11"/>
  <c r="FB68" i="11"/>
  <c r="FB66" i="11"/>
  <c r="FB64" i="11"/>
  <c r="FB62" i="11"/>
  <c r="FB60" i="11"/>
  <c r="FB58" i="11"/>
  <c r="FB56" i="11"/>
  <c r="FB54" i="11"/>
  <c r="FB103" i="11"/>
  <c r="FB95" i="11"/>
  <c r="FB87" i="11"/>
  <c r="FB79" i="11"/>
  <c r="FB71" i="11"/>
  <c r="FB63" i="11"/>
  <c r="FB51" i="11"/>
  <c r="FB49" i="11"/>
  <c r="FB47" i="11"/>
  <c r="FB45" i="11"/>
  <c r="FB43" i="11"/>
  <c r="FB41" i="11"/>
  <c r="FB39" i="11"/>
  <c r="FB37" i="11"/>
  <c r="FB35" i="11"/>
  <c r="FB33" i="11"/>
  <c r="FB31" i="11"/>
  <c r="FB29" i="11"/>
  <c r="FB27" i="11"/>
  <c r="FB25" i="11"/>
  <c r="FB23" i="11"/>
  <c r="FB21" i="11"/>
  <c r="FB19" i="11"/>
  <c r="FB17" i="11"/>
  <c r="FB15" i="11"/>
  <c r="FB13" i="11"/>
  <c r="FB11" i="11"/>
  <c r="FB9" i="11"/>
  <c r="FB7" i="11"/>
  <c r="FB5" i="11"/>
  <c r="FB3" i="11"/>
  <c r="FB105" i="11"/>
  <c r="FB97" i="11"/>
  <c r="FB89" i="11"/>
  <c r="FB81" i="11"/>
  <c r="FB73" i="11"/>
  <c r="FB65" i="11"/>
  <c r="FB57" i="11"/>
  <c r="FB53" i="11"/>
  <c r="FB107" i="11"/>
  <c r="FB99" i="11"/>
  <c r="FB91" i="11"/>
  <c r="FB75" i="11"/>
  <c r="FB59" i="11"/>
  <c r="FB55" i="11"/>
  <c r="FB50" i="11"/>
  <c r="FB46" i="11"/>
  <c r="FB42" i="11"/>
  <c r="FB38" i="11"/>
  <c r="FB34" i="11"/>
  <c r="FB30" i="11"/>
  <c r="FB26" i="11"/>
  <c r="FB22" i="11"/>
  <c r="FB18" i="11"/>
  <c r="FB14" i="11"/>
  <c r="FB10" i="11"/>
  <c r="FB2" i="11"/>
  <c r="FB93" i="11"/>
  <c r="FB85" i="11"/>
  <c r="FB69" i="11"/>
  <c r="FB8" i="11"/>
  <c r="FB101" i="11"/>
  <c r="FB83" i="11"/>
  <c r="FB67" i="11"/>
  <c r="FB52" i="11"/>
  <c r="FB48" i="11"/>
  <c r="FB44" i="11"/>
  <c r="FB40" i="11"/>
  <c r="FB36" i="11"/>
  <c r="FB32" i="11"/>
  <c r="FB28" i="11"/>
  <c r="FB24" i="11"/>
  <c r="FB20" i="11"/>
  <c r="FB16" i="11"/>
  <c r="FB12" i="11"/>
  <c r="FB6" i="11"/>
  <c r="FB77" i="11"/>
  <c r="FB61" i="11"/>
  <c r="FB4" i="11"/>
  <c r="J153" i="8"/>
  <c r="BL7" i="1"/>
  <c r="BL178" i="1" s="1"/>
  <c r="BL10" i="1"/>
  <c r="BL4" i="1"/>
  <c r="BL8" i="1"/>
  <c r="BL6" i="1"/>
  <c r="BL180" i="1" s="1"/>
  <c r="BL5" i="1"/>
  <c r="BL9" i="1"/>
  <c r="L158" i="8"/>
  <c r="M290" i="1"/>
  <c r="M292" i="1" s="1"/>
  <c r="N281" i="1"/>
  <c r="N285" i="1"/>
  <c r="N289" i="1"/>
  <c r="BK4" i="1"/>
  <c r="BK8" i="1"/>
  <c r="BK7" i="1"/>
  <c r="BK178" i="1" s="1"/>
  <c r="BK5" i="1"/>
  <c r="BK9" i="1"/>
  <c r="BK6" i="1"/>
  <c r="BK180" i="1" s="1"/>
  <c r="BK10" i="1"/>
  <c r="BJ4" i="1"/>
  <c r="BJ8" i="1"/>
  <c r="BJ7" i="1"/>
  <c r="BJ178" i="1" s="1"/>
  <c r="BJ5" i="1"/>
  <c r="BJ9" i="1"/>
  <c r="BJ6" i="1"/>
  <c r="BJ180" i="1" s="1"/>
  <c r="BJ10" i="1"/>
  <c r="BI6" i="1"/>
  <c r="BI180" i="1" s="1"/>
  <c r="BI10" i="1"/>
  <c r="BI7" i="1"/>
  <c r="BI178" i="1" s="1"/>
  <c r="BI4" i="1"/>
  <c r="BI8" i="1"/>
  <c r="BI5" i="1"/>
  <c r="BI9" i="1"/>
  <c r="BH6" i="1"/>
  <c r="BH180" i="1" s="1"/>
  <c r="BH10" i="1"/>
  <c r="BH4" i="1"/>
  <c r="BH9" i="1"/>
  <c r="BH7" i="1"/>
  <c r="BH178" i="1" s="1"/>
  <c r="BH8" i="1"/>
  <c r="BH5" i="1"/>
  <c r="BG7" i="1"/>
  <c r="BG178" i="1" s="1"/>
  <c r="BG4" i="1"/>
  <c r="BG8" i="1"/>
  <c r="BG10" i="1"/>
  <c r="BG5" i="1"/>
  <c r="BG9" i="1"/>
  <c r="BG6" i="1"/>
  <c r="BG180" i="1" s="1"/>
  <c r="BF6" i="1"/>
  <c r="BF180" i="1" s="1"/>
  <c r="BF10" i="1"/>
  <c r="BF5" i="1"/>
  <c r="BF7" i="1"/>
  <c r="BF178" i="1" s="1"/>
  <c r="BF4" i="1"/>
  <c r="BF8" i="1"/>
  <c r="BF9" i="1"/>
  <c r="BE7" i="1"/>
  <c r="BE178" i="1" s="1"/>
  <c r="BE5" i="1"/>
  <c r="BE6" i="1"/>
  <c r="BE180" i="1" s="1"/>
  <c r="BE4" i="1"/>
  <c r="BE8" i="1"/>
  <c r="BE9" i="1"/>
  <c r="BE10" i="1"/>
  <c r="BD6" i="1"/>
  <c r="BD180" i="1" s="1"/>
  <c r="BD10" i="1"/>
  <c r="BD5" i="1"/>
  <c r="BD7" i="1"/>
  <c r="BD178" i="1" s="1"/>
  <c r="BD9" i="1"/>
  <c r="BD4" i="1"/>
  <c r="BD8" i="1"/>
  <c r="BC6" i="1"/>
  <c r="BC180" i="1" s="1"/>
  <c r="BC10" i="1"/>
  <c r="BC5" i="1"/>
  <c r="BC7" i="1"/>
  <c r="BC178" i="1" s="1"/>
  <c r="BC4" i="1"/>
  <c r="BC8" i="1"/>
  <c r="BC9" i="1"/>
  <c r="BB8" i="1"/>
  <c r="BB4" i="1"/>
  <c r="BB9" i="1"/>
  <c r="BB7" i="1"/>
  <c r="BB5" i="1"/>
  <c r="BB10" i="1"/>
  <c r="BB6" i="1"/>
  <c r="O153" i="8"/>
  <c r="O150" i="8" s="1"/>
  <c r="N153" i="8"/>
  <c r="N150" i="8" s="1"/>
  <c r="Y159" i="8"/>
  <c r="K153" i="8"/>
  <c r="K150" i="8" s="1"/>
  <c r="E153" i="8"/>
  <c r="E150" i="8" s="1"/>
  <c r="L153" i="8"/>
  <c r="L150" i="8" s="1"/>
  <c r="R153" i="8"/>
  <c r="R150" i="8" s="1"/>
  <c r="N280" i="1"/>
  <c r="N282" i="1"/>
  <c r="N284" i="1"/>
  <c r="N286" i="1"/>
  <c r="N288" i="1"/>
  <c r="U159" i="8"/>
  <c r="AC159" i="8"/>
  <c r="R159" i="8"/>
  <c r="V159" i="8"/>
  <c r="BA6" i="1"/>
  <c r="BA10" i="1"/>
  <c r="BA5" i="1"/>
  <c r="BA7" i="1"/>
  <c r="BA4" i="1"/>
  <c r="BA8" i="1"/>
  <c r="BA9" i="1"/>
  <c r="M153" i="8"/>
  <c r="M150" i="8" s="1"/>
  <c r="O279" i="1"/>
  <c r="P279" i="1"/>
  <c r="O285" i="1"/>
  <c r="P285" i="1"/>
  <c r="D153" i="8"/>
  <c r="D150" i="8" s="1"/>
  <c r="R3" i="24" s="1"/>
  <c r="R3" i="25" s="1"/>
  <c r="O283" i="1"/>
  <c r="P283" i="1"/>
  <c r="O289" i="1"/>
  <c r="P289" i="1"/>
  <c r="G153" i="8"/>
  <c r="G150" i="8" s="1"/>
  <c r="N283" i="1"/>
  <c r="N287" i="1"/>
  <c r="Z159" i="8"/>
  <c r="W159" i="8"/>
  <c r="O281" i="1"/>
  <c r="P281" i="1"/>
  <c r="O287" i="1"/>
  <c r="P287" i="1"/>
  <c r="E158" i="8"/>
  <c r="H153" i="8"/>
  <c r="H150" i="8" s="1"/>
  <c r="F153" i="8"/>
  <c r="N279" i="1"/>
  <c r="I153" i="8"/>
  <c r="I150" i="8" s="1"/>
  <c r="O280" i="1"/>
  <c r="P280" i="1"/>
  <c r="O282" i="1"/>
  <c r="P282" i="1"/>
  <c r="O284" i="1"/>
  <c r="P284" i="1"/>
  <c r="O286" i="1"/>
  <c r="P286" i="1"/>
  <c r="O288" i="1"/>
  <c r="P288" i="1"/>
  <c r="AD159" i="8"/>
  <c r="AE159" i="8"/>
  <c r="AA159" i="8"/>
  <c r="AZ5" i="1"/>
  <c r="AZ9" i="1"/>
  <c r="AZ8" i="1"/>
  <c r="AZ6" i="1"/>
  <c r="AZ10" i="1"/>
  <c r="AZ7" i="1"/>
  <c r="AZ4" i="1"/>
  <c r="AY7" i="1"/>
  <c r="AY8" i="1"/>
  <c r="AY5" i="1"/>
  <c r="AY9" i="1"/>
  <c r="AY4" i="1"/>
  <c r="AY6" i="1"/>
  <c r="AY10" i="1"/>
  <c r="AX6" i="1"/>
  <c r="AX180" i="1" s="1"/>
  <c r="AX10" i="1"/>
  <c r="AX9" i="1"/>
  <c r="AX7" i="1"/>
  <c r="AX178" i="1" s="1"/>
  <c r="AX4" i="1"/>
  <c r="AX8" i="1"/>
  <c r="AX5" i="1"/>
  <c r="AW6" i="1"/>
  <c r="AW180" i="1" s="1"/>
  <c r="AW10" i="1"/>
  <c r="AW5" i="1"/>
  <c r="AW7" i="1"/>
  <c r="AW178" i="1" s="1"/>
  <c r="AW4" i="1"/>
  <c r="AW8" i="1"/>
  <c r="AW9" i="1"/>
  <c r="AR32" i="26"/>
  <c r="AQ32" i="26"/>
  <c r="AV6" i="1"/>
  <c r="AV180" i="1" s="1"/>
  <c r="AV10" i="1"/>
  <c r="AV7" i="1"/>
  <c r="AV178" i="1" s="1"/>
  <c r="AV4" i="1"/>
  <c r="AV8" i="1"/>
  <c r="AV5" i="1"/>
  <c r="AV9" i="1"/>
  <c r="AP32" i="26"/>
  <c r="AU6" i="1"/>
  <c r="AU180" i="1" s="1"/>
  <c r="AU10" i="1"/>
  <c r="AU5" i="1"/>
  <c r="AU7" i="1"/>
  <c r="AU178" i="1" s="1"/>
  <c r="AU4" i="1"/>
  <c r="AU8" i="1"/>
  <c r="AU9" i="1"/>
  <c r="AT6" i="1"/>
  <c r="AT180" i="1" s="1"/>
  <c r="AT10" i="1"/>
  <c r="AT4" i="1"/>
  <c r="AT9" i="1"/>
  <c r="AT7" i="1"/>
  <c r="AT178" i="1" s="1"/>
  <c r="AT8" i="1"/>
  <c r="AT5" i="1"/>
  <c r="AS6" i="1"/>
  <c r="AS180" i="1" s="1"/>
  <c r="AS10" i="1"/>
  <c r="AS7" i="1"/>
  <c r="AS178" i="1" s="1"/>
  <c r="AS4" i="1"/>
  <c r="AS8" i="1"/>
  <c r="AS5" i="1"/>
  <c r="AS9" i="1"/>
  <c r="CQ229" i="1"/>
  <c r="C28" i="29" s="1"/>
  <c r="AR6" i="1"/>
  <c r="AR180" i="1" s="1"/>
  <c r="AR10" i="1"/>
  <c r="AR7" i="1"/>
  <c r="AR178" i="1" s="1"/>
  <c r="AR9" i="1"/>
  <c r="AR4" i="1"/>
  <c r="AR8" i="1"/>
  <c r="AR5" i="1"/>
  <c r="CO226" i="1"/>
  <c r="F25" i="29" s="1"/>
  <c r="AL32" i="26"/>
  <c r="AQ4" i="1"/>
  <c r="AQ8" i="1"/>
  <c r="AQ6" i="1"/>
  <c r="AQ7" i="1"/>
  <c r="AQ178" i="1" s="1"/>
  <c r="AQ5" i="1"/>
  <c r="AQ179" i="1" s="1"/>
  <c r="AQ9" i="1"/>
  <c r="AQ10" i="1"/>
  <c r="AP5" i="1"/>
  <c r="AP9" i="1"/>
  <c r="AP4" i="1"/>
  <c r="AP6" i="1"/>
  <c r="AP180" i="1" s="1"/>
  <c r="AP10" i="1"/>
  <c r="AP7" i="1"/>
  <c r="AP178" i="1" s="1"/>
  <c r="AP8" i="1"/>
  <c r="AO5" i="1"/>
  <c r="AO9" i="1"/>
  <c r="AO6" i="1"/>
  <c r="AO180" i="1" s="1"/>
  <c r="AO10" i="1"/>
  <c r="AO8" i="1"/>
  <c r="AO7" i="1"/>
  <c r="AO178" i="1" s="1"/>
  <c r="AO4" i="1"/>
  <c r="CO233" i="1"/>
  <c r="F32" i="29" s="1"/>
  <c r="CQ233" i="1"/>
  <c r="C32" i="29" s="1"/>
  <c r="CQ231" i="1"/>
  <c r="C30" i="29" s="1"/>
  <c r="CO229" i="1"/>
  <c r="F28" i="29" s="1"/>
  <c r="CQ226" i="1"/>
  <c r="C25" i="29" s="1"/>
  <c r="CO225" i="1"/>
  <c r="F24" i="29" s="1"/>
  <c r="CO213" i="1"/>
  <c r="F12" i="29" s="1"/>
  <c r="CQ213" i="1"/>
  <c r="C12" i="29" s="1"/>
  <c r="CO228" i="1"/>
  <c r="F27" i="29" s="1"/>
  <c r="CQ227" i="1"/>
  <c r="C26" i="29" s="1"/>
  <c r="CO231" i="1"/>
  <c r="F30" i="29" s="1"/>
  <c r="CQ230" i="1"/>
  <c r="C29" i="29" s="1"/>
  <c r="CQ219" i="1"/>
  <c r="C18" i="29" s="1"/>
  <c r="CQ214" i="1"/>
  <c r="C13" i="29" s="1"/>
  <c r="CO221" i="1"/>
  <c r="F20" i="29" s="1"/>
  <c r="CQ220" i="1"/>
  <c r="C19" i="29" s="1"/>
  <c r="CO227" i="1"/>
  <c r="F26" i="29" s="1"/>
  <c r="CQ228" i="1"/>
  <c r="C27" i="29" s="1"/>
  <c r="CQ224" i="1"/>
  <c r="C23" i="29" s="1"/>
  <c r="CQ225" i="1"/>
  <c r="C24" i="29" s="1"/>
  <c r="CQ217" i="1"/>
  <c r="C16" i="29" s="1"/>
  <c r="CQ222" i="1"/>
  <c r="C21" i="29" s="1"/>
  <c r="CQ218" i="1"/>
  <c r="C17" i="29" s="1"/>
  <c r="CO232" i="1"/>
  <c r="F31" i="29" s="1"/>
  <c r="CQ223" i="1"/>
  <c r="C22" i="29" s="1"/>
  <c r="CQ221" i="1"/>
  <c r="C20" i="29" s="1"/>
  <c r="CO217" i="1"/>
  <c r="F16" i="29" s="1"/>
  <c r="CM213" i="1"/>
  <c r="CO218" i="1" s="1"/>
  <c r="F17" i="29" s="1"/>
  <c r="CL234" i="1"/>
  <c r="CK234" i="1"/>
  <c r="AN7" i="1"/>
  <c r="AN178" i="1" s="1"/>
  <c r="AN8" i="1"/>
  <c r="AN10" i="1"/>
  <c r="AN4" i="1"/>
  <c r="AN9" i="1"/>
  <c r="AN6" i="1"/>
  <c r="AN180" i="1" s="1"/>
  <c r="AH32" i="26"/>
  <c r="AM7" i="1"/>
  <c r="AM178" i="1" s="1"/>
  <c r="AM5" i="1"/>
  <c r="AM6" i="1"/>
  <c r="AM180" i="1" s="1"/>
  <c r="AM4" i="1"/>
  <c r="AM8" i="1"/>
  <c r="AM9" i="1"/>
  <c r="AM10" i="1"/>
  <c r="AL6" i="1"/>
  <c r="AL180" i="1" s="1"/>
  <c r="AL10" i="1"/>
  <c r="AL4" i="1"/>
  <c r="AL5" i="1"/>
  <c r="AL7" i="1"/>
  <c r="AL178" i="1" s="1"/>
  <c r="AL8" i="1"/>
  <c r="AL9" i="1"/>
  <c r="AK6" i="1"/>
  <c r="AK180" i="1" s="1"/>
  <c r="AK10" i="1"/>
  <c r="AK7" i="1"/>
  <c r="AK178" i="1" s="1"/>
  <c r="AK9" i="1"/>
  <c r="AK4" i="1"/>
  <c r="AK8" i="1"/>
  <c r="AK5" i="1"/>
  <c r="AE32" i="26"/>
  <c r="AJ6" i="1"/>
  <c r="AJ180" i="1" s="1"/>
  <c r="AJ10" i="1"/>
  <c r="AJ9" i="1"/>
  <c r="AJ7" i="1"/>
  <c r="AJ178" i="1" s="1"/>
  <c r="AJ5" i="1"/>
  <c r="AJ4" i="1"/>
  <c r="AJ8" i="1"/>
  <c r="AI6" i="1"/>
  <c r="AI180" i="1" s="1"/>
  <c r="AI10" i="1"/>
  <c r="AI8" i="1"/>
  <c r="AI9" i="1"/>
  <c r="AI7" i="1"/>
  <c r="AI178" i="1" s="1"/>
  <c r="AI4" i="1"/>
  <c r="AI5" i="1"/>
  <c r="AH7" i="1"/>
  <c r="AH178" i="1" s="1"/>
  <c r="AH9" i="1"/>
  <c r="AH10" i="1"/>
  <c r="AH4" i="1"/>
  <c r="AH8" i="1"/>
  <c r="AH5" i="1"/>
  <c r="AH6" i="1"/>
  <c r="AH180" i="1" s="1"/>
  <c r="Q153" i="8"/>
  <c r="Q150" i="8" s="1"/>
  <c r="T153" i="8"/>
  <c r="T150" i="8" s="1"/>
  <c r="S153" i="8"/>
  <c r="S150" i="8" s="1"/>
  <c r="P153" i="8"/>
  <c r="P150" i="8" s="1"/>
  <c r="N30" i="26"/>
  <c r="O30" i="26"/>
  <c r="AG6" i="1"/>
  <c r="AG180" i="1" s="1"/>
  <c r="AG10" i="1"/>
  <c r="AG8" i="1"/>
  <c r="AG9" i="1"/>
  <c r="AG7" i="1"/>
  <c r="AG178" i="1" s="1"/>
  <c r="AG4" i="1"/>
  <c r="AG5" i="1"/>
  <c r="AG241" i="1"/>
  <c r="AG238" i="1" s="1"/>
  <c r="AG32" i="26" s="1"/>
  <c r="AC241" i="1"/>
  <c r="AC238" i="1" s="1"/>
  <c r="AC32" i="26" s="1"/>
  <c r="AN241" i="1"/>
  <c r="AN238" i="1" s="1"/>
  <c r="AO241" i="1"/>
  <c r="AO238" i="1" s="1"/>
  <c r="AO32" i="26" s="1"/>
  <c r="AJ241" i="1"/>
  <c r="AJ238" i="1" s="1"/>
  <c r="AB241" i="1"/>
  <c r="AB238" i="1" s="1"/>
  <c r="AA32" i="26" s="1"/>
  <c r="AK241" i="1"/>
  <c r="AK238" i="1" s="1"/>
  <c r="AK32" i="26" s="1"/>
  <c r="AF5" i="1"/>
  <c r="AF9" i="1"/>
  <c r="AF8" i="1"/>
  <c r="AF6" i="1"/>
  <c r="AF180" i="1" s="1"/>
  <c r="AF10" i="1"/>
  <c r="AF7" i="1"/>
  <c r="AF178" i="1" s="1"/>
  <c r="AF4" i="1"/>
  <c r="AD32" i="26"/>
  <c r="U241" i="1"/>
  <c r="AE5" i="1"/>
  <c r="AE9" i="1"/>
  <c r="AE4" i="1"/>
  <c r="AE6" i="1"/>
  <c r="AE180" i="1" s="1"/>
  <c r="AE10" i="1"/>
  <c r="AE7" i="1"/>
  <c r="AE178" i="1" s="1"/>
  <c r="AE8" i="1"/>
  <c r="AD4" i="1"/>
  <c r="AD8" i="1"/>
  <c r="AD6" i="1"/>
  <c r="AD180" i="1" s="1"/>
  <c r="AD10" i="1"/>
  <c r="AD7" i="1"/>
  <c r="AD178" i="1" s="1"/>
  <c r="AD5" i="1"/>
  <c r="AD9" i="1"/>
  <c r="AC6" i="1"/>
  <c r="AC180" i="1" s="1"/>
  <c r="AC10" i="1"/>
  <c r="AC7" i="1"/>
  <c r="AC178" i="1" s="1"/>
  <c r="AC4" i="1"/>
  <c r="AC8" i="1"/>
  <c r="AC5" i="1"/>
  <c r="AC9" i="1"/>
  <c r="AB4" i="1"/>
  <c r="AB5" i="1"/>
  <c r="AB9" i="1"/>
  <c r="AB6" i="1"/>
  <c r="AB180" i="1" s="1"/>
  <c r="AB10" i="1"/>
  <c r="AB7" i="1"/>
  <c r="AB178" i="1" s="1"/>
  <c r="AB8" i="1"/>
  <c r="AA4" i="1"/>
  <c r="AA8" i="1"/>
  <c r="AA6" i="1"/>
  <c r="AA180" i="1" s="1"/>
  <c r="AA5" i="1"/>
  <c r="AA9" i="1"/>
  <c r="AA10" i="1"/>
  <c r="AA7" i="1"/>
  <c r="AA178" i="1" s="1"/>
  <c r="N241" i="1"/>
  <c r="N238" i="1" s="1"/>
  <c r="Z5" i="1"/>
  <c r="Z9" i="1"/>
  <c r="Z4" i="1"/>
  <c r="Z6" i="1"/>
  <c r="Z180" i="1" s="1"/>
  <c r="Z10" i="1"/>
  <c r="Z7" i="1"/>
  <c r="Z178" i="1" s="1"/>
  <c r="Z8" i="1"/>
  <c r="N188" i="1"/>
  <c r="G241" i="1"/>
  <c r="G238" i="1" s="1"/>
  <c r="F159" i="8"/>
  <c r="J150" i="8"/>
  <c r="AF148" i="8"/>
  <c r="AE158" i="8"/>
  <c r="AA158" i="8"/>
  <c r="T159" i="8"/>
  <c r="Q159" i="8"/>
  <c r="O159" i="8"/>
  <c r="M188" i="1"/>
  <c r="M159" i="8"/>
  <c r="I159" i="8"/>
  <c r="L241" i="1"/>
  <c r="L238" i="1" s="1"/>
  <c r="S159" i="8"/>
  <c r="P159" i="8"/>
  <c r="G159" i="8"/>
  <c r="J159" i="8"/>
  <c r="K159" i="8"/>
  <c r="H159" i="8"/>
  <c r="E159" i="8"/>
  <c r="Y4" i="1"/>
  <c r="Y9" i="1"/>
  <c r="Y7" i="1"/>
  <c r="Y5" i="1"/>
  <c r="Y10" i="1"/>
  <c r="Y8" i="1"/>
  <c r="Y6" i="1"/>
  <c r="M241" i="1"/>
  <c r="M238" i="1" s="1"/>
  <c r="P5" i="1"/>
  <c r="X4" i="1"/>
  <c r="X9" i="1"/>
  <c r="S4" i="1"/>
  <c r="X10" i="1"/>
  <c r="X5" i="1"/>
  <c r="X6" i="1"/>
  <c r="X8" i="1"/>
  <c r="X7" i="1"/>
  <c r="D241" i="1"/>
  <c r="D238" i="1" s="1"/>
  <c r="T5" i="1"/>
  <c r="P4" i="1"/>
  <c r="E241" i="1"/>
  <c r="E238" i="1" s="1"/>
  <c r="R8" i="1"/>
  <c r="R173" i="1" s="1"/>
  <c r="J241" i="1"/>
  <c r="J238" i="1" s="1"/>
  <c r="R241" i="1"/>
  <c r="R238" i="1" s="1"/>
  <c r="K8" i="1"/>
  <c r="K173" i="1" s="1"/>
  <c r="R6" i="1"/>
  <c r="R180" i="1" s="1"/>
  <c r="F241" i="1"/>
  <c r="F238" i="1" s="1"/>
  <c r="D10" i="1"/>
  <c r="V241" i="1"/>
  <c r="H241" i="1"/>
  <c r="H238" i="1" s="1"/>
  <c r="I241" i="1"/>
  <c r="I238" i="1" s="1"/>
  <c r="Q241" i="1"/>
  <c r="Q238" i="1" s="1"/>
  <c r="Y241" i="1"/>
  <c r="Y238" i="1" s="1"/>
  <c r="P241" i="1"/>
  <c r="P238" i="1" s="1"/>
  <c r="X241" i="1"/>
  <c r="O241" i="1"/>
  <c r="O238" i="1" s="1"/>
  <c r="S241" i="1"/>
  <c r="S238" i="1" s="1"/>
  <c r="W7" i="1"/>
  <c r="K9" i="1"/>
  <c r="I4" i="1"/>
  <c r="G4" i="1"/>
  <c r="I8" i="1"/>
  <c r="I173" i="1" s="1"/>
  <c r="F7" i="1"/>
  <c r="F178" i="1" s="1"/>
  <c r="H6" i="1"/>
  <c r="H180" i="1" s="1"/>
  <c r="H5" i="1"/>
  <c r="D9" i="1"/>
  <c r="D172" i="1" s="1"/>
  <c r="V6" i="1"/>
  <c r="O8" i="1"/>
  <c r="O173" i="1" s="1"/>
  <c r="S9" i="1"/>
  <c r="F8" i="1"/>
  <c r="F6" i="1"/>
  <c r="F180" i="1" s="1"/>
  <c r="L10" i="1"/>
  <c r="E4" i="1"/>
  <c r="I7" i="1"/>
  <c r="I178" i="1" s="1"/>
  <c r="T4" i="1"/>
  <c r="U10" i="1"/>
  <c r="E8" i="1"/>
  <c r="E173" i="1" s="1"/>
  <c r="F5" i="1"/>
  <c r="H10" i="1"/>
  <c r="K4" i="1"/>
  <c r="T8" i="1"/>
  <c r="K6" i="1"/>
  <c r="K180" i="1" s="1"/>
  <c r="O10" i="1"/>
  <c r="I9" i="1"/>
  <c r="J10" i="1"/>
  <c r="W6" i="1"/>
  <c r="E7" i="1"/>
  <c r="E178" i="1" s="1"/>
  <c r="J8" i="1"/>
  <c r="J173" i="1" s="1"/>
  <c r="F4" i="1"/>
  <c r="N9" i="1"/>
  <c r="D4" i="1"/>
  <c r="D171" i="1" s="1"/>
  <c r="M7" i="1"/>
  <c r="M178" i="1" s="1"/>
  <c r="K5" i="1"/>
  <c r="H7" i="1"/>
  <c r="H178" i="1" s="1"/>
  <c r="R4" i="1"/>
  <c r="U5" i="1"/>
  <c r="J4" i="1"/>
  <c r="P9" i="1"/>
  <c r="Q9" i="1"/>
  <c r="J5" i="1"/>
  <c r="N7" i="1"/>
  <c r="N178" i="1" s="1"/>
  <c r="S10" i="1"/>
  <c r="U4" i="1"/>
  <c r="P10" i="1"/>
  <c r="L4" i="1"/>
  <c r="K10" i="1"/>
  <c r="M5" i="1"/>
  <c r="F10" i="1"/>
  <c r="I10" i="1"/>
  <c r="M10" i="1"/>
  <c r="K7" i="1"/>
  <c r="K178" i="1" s="1"/>
  <c r="G7" i="1"/>
  <c r="G178" i="1" s="1"/>
  <c r="Q5" i="1"/>
  <c r="V4" i="1"/>
  <c r="V8" i="1"/>
  <c r="T7" i="1"/>
  <c r="T178" i="1" s="1"/>
  <c r="W8" i="1"/>
  <c r="W173" i="1" s="1"/>
  <c r="W5" i="1"/>
  <c r="P8" i="1"/>
  <c r="P6" i="1"/>
  <c r="P180" i="1" s="1"/>
  <c r="R5" i="1"/>
  <c r="G6" i="1"/>
  <c r="G180" i="1" s="1"/>
  <c r="L7" i="1"/>
  <c r="L178" i="1" s="1"/>
  <c r="G9" i="1"/>
  <c r="T10" i="1"/>
  <c r="H8" i="1"/>
  <c r="H173" i="1" s="1"/>
  <c r="O7" i="1"/>
  <c r="O178" i="1" s="1"/>
  <c r="O6" i="1"/>
  <c r="O180" i="1" s="1"/>
  <c r="N10" i="1"/>
  <c r="J6" i="1"/>
  <c r="J180" i="1" s="1"/>
  <c r="S5" i="1"/>
  <c r="U9" i="1"/>
  <c r="D5" i="1"/>
  <c r="R10" i="1"/>
  <c r="R9" i="1"/>
  <c r="D6" i="1"/>
  <c r="D180" i="1" s="1"/>
  <c r="L8" i="1"/>
  <c r="L173" i="1" s="1"/>
  <c r="S8" i="1"/>
  <c r="U8" i="1"/>
  <c r="U173" i="1" s="1"/>
  <c r="E10" i="1"/>
  <c r="E9" i="1"/>
  <c r="O9" i="1"/>
  <c r="N8" i="1"/>
  <c r="N173" i="1" s="1"/>
  <c r="Q4" i="1"/>
  <c r="K241" i="1"/>
  <c r="K238" i="1" s="1"/>
  <c r="G8" i="1"/>
  <c r="G173" i="1" s="1"/>
  <c r="F9" i="1"/>
  <c r="P7" i="1"/>
  <c r="P178" i="1" s="1"/>
  <c r="M4" i="1"/>
  <c r="V7" i="1"/>
  <c r="V9" i="1"/>
  <c r="N5" i="1"/>
  <c r="W4" i="1"/>
  <c r="W10" i="1"/>
  <c r="E6" i="1"/>
  <c r="E180" i="1" s="1"/>
  <c r="T9" i="1"/>
  <c r="H4" i="1"/>
  <c r="G10" i="1"/>
  <c r="O4" i="1"/>
  <c r="N6" i="1"/>
  <c r="N180" i="1" s="1"/>
  <c r="M6" i="1"/>
  <c r="M180" i="1" s="1"/>
  <c r="S6" i="1"/>
  <c r="S180" i="1" s="1"/>
  <c r="J7" i="1"/>
  <c r="J178" i="1" s="1"/>
  <c r="M9" i="1"/>
  <c r="I5" i="1"/>
  <c r="H9" i="1"/>
  <c r="O5" i="1"/>
  <c r="S7" i="1"/>
  <c r="S178" i="1" s="1"/>
  <c r="U6" i="1"/>
  <c r="U180" i="1" s="1"/>
  <c r="L5" i="1"/>
  <c r="Q8" i="1"/>
  <c r="M8" i="1"/>
  <c r="L6" i="1"/>
  <c r="L180" i="1" s="1"/>
  <c r="J9" i="1"/>
  <c r="T6" i="1"/>
  <c r="T180" i="1" s="1"/>
  <c r="U7" i="1"/>
  <c r="U178" i="1" s="1"/>
  <c r="Q6" i="1"/>
  <c r="Q180" i="1" s="1"/>
  <c r="Q7" i="1"/>
  <c r="Q178" i="1" s="1"/>
  <c r="I6" i="1"/>
  <c r="I180" i="1" s="1"/>
  <c r="D7" i="1"/>
  <c r="D178" i="1" s="1"/>
  <c r="L9" i="1"/>
  <c r="Q10" i="1"/>
  <c r="G5" i="1"/>
  <c r="D8" i="1"/>
  <c r="D173" i="1" s="1"/>
  <c r="N4" i="1"/>
  <c r="V10" i="1"/>
  <c r="V5" i="1"/>
  <c r="R7" i="1"/>
  <c r="R178" i="1" s="1"/>
  <c r="E5" i="1"/>
  <c r="W9" i="1"/>
  <c r="O188" i="1"/>
  <c r="P188" i="1"/>
  <c r="A6" i="11"/>
  <c r="BM180" i="1" l="1"/>
  <c r="B180" i="1" s="1"/>
  <c r="CG6" i="1"/>
  <c r="BM178" i="1"/>
  <c r="B178" i="1" s="1"/>
  <c r="CG7" i="1"/>
  <c r="BM12" i="1"/>
  <c r="BM11" i="1"/>
  <c r="CG11" i="1" s="1"/>
  <c r="BM171" i="1"/>
  <c r="B171" i="1" s="1"/>
  <c r="BM175" i="1"/>
  <c r="B175" i="1" s="1"/>
  <c r="BM173" i="1"/>
  <c r="B173" i="1" s="1"/>
  <c r="BM3" i="1"/>
  <c r="BM179" i="1"/>
  <c r="B179" i="1" s="1"/>
  <c r="BM174" i="1"/>
  <c r="B174" i="1" s="1"/>
  <c r="BM172" i="1"/>
  <c r="B172" i="1" s="1"/>
  <c r="BM343" i="1"/>
  <c r="FK109" i="11"/>
  <c r="FI93" i="11"/>
  <c r="BL11" i="1"/>
  <c r="BL175" i="1"/>
  <c r="BL173" i="1"/>
  <c r="BL174" i="1"/>
  <c r="BL343" i="1"/>
  <c r="BL172" i="1"/>
  <c r="BL12" i="1"/>
  <c r="BL171" i="1"/>
  <c r="BL3" i="1"/>
  <c r="BL179" i="1"/>
  <c r="N290" i="1"/>
  <c r="N292" i="1" s="1"/>
  <c r="P290" i="1"/>
  <c r="P292" i="1" s="1"/>
  <c r="O290" i="1"/>
  <c r="O292" i="1" s="1"/>
  <c r="BK3" i="1"/>
  <c r="BK179" i="1"/>
  <c r="BK11" i="1"/>
  <c r="BK175" i="1"/>
  <c r="BK173" i="1"/>
  <c r="BK174" i="1"/>
  <c r="BK343" i="1"/>
  <c r="BK172" i="1"/>
  <c r="BK12" i="1"/>
  <c r="BK171" i="1"/>
  <c r="BJ3" i="1"/>
  <c r="BJ179" i="1"/>
  <c r="BJ11" i="1"/>
  <c r="BJ175" i="1"/>
  <c r="BJ173" i="1"/>
  <c r="BJ174" i="1"/>
  <c r="BJ343" i="1"/>
  <c r="BJ172" i="1"/>
  <c r="BJ12" i="1"/>
  <c r="BJ171" i="1"/>
  <c r="BI11" i="1"/>
  <c r="BI12" i="1"/>
  <c r="BI171" i="1"/>
  <c r="BI174" i="1"/>
  <c r="BI343" i="1"/>
  <c r="BI172" i="1"/>
  <c r="BI3" i="1"/>
  <c r="BI179" i="1"/>
  <c r="BI175" i="1"/>
  <c r="BI173" i="1"/>
  <c r="CF9" i="1"/>
  <c r="BH3" i="1"/>
  <c r="BH179" i="1"/>
  <c r="BH12" i="1"/>
  <c r="BH171" i="1"/>
  <c r="BH11" i="1"/>
  <c r="BH175" i="1"/>
  <c r="BH173" i="1"/>
  <c r="BH174" i="1"/>
  <c r="BH343" i="1"/>
  <c r="BH172" i="1"/>
  <c r="CF10" i="1"/>
  <c r="BG11" i="1"/>
  <c r="BG175" i="1"/>
  <c r="BG173" i="1"/>
  <c r="BG174" i="1"/>
  <c r="BG343" i="1"/>
  <c r="BG172" i="1"/>
  <c r="BG12" i="1"/>
  <c r="BG171" i="1"/>
  <c r="BG3" i="1"/>
  <c r="BG179" i="1"/>
  <c r="BF174" i="1"/>
  <c r="BF343" i="1"/>
  <c r="BF172" i="1"/>
  <c r="BF3" i="1"/>
  <c r="BF179" i="1"/>
  <c r="BF11" i="1"/>
  <c r="BF175" i="1"/>
  <c r="BF173" i="1"/>
  <c r="BF12" i="1"/>
  <c r="BF171" i="1"/>
  <c r="CE9" i="1"/>
  <c r="CO214" i="1"/>
  <c r="F13" i="29" s="1"/>
  <c r="BE12" i="1"/>
  <c r="BE171" i="1"/>
  <c r="BE174" i="1"/>
  <c r="BE343" i="1"/>
  <c r="BE172" i="1"/>
  <c r="BE3" i="1"/>
  <c r="BE179" i="1"/>
  <c r="BE11" i="1"/>
  <c r="BE175" i="1"/>
  <c r="BE173" i="1"/>
  <c r="CE10" i="1"/>
  <c r="CF4" i="1"/>
  <c r="BD11" i="1"/>
  <c r="BD175" i="1"/>
  <c r="BD173" i="1"/>
  <c r="BD3" i="1"/>
  <c r="BD179" i="1"/>
  <c r="BD12" i="1"/>
  <c r="BD171" i="1"/>
  <c r="BD174" i="1"/>
  <c r="BD343" i="1"/>
  <c r="BD172" i="1"/>
  <c r="CE8" i="1"/>
  <c r="E163" i="8"/>
  <c r="E160" i="8" s="1"/>
  <c r="FI26" i="11"/>
  <c r="G163" i="8"/>
  <c r="G160" i="8" s="1"/>
  <c r="F163" i="8"/>
  <c r="F160" i="8" s="1"/>
  <c r="K163" i="8"/>
  <c r="K160" i="8" s="1"/>
  <c r="L163" i="8"/>
  <c r="L160" i="8" s="1"/>
  <c r="CF5" i="1"/>
  <c r="CF8" i="1"/>
  <c r="CD9" i="1"/>
  <c r="CE4" i="1"/>
  <c r="CE5" i="1"/>
  <c r="CD8" i="1"/>
  <c r="CD4" i="1"/>
  <c r="BC174" i="1"/>
  <c r="BC343" i="1"/>
  <c r="BC172" i="1"/>
  <c r="BC3" i="1"/>
  <c r="BC179" i="1"/>
  <c r="CD10" i="1"/>
  <c r="CD5" i="1"/>
  <c r="BC175" i="1"/>
  <c r="BC173" i="1"/>
  <c r="BC11" i="1"/>
  <c r="BC12" i="1"/>
  <c r="BC171" i="1"/>
  <c r="F150" i="8"/>
  <c r="O163" i="8"/>
  <c r="O160" i="8" s="1"/>
  <c r="M163" i="8"/>
  <c r="M160" i="8" s="1"/>
  <c r="FI74" i="11"/>
  <c r="FI42" i="11"/>
  <c r="FI56" i="11"/>
  <c r="FI80" i="11"/>
  <c r="FI96" i="11"/>
  <c r="FI6" i="11"/>
  <c r="FI68" i="11"/>
  <c r="BA178" i="1"/>
  <c r="CF7" i="1"/>
  <c r="BB178" i="1"/>
  <c r="AZ178" i="1"/>
  <c r="CE7" i="1"/>
  <c r="BB180" i="1"/>
  <c r="BB174" i="1"/>
  <c r="BB343" i="1"/>
  <c r="BB172" i="1"/>
  <c r="AY180" i="1"/>
  <c r="CD6" i="1"/>
  <c r="BB11" i="1"/>
  <c r="BB12" i="1"/>
  <c r="BB171" i="1"/>
  <c r="AY178" i="1"/>
  <c r="CD7" i="1"/>
  <c r="AZ180" i="1"/>
  <c r="CE6" i="1"/>
  <c r="BA180" i="1"/>
  <c r="CF6" i="1"/>
  <c r="BB3" i="1"/>
  <c r="BB179" i="1"/>
  <c r="G12" i="7"/>
  <c r="BB175" i="1"/>
  <c r="BB173" i="1"/>
  <c r="FI22" i="11"/>
  <c r="CO215" i="1"/>
  <c r="F14" i="29" s="1"/>
  <c r="H163" i="8"/>
  <c r="H160" i="8" s="1"/>
  <c r="N163" i="8"/>
  <c r="N160" i="8" s="1"/>
  <c r="BA174" i="1"/>
  <c r="BA343" i="1"/>
  <c r="BA172" i="1"/>
  <c r="BA3" i="1"/>
  <c r="BA179" i="1"/>
  <c r="BA11" i="1"/>
  <c r="BA175" i="1"/>
  <c r="BA173" i="1"/>
  <c r="BA12" i="1"/>
  <c r="BA171" i="1"/>
  <c r="I163" i="8"/>
  <c r="I160" i="8" s="1"/>
  <c r="J163" i="8"/>
  <c r="J160" i="8" s="1"/>
  <c r="CO216" i="1"/>
  <c r="F15" i="29" s="1"/>
  <c r="AZ12" i="1"/>
  <c r="AZ171" i="1"/>
  <c r="AZ11" i="1"/>
  <c r="AZ175" i="1"/>
  <c r="AZ173" i="1"/>
  <c r="AZ174" i="1"/>
  <c r="AZ343" i="1"/>
  <c r="AZ172" i="1"/>
  <c r="AZ3" i="1"/>
  <c r="AZ179" i="1"/>
  <c r="AY174" i="1"/>
  <c r="AY343" i="1"/>
  <c r="AY172" i="1"/>
  <c r="AY3" i="1"/>
  <c r="AY179" i="1"/>
  <c r="AY11" i="1"/>
  <c r="AY175" i="1"/>
  <c r="AY173" i="1"/>
  <c r="AY12" i="1"/>
  <c r="AY171" i="1"/>
  <c r="FI97" i="11"/>
  <c r="AX3" i="1"/>
  <c r="AX179" i="1"/>
  <c r="AX174" i="1"/>
  <c r="AX343" i="1"/>
  <c r="AX172" i="1"/>
  <c r="AX175" i="1"/>
  <c r="AX173" i="1"/>
  <c r="AX11" i="1"/>
  <c r="AX12" i="1"/>
  <c r="AX171" i="1"/>
  <c r="FI71" i="11"/>
  <c r="AW174" i="1"/>
  <c r="AW343" i="1"/>
  <c r="AW172" i="1"/>
  <c r="AW3" i="1"/>
  <c r="AW179" i="1"/>
  <c r="AW11" i="1"/>
  <c r="AW175" i="1"/>
  <c r="AW173" i="1"/>
  <c r="AW12" i="1"/>
  <c r="AW171" i="1"/>
  <c r="FI66" i="11"/>
  <c r="AV12" i="1"/>
  <c r="AV171" i="1"/>
  <c r="AV174" i="1"/>
  <c r="AV343" i="1"/>
  <c r="AV172" i="1"/>
  <c r="AV3" i="1"/>
  <c r="AV179" i="1"/>
  <c r="AV11" i="1"/>
  <c r="AV175" i="1"/>
  <c r="AV173" i="1"/>
  <c r="CO220" i="1"/>
  <c r="F19" i="29" s="1"/>
  <c r="AU174" i="1"/>
  <c r="AU343" i="1"/>
  <c r="AU172" i="1"/>
  <c r="AU3" i="1"/>
  <c r="AU179" i="1"/>
  <c r="AU11" i="1"/>
  <c r="AU175" i="1"/>
  <c r="AU173" i="1"/>
  <c r="AU12" i="1"/>
  <c r="AU171" i="1"/>
  <c r="CO219" i="1"/>
  <c r="F18" i="29" s="1"/>
  <c r="E344" i="1"/>
  <c r="AT174" i="1"/>
  <c r="AT343" i="1"/>
  <c r="AT172" i="1"/>
  <c r="AT3" i="1"/>
  <c r="AT179" i="1"/>
  <c r="AT12" i="1"/>
  <c r="AT171" i="1"/>
  <c r="AT11" i="1"/>
  <c r="AT175" i="1"/>
  <c r="AT173" i="1"/>
  <c r="AS12" i="1"/>
  <c r="AS171" i="1"/>
  <c r="AS174" i="1"/>
  <c r="AS343" i="1"/>
  <c r="AS172" i="1"/>
  <c r="AS3" i="1"/>
  <c r="AS179" i="1"/>
  <c r="AS11" i="1"/>
  <c r="AS175" i="1"/>
  <c r="AS173" i="1"/>
  <c r="AN32" i="26"/>
  <c r="FI91" i="11"/>
  <c r="AR174" i="1"/>
  <c r="AR343" i="1"/>
  <c r="AR172" i="1"/>
  <c r="AR3" i="1"/>
  <c r="AR179" i="1"/>
  <c r="AR11" i="1"/>
  <c r="AR175" i="1"/>
  <c r="AR173" i="1"/>
  <c r="AR12" i="1"/>
  <c r="AR171" i="1"/>
  <c r="AM32" i="26"/>
  <c r="AQ174" i="1"/>
  <c r="AQ343" i="1"/>
  <c r="AQ172" i="1"/>
  <c r="AQ175" i="1"/>
  <c r="AQ173" i="1"/>
  <c r="AQ12" i="1"/>
  <c r="AQ11" i="1"/>
  <c r="AQ171" i="1"/>
  <c r="CO223" i="1"/>
  <c r="F22" i="29" s="1"/>
  <c r="CO230" i="1"/>
  <c r="F29" i="29" s="1"/>
  <c r="AQ3" i="1"/>
  <c r="AQ180" i="1"/>
  <c r="CO224" i="1"/>
  <c r="F23" i="29" s="1"/>
  <c r="AP11" i="1"/>
  <c r="AP175" i="1"/>
  <c r="AP173" i="1"/>
  <c r="AP12" i="1"/>
  <c r="AP171" i="1"/>
  <c r="AP344" i="1"/>
  <c r="AP174" i="1"/>
  <c r="AP343" i="1"/>
  <c r="AP172" i="1"/>
  <c r="AP3" i="1"/>
  <c r="AP179" i="1"/>
  <c r="CQ216" i="1"/>
  <c r="C15" i="29" s="1"/>
  <c r="FI86" i="11"/>
  <c r="FI98" i="11"/>
  <c r="AO12" i="1"/>
  <c r="AO171" i="1"/>
  <c r="AO344" i="1"/>
  <c r="AO174" i="1"/>
  <c r="AO343" i="1"/>
  <c r="AO172" i="1"/>
  <c r="AO11" i="1"/>
  <c r="AO175" i="1"/>
  <c r="AO173" i="1"/>
  <c r="AO179" i="1"/>
  <c r="AJ32" i="26"/>
  <c r="AL344" i="1"/>
  <c r="AD344" i="1"/>
  <c r="AF343" i="1"/>
  <c r="AH344" i="1"/>
  <c r="R344" i="1"/>
  <c r="CQ215" i="1"/>
  <c r="C14" i="29" s="1"/>
  <c r="CO222" i="1"/>
  <c r="F21" i="29" s="1"/>
  <c r="Z344" i="1"/>
  <c r="AC343" i="1"/>
  <c r="AE344" i="1"/>
  <c r="AK344" i="1"/>
  <c r="AN344" i="1"/>
  <c r="W344" i="1"/>
  <c r="AH343" i="1"/>
  <c r="AJ343" i="1"/>
  <c r="N171" i="1"/>
  <c r="N343" i="1"/>
  <c r="L172" i="1"/>
  <c r="L344" i="1"/>
  <c r="H171" i="1"/>
  <c r="H343" i="1"/>
  <c r="W343" i="1"/>
  <c r="M171" i="1"/>
  <c r="M343" i="1"/>
  <c r="L171" i="1"/>
  <c r="L343" i="1"/>
  <c r="J171" i="1"/>
  <c r="J343" i="1"/>
  <c r="G12" i="1"/>
  <c r="F343" i="1"/>
  <c r="E343" i="1"/>
  <c r="S172" i="1"/>
  <c r="S344" i="1"/>
  <c r="G171" i="1"/>
  <c r="G343" i="1"/>
  <c r="Y343" i="1"/>
  <c r="Z343" i="1"/>
  <c r="AE343" i="1"/>
  <c r="AG343" i="1"/>
  <c r="AI343" i="1"/>
  <c r="AK343" i="1"/>
  <c r="AM344" i="1"/>
  <c r="AN343" i="1"/>
  <c r="M172" i="1"/>
  <c r="M344" i="1"/>
  <c r="T172" i="1"/>
  <c r="T344" i="1"/>
  <c r="U172" i="1"/>
  <c r="U344" i="1"/>
  <c r="G172" i="1"/>
  <c r="G344" i="1"/>
  <c r="I172" i="1"/>
  <c r="I344" i="1"/>
  <c r="K171" i="1"/>
  <c r="K343" i="1"/>
  <c r="I171" i="1"/>
  <c r="I343" i="1"/>
  <c r="P171" i="1"/>
  <c r="P343" i="1"/>
  <c r="S171" i="1"/>
  <c r="S343" i="1"/>
  <c r="AB343" i="1"/>
  <c r="AL343" i="1"/>
  <c r="Q343" i="1"/>
  <c r="O343" i="1"/>
  <c r="V344" i="1"/>
  <c r="F172" i="1"/>
  <c r="F344" i="1"/>
  <c r="U12" i="1"/>
  <c r="U343" i="1"/>
  <c r="Q172" i="1"/>
  <c r="Q344" i="1"/>
  <c r="R171" i="1"/>
  <c r="R343" i="1"/>
  <c r="T171" i="1"/>
  <c r="T343" i="1"/>
  <c r="K172" i="1"/>
  <c r="K344" i="1"/>
  <c r="X344" i="1"/>
  <c r="AA344" i="1"/>
  <c r="AA343" i="1"/>
  <c r="AC344" i="1"/>
  <c r="AF344" i="1"/>
  <c r="AG344" i="1"/>
  <c r="AI344" i="1"/>
  <c r="AJ344" i="1"/>
  <c r="AM343" i="1"/>
  <c r="J172" i="1"/>
  <c r="J344" i="1"/>
  <c r="H172" i="1"/>
  <c r="H344" i="1"/>
  <c r="O172" i="1"/>
  <c r="O344" i="1"/>
  <c r="V343" i="1"/>
  <c r="P172" i="1"/>
  <c r="P344" i="1"/>
  <c r="N172" i="1"/>
  <c r="N344" i="1"/>
  <c r="X171" i="1"/>
  <c r="X343" i="1"/>
  <c r="Y344" i="1"/>
  <c r="AB344" i="1"/>
  <c r="AD343" i="1"/>
  <c r="E172" i="1"/>
  <c r="FI83" i="11"/>
  <c r="FI90" i="11"/>
  <c r="FI64" i="11"/>
  <c r="FI106" i="11"/>
  <c r="FI108" i="11"/>
  <c r="FI99" i="11"/>
  <c r="FI18" i="11"/>
  <c r="FI105" i="11"/>
  <c r="FI72" i="11"/>
  <c r="FI81" i="11"/>
  <c r="FI65" i="11"/>
  <c r="FI49" i="11"/>
  <c r="FI33" i="11"/>
  <c r="FI17" i="11"/>
  <c r="FI102" i="11"/>
  <c r="FI104" i="11"/>
  <c r="FI52" i="11"/>
  <c r="FI36" i="11"/>
  <c r="FI20" i="11"/>
  <c r="FI4" i="11"/>
  <c r="FI88" i="11"/>
  <c r="FI87" i="11"/>
  <c r="FI55" i="11"/>
  <c r="FI39" i="11"/>
  <c r="FI23" i="11"/>
  <c r="FI7" i="11"/>
  <c r="FI61" i="11"/>
  <c r="FI29" i="11"/>
  <c r="FI82" i="11"/>
  <c r="FI32" i="11"/>
  <c r="FI16" i="11"/>
  <c r="FI70" i="11"/>
  <c r="FI67" i="11"/>
  <c r="FI51" i="11"/>
  <c r="FI35" i="11"/>
  <c r="FI19" i="11"/>
  <c r="FI58" i="11"/>
  <c r="FI84" i="11"/>
  <c r="FI100" i="11"/>
  <c r="FI46" i="11"/>
  <c r="FI77" i="11"/>
  <c r="FI45" i="11"/>
  <c r="FI13" i="11"/>
  <c r="FI48" i="11"/>
  <c r="FI3" i="11"/>
  <c r="FI101" i="11"/>
  <c r="FI95" i="11"/>
  <c r="FI14" i="11"/>
  <c r="FI85" i="11"/>
  <c r="FI69" i="11"/>
  <c r="FI53" i="11"/>
  <c r="FI37" i="11"/>
  <c r="FI21" i="11"/>
  <c r="FI5" i="11"/>
  <c r="FI76" i="11"/>
  <c r="FI40" i="11"/>
  <c r="FI24" i="11"/>
  <c r="FI8" i="11"/>
  <c r="FI92" i="11"/>
  <c r="FI107" i="11"/>
  <c r="FI59" i="11"/>
  <c r="FI43" i="11"/>
  <c r="FI27" i="11"/>
  <c r="FI11" i="11"/>
  <c r="FI54" i="11"/>
  <c r="FI34" i="11"/>
  <c r="FI103" i="11"/>
  <c r="FI38" i="11"/>
  <c r="FI89" i="11"/>
  <c r="FI73" i="11"/>
  <c r="FI57" i="11"/>
  <c r="FI41" i="11"/>
  <c r="FI25" i="11"/>
  <c r="FI9" i="11"/>
  <c r="FI60" i="11"/>
  <c r="FI44" i="11"/>
  <c r="FI28" i="11"/>
  <c r="FI12" i="11"/>
  <c r="FI94" i="11"/>
  <c r="FI62" i="11"/>
  <c r="FI79" i="11"/>
  <c r="FI63" i="11"/>
  <c r="FI47" i="11"/>
  <c r="FI31" i="11"/>
  <c r="FI15" i="11"/>
  <c r="FI2" i="11"/>
  <c r="FI30" i="11"/>
  <c r="FI50" i="11"/>
  <c r="FI75" i="11"/>
  <c r="FI10" i="11"/>
  <c r="FI78" i="11"/>
  <c r="AN12" i="1"/>
  <c r="AN171" i="1"/>
  <c r="AN174" i="1"/>
  <c r="AN172" i="1"/>
  <c r="AN11" i="1"/>
  <c r="AN175" i="1"/>
  <c r="AN173" i="1"/>
  <c r="AI32" i="26"/>
  <c r="AM174" i="1"/>
  <c r="AM172" i="1"/>
  <c r="AM3" i="1"/>
  <c r="AM179" i="1"/>
  <c r="AM11" i="1"/>
  <c r="AM12" i="1"/>
  <c r="AM171" i="1"/>
  <c r="AM175" i="1"/>
  <c r="AM173" i="1"/>
  <c r="AL3" i="1"/>
  <c r="AL179" i="1"/>
  <c r="AL174" i="1"/>
  <c r="AL172" i="1"/>
  <c r="AL12" i="1"/>
  <c r="AL171" i="1"/>
  <c r="AL11" i="1"/>
  <c r="AL175" i="1"/>
  <c r="AL173" i="1"/>
  <c r="FM12" i="11"/>
  <c r="FM14" i="11"/>
  <c r="FN14" i="11" s="1"/>
  <c r="FM18" i="11"/>
  <c r="FN18" i="11" s="1"/>
  <c r="FM22" i="11"/>
  <c r="FN22" i="11" s="1"/>
  <c r="FM26" i="11"/>
  <c r="FN26" i="11" s="1"/>
  <c r="FM30" i="11"/>
  <c r="FN30" i="11" s="1"/>
  <c r="FM34" i="11"/>
  <c r="FN34" i="11" s="1"/>
  <c r="FM38" i="11"/>
  <c r="FN38" i="11" s="1"/>
  <c r="FM42" i="11"/>
  <c r="FN42" i="11" s="1"/>
  <c r="FM46" i="11"/>
  <c r="FN46" i="11" s="1"/>
  <c r="FM50" i="11"/>
  <c r="FN50" i="11" s="1"/>
  <c r="FM54" i="11"/>
  <c r="FN54" i="11" s="1"/>
  <c r="FM58" i="11"/>
  <c r="FN58" i="11" s="1"/>
  <c r="FM62" i="11"/>
  <c r="FN62" i="11" s="1"/>
  <c r="FM66" i="11"/>
  <c r="FN66" i="11" s="1"/>
  <c r="FM70" i="11"/>
  <c r="FN70" i="11" s="1"/>
  <c r="FM74" i="11"/>
  <c r="FN74" i="11" s="1"/>
  <c r="FM13" i="11"/>
  <c r="FN13" i="11" s="1"/>
  <c r="FM17" i="11"/>
  <c r="FN17" i="11" s="1"/>
  <c r="FM21" i="11"/>
  <c r="FN21" i="11" s="1"/>
  <c r="FM25" i="11"/>
  <c r="FN25" i="11" s="1"/>
  <c r="FM29" i="11"/>
  <c r="FN29" i="11" s="1"/>
  <c r="FM33" i="11"/>
  <c r="FN33" i="11" s="1"/>
  <c r="FM37" i="11"/>
  <c r="FN37" i="11" s="1"/>
  <c r="FM41" i="11"/>
  <c r="FN41" i="11" s="1"/>
  <c r="FM45" i="11"/>
  <c r="FN45" i="11" s="1"/>
  <c r="FM49" i="11"/>
  <c r="FN49" i="11" s="1"/>
  <c r="FM53" i="11"/>
  <c r="FN53" i="11" s="1"/>
  <c r="FM57" i="11"/>
  <c r="FN57" i="11" s="1"/>
  <c r="FM61" i="11"/>
  <c r="FN61" i="11" s="1"/>
  <c r="FM65" i="11"/>
  <c r="FN65" i="11" s="1"/>
  <c r="FM69" i="11"/>
  <c r="FN69" i="11" s="1"/>
  <c r="FM73" i="11"/>
  <c r="FN73" i="11" s="1"/>
  <c r="FM77" i="11"/>
  <c r="FN77" i="11" s="1"/>
  <c r="FM81" i="11"/>
  <c r="FN81" i="11" s="1"/>
  <c r="FM16" i="11"/>
  <c r="FN16" i="11" s="1"/>
  <c r="FM20" i="11"/>
  <c r="FN20" i="11" s="1"/>
  <c r="FM24" i="11"/>
  <c r="FN24" i="11" s="1"/>
  <c r="FM28" i="11"/>
  <c r="FN28" i="11" s="1"/>
  <c r="FM32" i="11"/>
  <c r="FN32" i="11" s="1"/>
  <c r="FM36" i="11"/>
  <c r="FN36" i="11" s="1"/>
  <c r="FM40" i="11"/>
  <c r="FN40" i="11" s="1"/>
  <c r="FM44" i="11"/>
  <c r="FN44" i="11" s="1"/>
  <c r="FM48" i="11"/>
  <c r="FN48" i="11" s="1"/>
  <c r="FM52" i="11"/>
  <c r="FN52" i="11" s="1"/>
  <c r="FM56" i="11"/>
  <c r="FN56" i="11" s="1"/>
  <c r="FM60" i="11"/>
  <c r="FN60" i="11" s="1"/>
  <c r="FM64" i="11"/>
  <c r="FN64" i="11" s="1"/>
  <c r="FM68" i="11"/>
  <c r="FN68" i="11" s="1"/>
  <c r="FM72" i="11"/>
  <c r="FN72" i="11" s="1"/>
  <c r="FM76" i="11"/>
  <c r="FN76" i="11" s="1"/>
  <c r="FM80" i="11"/>
  <c r="FN80" i="11" s="1"/>
  <c r="FM84" i="11"/>
  <c r="FN84" i="11" s="1"/>
  <c r="FM88" i="11"/>
  <c r="FN88" i="11" s="1"/>
  <c r="FM92" i="11"/>
  <c r="FN92" i="11" s="1"/>
  <c r="FM96" i="11"/>
  <c r="FN96" i="11" s="1"/>
  <c r="FM15" i="11"/>
  <c r="FN15" i="11" s="1"/>
  <c r="FM19" i="11"/>
  <c r="FN19" i="11" s="1"/>
  <c r="FM23" i="11"/>
  <c r="FN23" i="11" s="1"/>
  <c r="FM27" i="11"/>
  <c r="FN27" i="11" s="1"/>
  <c r="FM43" i="11"/>
  <c r="FN43" i="11" s="1"/>
  <c r="FM59" i="11"/>
  <c r="FN59" i="11" s="1"/>
  <c r="FM75" i="11"/>
  <c r="FN75" i="11" s="1"/>
  <c r="FM78" i="11"/>
  <c r="FN78" i="11" s="1"/>
  <c r="FM89" i="11"/>
  <c r="FN89" i="11" s="1"/>
  <c r="FM91" i="11"/>
  <c r="FN91" i="11" s="1"/>
  <c r="FM99" i="11"/>
  <c r="FN99" i="11" s="1"/>
  <c r="FM103" i="11"/>
  <c r="FN103" i="11" s="1"/>
  <c r="FM107" i="11"/>
  <c r="FN107" i="11" s="1"/>
  <c r="FM83" i="11"/>
  <c r="FN83" i="11" s="1"/>
  <c r="FM39" i="11"/>
  <c r="FN39" i="11" s="1"/>
  <c r="FM55" i="11"/>
  <c r="FN55" i="11" s="1"/>
  <c r="FM71" i="11"/>
  <c r="FN71" i="11" s="1"/>
  <c r="FM79" i="11"/>
  <c r="FN79" i="11" s="1"/>
  <c r="FM86" i="11"/>
  <c r="FN86" i="11" s="1"/>
  <c r="FM93" i="11"/>
  <c r="FN93" i="11" s="1"/>
  <c r="FM95" i="11"/>
  <c r="FN95" i="11" s="1"/>
  <c r="FM98" i="11"/>
  <c r="FN98" i="11" s="1"/>
  <c r="FM102" i="11"/>
  <c r="FN102" i="11" s="1"/>
  <c r="FM106" i="11"/>
  <c r="FN106" i="11" s="1"/>
  <c r="FM31" i="11"/>
  <c r="FN31" i="11" s="1"/>
  <c r="FM63" i="11"/>
  <c r="FN63" i="11" s="1"/>
  <c r="FM85" i="11"/>
  <c r="FN85" i="11" s="1"/>
  <c r="FM104" i="11"/>
  <c r="FN104" i="11" s="1"/>
  <c r="FM108" i="11"/>
  <c r="FN108" i="11" s="1"/>
  <c r="FM35" i="11"/>
  <c r="FN35" i="11" s="1"/>
  <c r="FM51" i="11"/>
  <c r="FN51" i="11" s="1"/>
  <c r="FM67" i="11"/>
  <c r="FN67" i="11" s="1"/>
  <c r="FM82" i="11"/>
  <c r="FN82" i="11" s="1"/>
  <c r="FM90" i="11"/>
  <c r="FN90" i="11" s="1"/>
  <c r="FM97" i="11"/>
  <c r="FN97" i="11" s="1"/>
  <c r="FM101" i="11"/>
  <c r="FN101" i="11" s="1"/>
  <c r="FM105" i="11"/>
  <c r="FN105" i="11" s="1"/>
  <c r="FM47" i="11"/>
  <c r="FN47" i="11" s="1"/>
  <c r="FM87" i="11"/>
  <c r="FN87" i="11" s="1"/>
  <c r="FM94" i="11"/>
  <c r="FN94" i="11" s="1"/>
  <c r="FM100" i="11"/>
  <c r="FN100" i="11" s="1"/>
  <c r="FM4" i="11"/>
  <c r="FM8" i="11"/>
  <c r="FM9" i="11"/>
  <c r="FM2" i="11"/>
  <c r="FM3" i="11"/>
  <c r="FM11" i="11"/>
  <c r="FM6" i="11"/>
  <c r="FM10" i="11"/>
  <c r="FM7" i="11"/>
  <c r="FM5" i="11"/>
  <c r="AN269" i="1"/>
  <c r="AN290" i="1" s="1"/>
  <c r="AN292" i="1" s="1"/>
  <c r="AN161" i="1"/>
  <c r="AN5" i="1" s="1"/>
  <c r="AO3" i="1" s="1"/>
  <c r="AK174" i="1"/>
  <c r="AK172" i="1"/>
  <c r="AK3" i="1"/>
  <c r="AK179" i="1"/>
  <c r="AK175" i="1"/>
  <c r="AK173" i="1"/>
  <c r="AK11" i="1"/>
  <c r="AK12" i="1"/>
  <c r="AK171" i="1"/>
  <c r="AF32" i="26"/>
  <c r="AJ11" i="1"/>
  <c r="AJ175" i="1"/>
  <c r="AJ173" i="1"/>
  <c r="AJ174" i="1"/>
  <c r="AJ172" i="1"/>
  <c r="AJ12" i="1"/>
  <c r="AJ171" i="1"/>
  <c r="AJ3" i="1"/>
  <c r="AJ179" i="1"/>
  <c r="G3" i="1"/>
  <c r="V3" i="1"/>
  <c r="O3" i="1"/>
  <c r="S3" i="1"/>
  <c r="M3" i="1"/>
  <c r="AD3" i="1"/>
  <c r="L3" i="1"/>
  <c r="W3" i="1"/>
  <c r="F3" i="1"/>
  <c r="X3" i="1"/>
  <c r="AA3" i="1"/>
  <c r="AC3" i="1"/>
  <c r="AF3" i="1"/>
  <c r="AG3" i="1"/>
  <c r="AI179" i="1"/>
  <c r="AI3" i="1"/>
  <c r="T3" i="1"/>
  <c r="AE3" i="1"/>
  <c r="E3" i="1"/>
  <c r="I3" i="1"/>
  <c r="R3" i="1"/>
  <c r="Q3" i="1"/>
  <c r="K3" i="1"/>
  <c r="H3" i="1"/>
  <c r="P3" i="1"/>
  <c r="AB3" i="1"/>
  <c r="Z3" i="1"/>
  <c r="N3" i="1"/>
  <c r="J3" i="1"/>
  <c r="U3" i="1"/>
  <c r="Y3" i="1"/>
  <c r="AH3" i="1"/>
  <c r="AI174" i="1"/>
  <c r="AI172" i="1"/>
  <c r="AI175" i="1"/>
  <c r="AI173" i="1"/>
  <c r="AI11" i="1"/>
  <c r="AI12" i="1"/>
  <c r="AI171" i="1"/>
  <c r="E179" i="1"/>
  <c r="I179" i="1"/>
  <c r="K179" i="1"/>
  <c r="AC179" i="1"/>
  <c r="N179" i="1"/>
  <c r="J179" i="1"/>
  <c r="U179" i="1"/>
  <c r="P179" i="1"/>
  <c r="AB179" i="1"/>
  <c r="D179" i="1"/>
  <c r="R179" i="1"/>
  <c r="Q179" i="1"/>
  <c r="H179" i="1"/>
  <c r="AA179" i="1"/>
  <c r="AF179" i="1"/>
  <c r="AG179" i="1"/>
  <c r="G179" i="1"/>
  <c r="O179" i="1"/>
  <c r="S179" i="1"/>
  <c r="M179" i="1"/>
  <c r="T179" i="1"/>
  <c r="AH179" i="1"/>
  <c r="L179" i="1"/>
  <c r="F179" i="1"/>
  <c r="Z179" i="1"/>
  <c r="AD179" i="1"/>
  <c r="AE179" i="1"/>
  <c r="AH11" i="1"/>
  <c r="AH12" i="1"/>
  <c r="AH171" i="1"/>
  <c r="AH174" i="1"/>
  <c r="AH172" i="1"/>
  <c r="AH175" i="1"/>
  <c r="AH173" i="1"/>
  <c r="P163" i="8"/>
  <c r="P160" i="8" s="1"/>
  <c r="S163" i="8"/>
  <c r="S160" i="8" s="1"/>
  <c r="T163" i="8"/>
  <c r="T160" i="8" s="1"/>
  <c r="R163" i="8"/>
  <c r="R160" i="8" s="1"/>
  <c r="Q163" i="8"/>
  <c r="Q160" i="8" s="1"/>
  <c r="AG174" i="1"/>
  <c r="AG172" i="1"/>
  <c r="AG175" i="1"/>
  <c r="AG173" i="1"/>
  <c r="AG12" i="1"/>
  <c r="AG11" i="1"/>
  <c r="AG171" i="1"/>
  <c r="AB32" i="26"/>
  <c r="P12" i="1"/>
  <c r="U238" i="1"/>
  <c r="T32" i="26" s="1"/>
  <c r="X238" i="1"/>
  <c r="X32" i="26" s="1"/>
  <c r="V238" i="1"/>
  <c r="AF11" i="1"/>
  <c r="AF12" i="1"/>
  <c r="AF171" i="1"/>
  <c r="AF175" i="1"/>
  <c r="AF173" i="1"/>
  <c r="AF174" i="1"/>
  <c r="AF172" i="1"/>
  <c r="N32" i="26"/>
  <c r="Q32" i="26"/>
  <c r="O32" i="26"/>
  <c r="G32" i="26"/>
  <c r="I32" i="26"/>
  <c r="L32" i="26"/>
  <c r="E32" i="26"/>
  <c r="R32" i="26"/>
  <c r="Y32" i="26"/>
  <c r="Z32" i="26"/>
  <c r="R3" i="22"/>
  <c r="R3" i="26"/>
  <c r="C32" i="26"/>
  <c r="M32" i="26"/>
  <c r="J32" i="26"/>
  <c r="P32" i="26"/>
  <c r="D32" i="26"/>
  <c r="S32" i="26"/>
  <c r="H32" i="26"/>
  <c r="K32" i="26"/>
  <c r="F32" i="26"/>
  <c r="AE175" i="1"/>
  <c r="AE173" i="1"/>
  <c r="AE12" i="1"/>
  <c r="AE11" i="1"/>
  <c r="AE171" i="1"/>
  <c r="AE174" i="1"/>
  <c r="AE172" i="1"/>
  <c r="AD174" i="1"/>
  <c r="AD172" i="1"/>
  <c r="AD175" i="1"/>
  <c r="AD173" i="1"/>
  <c r="AD12" i="1"/>
  <c r="AD11" i="1"/>
  <c r="AD171" i="1"/>
  <c r="AC12" i="1"/>
  <c r="AC11" i="1"/>
  <c r="AC171" i="1"/>
  <c r="AC174" i="1"/>
  <c r="AC172" i="1"/>
  <c r="AC175" i="1"/>
  <c r="AC173" i="1"/>
  <c r="AB175" i="1"/>
  <c r="AB173" i="1"/>
  <c r="AB174" i="1"/>
  <c r="AB172" i="1"/>
  <c r="AB11" i="1"/>
  <c r="AB12" i="1"/>
  <c r="AB171" i="1"/>
  <c r="AA175" i="1"/>
  <c r="AA173" i="1"/>
  <c r="AA174" i="1"/>
  <c r="AA172" i="1"/>
  <c r="AA12" i="1"/>
  <c r="AA11" i="1"/>
  <c r="AA171" i="1"/>
  <c r="Z175" i="1"/>
  <c r="Z173" i="1"/>
  <c r="Z11" i="1"/>
  <c r="Z12" i="1"/>
  <c r="Z171" i="1"/>
  <c r="Z174" i="1"/>
  <c r="Z172" i="1"/>
  <c r="W179" i="1"/>
  <c r="W180" i="1"/>
  <c r="W178" i="1"/>
  <c r="X173" i="1"/>
  <c r="Y179" i="1"/>
  <c r="X180" i="1"/>
  <c r="X172" i="1"/>
  <c r="Y180" i="1"/>
  <c r="Y178" i="1"/>
  <c r="X179" i="1"/>
  <c r="V179" i="1"/>
  <c r="V172" i="1"/>
  <c r="V173" i="1"/>
  <c r="V180" i="1"/>
  <c r="X178" i="1"/>
  <c r="Y171" i="1"/>
  <c r="N159" i="8"/>
  <c r="AG148" i="8"/>
  <c r="V153" i="8" s="1"/>
  <c r="V150" i="8" s="1"/>
  <c r="AF158" i="8"/>
  <c r="U153" i="8"/>
  <c r="U150" i="8" s="1"/>
  <c r="Y12" i="1"/>
  <c r="I175" i="1"/>
  <c r="Y175" i="1"/>
  <c r="Y173" i="1"/>
  <c r="Y174" i="1"/>
  <c r="Y172" i="1"/>
  <c r="Y11" i="1"/>
  <c r="X12" i="1"/>
  <c r="S12" i="1"/>
  <c r="K175" i="1"/>
  <c r="U171" i="1"/>
  <c r="R174" i="1"/>
  <c r="X175" i="1"/>
  <c r="S174" i="1"/>
  <c r="X174" i="1"/>
  <c r="E174" i="1"/>
  <c r="S173" i="1"/>
  <c r="P175" i="1"/>
  <c r="Q11" i="1"/>
  <c r="X11" i="1"/>
  <c r="I174" i="1"/>
  <c r="Q175" i="1"/>
  <c r="J12" i="1"/>
  <c r="R175" i="1"/>
  <c r="K174" i="1"/>
  <c r="V11" i="1"/>
  <c r="F11" i="1"/>
  <c r="Q173" i="1"/>
  <c r="V175" i="1"/>
  <c r="W12" i="1"/>
  <c r="L175" i="1"/>
  <c r="L11" i="1"/>
  <c r="T175" i="1"/>
  <c r="E175" i="1"/>
  <c r="E12" i="1"/>
  <c r="G174" i="1"/>
  <c r="P173" i="1"/>
  <c r="O171" i="1"/>
  <c r="D174" i="1"/>
  <c r="F173" i="1"/>
  <c r="F174" i="1"/>
  <c r="O175" i="1"/>
  <c r="R172" i="1"/>
  <c r="T12" i="1"/>
  <c r="R12" i="1"/>
  <c r="E171" i="1"/>
  <c r="T173" i="1"/>
  <c r="K12" i="1"/>
  <c r="F175" i="1"/>
  <c r="I12" i="1"/>
  <c r="O12" i="1"/>
  <c r="L12" i="1"/>
  <c r="J11" i="1"/>
  <c r="T174" i="1"/>
  <c r="K11" i="1"/>
  <c r="F171" i="1"/>
  <c r="J174" i="1"/>
  <c r="L174" i="1"/>
  <c r="H12" i="1"/>
  <c r="W171" i="1"/>
  <c r="F12" i="1"/>
  <c r="M175" i="1"/>
  <c r="H174" i="1"/>
  <c r="N12" i="1"/>
  <c r="S175" i="1"/>
  <c r="Q12" i="1"/>
  <c r="U175" i="1"/>
  <c r="O11" i="1"/>
  <c r="W11" i="1"/>
  <c r="V12" i="1"/>
  <c r="E11" i="1"/>
  <c r="S11" i="1"/>
  <c r="T11" i="1"/>
  <c r="M11" i="1"/>
  <c r="O174" i="1"/>
  <c r="I11" i="1"/>
  <c r="P11" i="1"/>
  <c r="N175" i="1"/>
  <c r="M174" i="1"/>
  <c r="U11" i="1"/>
  <c r="V178" i="1"/>
  <c r="D175" i="1"/>
  <c r="N174" i="1"/>
  <c r="J175" i="1"/>
  <c r="U174" i="1"/>
  <c r="P174" i="1"/>
  <c r="R11" i="1"/>
  <c r="H175" i="1"/>
  <c r="V174" i="1"/>
  <c r="V171" i="1"/>
  <c r="W175" i="1"/>
  <c r="M12" i="1"/>
  <c r="W174" i="1"/>
  <c r="H11" i="1"/>
  <c r="G175" i="1"/>
  <c r="N11" i="1"/>
  <c r="Q171" i="1"/>
  <c r="M173" i="1"/>
  <c r="G11" i="1"/>
  <c r="Q174" i="1"/>
  <c r="W172" i="1"/>
  <c r="A7" i="11"/>
  <c r="FI109" i="11" l="1"/>
  <c r="AN179" i="1"/>
  <c r="AN3" i="1"/>
  <c r="CE11" i="1"/>
  <c r="B177" i="1"/>
  <c r="CF11" i="1"/>
  <c r="CD11" i="1"/>
  <c r="CM7" i="1"/>
  <c r="D14" i="28"/>
  <c r="D15" i="28"/>
  <c r="D12" i="28"/>
  <c r="D13" i="28"/>
  <c r="D11" i="28"/>
  <c r="FN12" i="11"/>
  <c r="FP12" i="11"/>
  <c r="FQ12" i="11" s="1"/>
  <c r="FU12" i="11" s="1"/>
  <c r="FP15" i="11"/>
  <c r="FQ15" i="11" s="1"/>
  <c r="FU15" i="11" s="1"/>
  <c r="FP19" i="11"/>
  <c r="FQ19" i="11" s="1"/>
  <c r="FU19" i="11" s="1"/>
  <c r="FP23" i="11"/>
  <c r="FQ23" i="11" s="1"/>
  <c r="FU23" i="11" s="1"/>
  <c r="FP27" i="11"/>
  <c r="FQ27" i="11" s="1"/>
  <c r="FU27" i="11" s="1"/>
  <c r="FP31" i="11"/>
  <c r="FQ31" i="11" s="1"/>
  <c r="FU31" i="11" s="1"/>
  <c r="FP35" i="11"/>
  <c r="FQ35" i="11" s="1"/>
  <c r="FU35" i="11" s="1"/>
  <c r="FP39" i="11"/>
  <c r="FQ39" i="11" s="1"/>
  <c r="FU39" i="11" s="1"/>
  <c r="FP43" i="11"/>
  <c r="FQ43" i="11" s="1"/>
  <c r="FU43" i="11" s="1"/>
  <c r="FP47" i="11"/>
  <c r="FQ47" i="11" s="1"/>
  <c r="FU47" i="11" s="1"/>
  <c r="FP51" i="11"/>
  <c r="FQ51" i="11" s="1"/>
  <c r="FU51" i="11" s="1"/>
  <c r="FP55" i="11"/>
  <c r="FQ55" i="11" s="1"/>
  <c r="FU55" i="11" s="1"/>
  <c r="FP59" i="11"/>
  <c r="FQ59" i="11" s="1"/>
  <c r="FU59" i="11" s="1"/>
  <c r="FP63" i="11"/>
  <c r="FQ63" i="11" s="1"/>
  <c r="FU63" i="11" s="1"/>
  <c r="FP67" i="11"/>
  <c r="FQ67" i="11" s="1"/>
  <c r="FU67" i="11" s="1"/>
  <c r="FP71" i="11"/>
  <c r="FQ71" i="11" s="1"/>
  <c r="FU71" i="11" s="1"/>
  <c r="FP75" i="11"/>
  <c r="FQ75" i="11" s="1"/>
  <c r="FU75" i="11" s="1"/>
  <c r="FP14" i="11"/>
  <c r="FQ14" i="11" s="1"/>
  <c r="FU14" i="11" s="1"/>
  <c r="FP18" i="11"/>
  <c r="FQ18" i="11" s="1"/>
  <c r="FU18" i="11" s="1"/>
  <c r="FP22" i="11"/>
  <c r="FQ22" i="11" s="1"/>
  <c r="FU22" i="11" s="1"/>
  <c r="FP26" i="11"/>
  <c r="FQ26" i="11" s="1"/>
  <c r="FU26" i="11" s="1"/>
  <c r="FP30" i="11"/>
  <c r="FQ30" i="11" s="1"/>
  <c r="FU30" i="11" s="1"/>
  <c r="FP34" i="11"/>
  <c r="FQ34" i="11" s="1"/>
  <c r="FU34" i="11" s="1"/>
  <c r="FP38" i="11"/>
  <c r="FQ38" i="11" s="1"/>
  <c r="FU38" i="11" s="1"/>
  <c r="FP42" i="11"/>
  <c r="FQ42" i="11" s="1"/>
  <c r="FU42" i="11" s="1"/>
  <c r="FP46" i="11"/>
  <c r="FQ46" i="11" s="1"/>
  <c r="FU46" i="11" s="1"/>
  <c r="FP50" i="11"/>
  <c r="FQ50" i="11" s="1"/>
  <c r="FU50" i="11" s="1"/>
  <c r="FP54" i="11"/>
  <c r="FQ54" i="11" s="1"/>
  <c r="FU54" i="11" s="1"/>
  <c r="FP58" i="11"/>
  <c r="FQ58" i="11" s="1"/>
  <c r="FU58" i="11" s="1"/>
  <c r="FP62" i="11"/>
  <c r="FQ62" i="11" s="1"/>
  <c r="FU62" i="11" s="1"/>
  <c r="FP66" i="11"/>
  <c r="FQ66" i="11" s="1"/>
  <c r="FU66" i="11" s="1"/>
  <c r="FP70" i="11"/>
  <c r="FQ70" i="11" s="1"/>
  <c r="FU70" i="11" s="1"/>
  <c r="FP74" i="11"/>
  <c r="FQ74" i="11" s="1"/>
  <c r="FU74" i="11" s="1"/>
  <c r="FP78" i="11"/>
  <c r="FQ78" i="11" s="1"/>
  <c r="FU78" i="11" s="1"/>
  <c r="FP82" i="11"/>
  <c r="FQ82" i="11" s="1"/>
  <c r="FU82" i="11" s="1"/>
  <c r="FP13" i="11"/>
  <c r="FQ13" i="11" s="1"/>
  <c r="FU13" i="11" s="1"/>
  <c r="FP17" i="11"/>
  <c r="FQ17" i="11" s="1"/>
  <c r="FU17" i="11" s="1"/>
  <c r="FP21" i="11"/>
  <c r="FQ21" i="11" s="1"/>
  <c r="FU21" i="11" s="1"/>
  <c r="FP25" i="11"/>
  <c r="FQ25" i="11" s="1"/>
  <c r="FU25" i="11" s="1"/>
  <c r="FP29" i="11"/>
  <c r="FQ29" i="11" s="1"/>
  <c r="FU29" i="11" s="1"/>
  <c r="FP33" i="11"/>
  <c r="FQ33" i="11" s="1"/>
  <c r="FU33" i="11" s="1"/>
  <c r="FP37" i="11"/>
  <c r="FQ37" i="11" s="1"/>
  <c r="FU37" i="11" s="1"/>
  <c r="FP41" i="11"/>
  <c r="FQ41" i="11" s="1"/>
  <c r="FU41" i="11" s="1"/>
  <c r="FP45" i="11"/>
  <c r="FQ45" i="11" s="1"/>
  <c r="FU45" i="11" s="1"/>
  <c r="FP49" i="11"/>
  <c r="FQ49" i="11" s="1"/>
  <c r="FU49" i="11" s="1"/>
  <c r="FP53" i="11"/>
  <c r="FQ53" i="11" s="1"/>
  <c r="FU53" i="11" s="1"/>
  <c r="FP57" i="11"/>
  <c r="FQ57" i="11" s="1"/>
  <c r="FU57" i="11" s="1"/>
  <c r="FP61" i="11"/>
  <c r="FQ61" i="11" s="1"/>
  <c r="FU61" i="11" s="1"/>
  <c r="FP65" i="11"/>
  <c r="FQ65" i="11" s="1"/>
  <c r="FU65" i="11" s="1"/>
  <c r="FP69" i="11"/>
  <c r="FQ69" i="11" s="1"/>
  <c r="FU69" i="11" s="1"/>
  <c r="FP73" i="11"/>
  <c r="FQ73" i="11" s="1"/>
  <c r="FU73" i="11" s="1"/>
  <c r="FP77" i="11"/>
  <c r="FQ77" i="11" s="1"/>
  <c r="FU77" i="11" s="1"/>
  <c r="FP81" i="11"/>
  <c r="FQ81" i="11" s="1"/>
  <c r="FU81" i="11" s="1"/>
  <c r="FP85" i="11"/>
  <c r="FQ85" i="11" s="1"/>
  <c r="FU85" i="11" s="1"/>
  <c r="FP89" i="11"/>
  <c r="FQ89" i="11" s="1"/>
  <c r="FU89" i="11" s="1"/>
  <c r="FP93" i="11"/>
  <c r="FQ93" i="11" s="1"/>
  <c r="FU93" i="11" s="1"/>
  <c r="FP16" i="11"/>
  <c r="FQ16" i="11" s="1"/>
  <c r="FU16" i="11" s="1"/>
  <c r="FP20" i="11"/>
  <c r="FQ20" i="11" s="1"/>
  <c r="FU20" i="11" s="1"/>
  <c r="FP24" i="11"/>
  <c r="FQ24" i="11" s="1"/>
  <c r="FU24" i="11" s="1"/>
  <c r="FP32" i="11"/>
  <c r="FQ32" i="11" s="1"/>
  <c r="FU32" i="11" s="1"/>
  <c r="FP48" i="11"/>
  <c r="FQ48" i="11" s="1"/>
  <c r="FU48" i="11" s="1"/>
  <c r="FP64" i="11"/>
  <c r="FQ64" i="11" s="1"/>
  <c r="FU64" i="11" s="1"/>
  <c r="FP83" i="11"/>
  <c r="FQ83" i="11" s="1"/>
  <c r="FU83" i="11" s="1"/>
  <c r="FP87" i="11"/>
  <c r="FQ87" i="11" s="1"/>
  <c r="FU87" i="11" s="1"/>
  <c r="FP94" i="11"/>
  <c r="FQ94" i="11" s="1"/>
  <c r="FU94" i="11" s="1"/>
  <c r="FP96" i="11"/>
  <c r="FQ96" i="11" s="1"/>
  <c r="FU96" i="11" s="1"/>
  <c r="FP100" i="11"/>
  <c r="FQ100" i="11" s="1"/>
  <c r="FU100" i="11" s="1"/>
  <c r="FP104" i="11"/>
  <c r="FQ104" i="11" s="1"/>
  <c r="FU104" i="11" s="1"/>
  <c r="FP108" i="11"/>
  <c r="FQ108" i="11" s="1"/>
  <c r="FU108" i="11" s="1"/>
  <c r="FP36" i="11"/>
  <c r="FQ36" i="11" s="1"/>
  <c r="FU36" i="11" s="1"/>
  <c r="FP92" i="11"/>
  <c r="FQ92" i="11" s="1"/>
  <c r="FU92" i="11" s="1"/>
  <c r="FP101" i="11"/>
  <c r="FQ101" i="11" s="1"/>
  <c r="FU101" i="11" s="1"/>
  <c r="FP28" i="11"/>
  <c r="FQ28" i="11" s="1"/>
  <c r="FU28" i="11" s="1"/>
  <c r="FP44" i="11"/>
  <c r="FQ44" i="11" s="1"/>
  <c r="FU44" i="11" s="1"/>
  <c r="FP60" i="11"/>
  <c r="FQ60" i="11" s="1"/>
  <c r="FU60" i="11" s="1"/>
  <c r="FP76" i="11"/>
  <c r="FQ76" i="11" s="1"/>
  <c r="FU76" i="11" s="1"/>
  <c r="FP84" i="11"/>
  <c r="FQ84" i="11" s="1"/>
  <c r="FU84" i="11" s="1"/>
  <c r="FP91" i="11"/>
  <c r="FQ91" i="11" s="1"/>
  <c r="FU91" i="11" s="1"/>
  <c r="FP99" i="11"/>
  <c r="FQ99" i="11" s="1"/>
  <c r="FU99" i="11" s="1"/>
  <c r="FP103" i="11"/>
  <c r="FQ103" i="11" s="1"/>
  <c r="FU103" i="11" s="1"/>
  <c r="FP107" i="11"/>
  <c r="FQ107" i="11" s="1"/>
  <c r="FU107" i="11" s="1"/>
  <c r="FP106" i="11"/>
  <c r="FQ106" i="11" s="1"/>
  <c r="FU106" i="11" s="1"/>
  <c r="FP52" i="11"/>
  <c r="FQ52" i="11" s="1"/>
  <c r="FU52" i="11" s="1"/>
  <c r="FP90" i="11"/>
  <c r="FQ90" i="11" s="1"/>
  <c r="FU90" i="11" s="1"/>
  <c r="FP97" i="11"/>
  <c r="FQ97" i="11" s="1"/>
  <c r="FU97" i="11" s="1"/>
  <c r="FP40" i="11"/>
  <c r="FQ40" i="11" s="1"/>
  <c r="FU40" i="11" s="1"/>
  <c r="FP56" i="11"/>
  <c r="FQ56" i="11" s="1"/>
  <c r="FU56" i="11" s="1"/>
  <c r="FP72" i="11"/>
  <c r="FQ72" i="11" s="1"/>
  <c r="FU72" i="11" s="1"/>
  <c r="FP79" i="11"/>
  <c r="FQ79" i="11" s="1"/>
  <c r="FU79" i="11" s="1"/>
  <c r="FP86" i="11"/>
  <c r="FQ86" i="11" s="1"/>
  <c r="FU86" i="11" s="1"/>
  <c r="FP88" i="11"/>
  <c r="FQ88" i="11" s="1"/>
  <c r="FU88" i="11" s="1"/>
  <c r="FP95" i="11"/>
  <c r="FQ95" i="11" s="1"/>
  <c r="FU95" i="11" s="1"/>
  <c r="FP98" i="11"/>
  <c r="FQ98" i="11" s="1"/>
  <c r="FU98" i="11" s="1"/>
  <c r="FP102" i="11"/>
  <c r="FQ102" i="11" s="1"/>
  <c r="FU102" i="11" s="1"/>
  <c r="FP68" i="11"/>
  <c r="FQ68" i="11" s="1"/>
  <c r="FU68" i="11" s="1"/>
  <c r="FP80" i="11"/>
  <c r="FQ80" i="11" s="1"/>
  <c r="FU80" i="11" s="1"/>
  <c r="FP105" i="11"/>
  <c r="FQ105" i="11" s="1"/>
  <c r="FU105" i="11" s="1"/>
  <c r="FN6" i="11"/>
  <c r="FN9" i="11"/>
  <c r="FN10" i="11"/>
  <c r="FN5" i="11"/>
  <c r="FN11" i="11"/>
  <c r="FN8" i="11"/>
  <c r="FN7" i="11"/>
  <c r="FN3" i="11"/>
  <c r="FN4" i="11"/>
  <c r="FN2" i="11"/>
  <c r="FP3" i="11"/>
  <c r="FP7" i="11"/>
  <c r="FP11" i="11"/>
  <c r="FP4" i="11"/>
  <c r="FP8" i="11"/>
  <c r="FP5" i="11"/>
  <c r="FP9" i="11"/>
  <c r="FP6" i="11"/>
  <c r="FP10" i="11"/>
  <c r="FP2" i="11"/>
  <c r="CL9" i="1"/>
  <c r="CM10" i="1"/>
  <c r="U32" i="26"/>
  <c r="V32" i="26"/>
  <c r="W32" i="26"/>
  <c r="CI10" i="1"/>
  <c r="U163" i="8"/>
  <c r="U160" i="8" s="1"/>
  <c r="CM4" i="1"/>
  <c r="CL4" i="1"/>
  <c r="CL7" i="1"/>
  <c r="CM9" i="1"/>
  <c r="CN6" i="1"/>
  <c r="CM6" i="1"/>
  <c r="CL10" i="1"/>
  <c r="CL8" i="1"/>
  <c r="CM8" i="1"/>
  <c r="CM5" i="1"/>
  <c r="CL6" i="1"/>
  <c r="CL5" i="1"/>
  <c r="AH148" i="8"/>
  <c r="AG158" i="8"/>
  <c r="V163" i="8"/>
  <c r="V160" i="8" s="1"/>
  <c r="G13" i="7"/>
  <c r="CI6" i="1"/>
  <c r="G15" i="7"/>
  <c r="CN10" i="1"/>
  <c r="CI5" i="1"/>
  <c r="CN5" i="1"/>
  <c r="CN8" i="1"/>
  <c r="F9" i="7"/>
  <c r="CI8" i="1"/>
  <c r="CI9" i="1"/>
  <c r="F10" i="7"/>
  <c r="CN9" i="1"/>
  <c r="CI7" i="1"/>
  <c r="G14" i="7"/>
  <c r="CN7" i="1"/>
  <c r="F8" i="7"/>
  <c r="CI4" i="1"/>
  <c r="CN4" i="1"/>
  <c r="A8" i="11"/>
  <c r="D22" i="28" l="1"/>
  <c r="D18" i="28"/>
  <c r="D21" i="28"/>
  <c r="C12" i="28"/>
  <c r="C14" i="28"/>
  <c r="C13" i="28"/>
  <c r="C15" i="28"/>
  <c r="D19" i="28"/>
  <c r="C11" i="28"/>
  <c r="D20" i="28"/>
  <c r="FS80" i="11"/>
  <c r="FT80" i="11" s="1"/>
  <c r="FS95" i="11"/>
  <c r="FT95" i="11" s="1"/>
  <c r="FS103" i="11"/>
  <c r="FT103" i="11" s="1"/>
  <c r="FS104" i="11"/>
  <c r="FT104" i="11" s="1"/>
  <c r="FS93" i="11"/>
  <c r="FT93" i="11" s="1"/>
  <c r="FS45" i="11"/>
  <c r="FT45" i="11" s="1"/>
  <c r="FS13" i="11"/>
  <c r="FT13" i="11" s="1"/>
  <c r="FS38" i="11"/>
  <c r="FT38" i="11" s="1"/>
  <c r="FS55" i="11"/>
  <c r="FT55" i="11" s="1"/>
  <c r="FS68" i="11"/>
  <c r="FT68" i="11" s="1"/>
  <c r="FS88" i="11"/>
  <c r="FT88" i="11" s="1"/>
  <c r="FS56" i="11"/>
  <c r="FT56" i="11" s="1"/>
  <c r="FS52" i="11"/>
  <c r="FT52" i="11" s="1"/>
  <c r="FS99" i="11"/>
  <c r="FT99" i="11" s="1"/>
  <c r="FS60" i="11"/>
  <c r="FT60" i="11" s="1"/>
  <c r="FS92" i="11"/>
  <c r="FT92" i="11" s="1"/>
  <c r="FS100" i="11"/>
  <c r="FT100" i="11" s="1"/>
  <c r="FS83" i="11"/>
  <c r="FT83" i="11" s="1"/>
  <c r="FS24" i="11"/>
  <c r="FT24" i="11" s="1"/>
  <c r="FS89" i="11"/>
  <c r="FT89" i="11" s="1"/>
  <c r="FS73" i="11"/>
  <c r="FT73" i="11" s="1"/>
  <c r="FS57" i="11"/>
  <c r="FT57" i="11" s="1"/>
  <c r="FS41" i="11"/>
  <c r="FT41" i="11" s="1"/>
  <c r="FS25" i="11"/>
  <c r="FT25" i="11" s="1"/>
  <c r="FS82" i="11"/>
  <c r="FT82" i="11" s="1"/>
  <c r="FS66" i="11"/>
  <c r="FT66" i="11" s="1"/>
  <c r="FS50" i="11"/>
  <c r="FT50" i="11" s="1"/>
  <c r="FS34" i="11"/>
  <c r="FT34" i="11" s="1"/>
  <c r="FS18" i="11"/>
  <c r="FT18" i="11" s="1"/>
  <c r="FS67" i="11"/>
  <c r="FT67" i="11" s="1"/>
  <c r="FS51" i="11"/>
  <c r="FT51" i="11" s="1"/>
  <c r="FS35" i="11"/>
  <c r="FT35" i="11" s="1"/>
  <c r="FS19" i="11"/>
  <c r="FT19" i="11" s="1"/>
  <c r="FS72" i="11"/>
  <c r="FT72" i="11" s="1"/>
  <c r="FS76" i="11"/>
  <c r="FT76" i="11" s="1"/>
  <c r="FS87" i="11"/>
  <c r="FT87" i="11" s="1"/>
  <c r="FS77" i="11"/>
  <c r="FT77" i="11" s="1"/>
  <c r="FS29" i="11"/>
  <c r="FT29" i="11" s="1"/>
  <c r="FS54" i="11"/>
  <c r="FT54" i="11" s="1"/>
  <c r="FS22" i="11"/>
  <c r="FT22" i="11" s="1"/>
  <c r="FS39" i="11"/>
  <c r="FT39" i="11" s="1"/>
  <c r="FS102" i="11"/>
  <c r="FT102" i="11" s="1"/>
  <c r="FS86" i="11"/>
  <c r="FT86" i="11" s="1"/>
  <c r="FS40" i="11"/>
  <c r="FT40" i="11" s="1"/>
  <c r="FS106" i="11"/>
  <c r="FT106" i="11" s="1"/>
  <c r="FS91" i="11"/>
  <c r="FT91" i="11" s="1"/>
  <c r="FS44" i="11"/>
  <c r="FT44" i="11" s="1"/>
  <c r="FS36" i="11"/>
  <c r="FT36" i="11" s="1"/>
  <c r="FS96" i="11"/>
  <c r="FT96" i="11" s="1"/>
  <c r="FS64" i="11"/>
  <c r="FT64" i="11" s="1"/>
  <c r="FS20" i="11"/>
  <c r="FT20" i="11" s="1"/>
  <c r="FS85" i="11"/>
  <c r="FT85" i="11" s="1"/>
  <c r="FS69" i="11"/>
  <c r="FT69" i="11" s="1"/>
  <c r="FS53" i="11"/>
  <c r="FT53" i="11" s="1"/>
  <c r="FS37" i="11"/>
  <c r="FT37" i="11" s="1"/>
  <c r="FS21" i="11"/>
  <c r="FT21" i="11" s="1"/>
  <c r="FS78" i="11"/>
  <c r="FT78" i="11" s="1"/>
  <c r="FS62" i="11"/>
  <c r="FT62" i="11" s="1"/>
  <c r="FS46" i="11"/>
  <c r="FT46" i="11" s="1"/>
  <c r="FS30" i="11"/>
  <c r="FT30" i="11" s="1"/>
  <c r="FS14" i="11"/>
  <c r="FT14" i="11" s="1"/>
  <c r="FS63" i="11"/>
  <c r="FT63" i="11" s="1"/>
  <c r="FS47" i="11"/>
  <c r="FT47" i="11" s="1"/>
  <c r="FS31" i="11"/>
  <c r="FT31" i="11" s="1"/>
  <c r="FS15" i="11"/>
  <c r="FT15" i="11" s="1"/>
  <c r="FS90" i="11"/>
  <c r="FT90" i="11" s="1"/>
  <c r="FS101" i="11"/>
  <c r="FT101" i="11" s="1"/>
  <c r="FS32" i="11"/>
  <c r="FT32" i="11" s="1"/>
  <c r="FS61" i="11"/>
  <c r="FT61" i="11" s="1"/>
  <c r="FS70" i="11"/>
  <c r="FT70" i="11" s="1"/>
  <c r="FS71" i="11"/>
  <c r="FT71" i="11" s="1"/>
  <c r="FS23" i="11"/>
  <c r="FT23" i="11" s="1"/>
  <c r="FS105" i="11"/>
  <c r="FT105" i="11" s="1"/>
  <c r="FS98" i="11"/>
  <c r="FT98" i="11" s="1"/>
  <c r="FS79" i="11"/>
  <c r="FT79" i="11" s="1"/>
  <c r="FS97" i="11"/>
  <c r="FT97" i="11" s="1"/>
  <c r="FS107" i="11"/>
  <c r="FT107" i="11" s="1"/>
  <c r="FS84" i="11"/>
  <c r="FT84" i="11" s="1"/>
  <c r="FS28" i="11"/>
  <c r="FT28" i="11" s="1"/>
  <c r="FS108" i="11"/>
  <c r="FT108" i="11" s="1"/>
  <c r="FS94" i="11"/>
  <c r="FT94" i="11" s="1"/>
  <c r="FS48" i="11"/>
  <c r="FT48" i="11" s="1"/>
  <c r="FS16" i="11"/>
  <c r="FT16" i="11" s="1"/>
  <c r="FS81" i="11"/>
  <c r="FT81" i="11" s="1"/>
  <c r="FS65" i="11"/>
  <c r="FT65" i="11" s="1"/>
  <c r="FS49" i="11"/>
  <c r="FT49" i="11" s="1"/>
  <c r="FS33" i="11"/>
  <c r="FT33" i="11" s="1"/>
  <c r="FS17" i="11"/>
  <c r="FT17" i="11" s="1"/>
  <c r="FS74" i="11"/>
  <c r="FT74" i="11" s="1"/>
  <c r="FS58" i="11"/>
  <c r="FT58" i="11" s="1"/>
  <c r="FS42" i="11"/>
  <c r="FT42" i="11" s="1"/>
  <c r="FS26" i="11"/>
  <c r="FT26" i="11" s="1"/>
  <c r="FS75" i="11"/>
  <c r="FT75" i="11" s="1"/>
  <c r="FS59" i="11"/>
  <c r="FT59" i="11" s="1"/>
  <c r="FS43" i="11"/>
  <c r="FT43" i="11" s="1"/>
  <c r="FS27" i="11"/>
  <c r="FT27" i="11" s="1"/>
  <c r="FS12" i="11"/>
  <c r="FT12" i="11" s="1"/>
  <c r="FQ10" i="11"/>
  <c r="FQ6" i="11"/>
  <c r="FQ4" i="11"/>
  <c r="FQ9" i="11"/>
  <c r="FQ11" i="11"/>
  <c r="FQ5" i="11"/>
  <c r="FQ7" i="11"/>
  <c r="FQ8" i="11"/>
  <c r="FQ3" i="11"/>
  <c r="FQ2" i="11"/>
  <c r="G8" i="7"/>
  <c r="G9" i="7"/>
  <c r="G10" i="7"/>
  <c r="CJ7" i="1"/>
  <c r="CJ4" i="1"/>
  <c r="CL11" i="1"/>
  <c r="CJ9" i="1"/>
  <c r="CJ10" i="1"/>
  <c r="CI11" i="1"/>
  <c r="CJ6" i="1"/>
  <c r="CJ8" i="1"/>
  <c r="CM11" i="1"/>
  <c r="CN11" i="1"/>
  <c r="CJ5" i="1"/>
  <c r="AI148" i="8"/>
  <c r="X153" i="8" s="1"/>
  <c r="X150" i="8" s="1"/>
  <c r="AH158" i="8"/>
  <c r="W153" i="8"/>
  <c r="W150" i="8" s="1"/>
  <c r="A9" i="11"/>
  <c r="C20" i="28" l="1"/>
  <c r="C19" i="28"/>
  <c r="C18" i="28"/>
  <c r="C21" i="28"/>
  <c r="C22" i="28"/>
  <c r="FR109" i="11"/>
  <c r="FS8" i="11"/>
  <c r="FT8" i="11" s="1"/>
  <c r="FU8" i="11"/>
  <c r="FS9" i="11"/>
  <c r="FT9" i="11" s="1"/>
  <c r="FU9" i="11"/>
  <c r="FS11" i="11"/>
  <c r="FT11" i="11" s="1"/>
  <c r="FU11" i="11"/>
  <c r="FS10" i="11"/>
  <c r="FT10" i="11" s="1"/>
  <c r="FU10" i="11"/>
  <c r="FS5" i="11"/>
  <c r="FT5" i="11" s="1"/>
  <c r="FU5" i="11"/>
  <c r="FS6" i="11"/>
  <c r="FT6" i="11" s="1"/>
  <c r="FU6" i="11"/>
  <c r="FS3" i="11"/>
  <c r="FT3" i="11" s="1"/>
  <c r="FU3" i="11"/>
  <c r="FS7" i="11"/>
  <c r="FT7" i="11" s="1"/>
  <c r="FU7" i="11"/>
  <c r="FS4" i="11"/>
  <c r="FT4" i="11" s="1"/>
  <c r="FU4" i="11"/>
  <c r="FS2" i="11"/>
  <c r="FT2" i="11" s="1"/>
  <c r="FU2" i="11"/>
  <c r="W163" i="8"/>
  <c r="W160" i="8" s="1"/>
  <c r="CJ11" i="1"/>
  <c r="X163" i="8"/>
  <c r="X160" i="8" s="1"/>
  <c r="AJ148" i="8"/>
  <c r="AI158" i="8"/>
  <c r="A10" i="11"/>
  <c r="FS109" i="11" l="1"/>
  <c r="FV42" i="11"/>
  <c r="FW42" i="11" s="1"/>
  <c r="AK148" i="8"/>
  <c r="AJ158" i="8"/>
  <c r="Y153" i="8"/>
  <c r="Y150" i="8" s="1"/>
  <c r="A11" i="11"/>
  <c r="FV64" i="11" l="1"/>
  <c r="FW64" i="11" s="1"/>
  <c r="FV46" i="11"/>
  <c r="FW46" i="11" s="1"/>
  <c r="FV2" i="11"/>
  <c r="FW2" i="11" s="1"/>
  <c r="FV26" i="11"/>
  <c r="FW26" i="11" s="1"/>
  <c r="FV93" i="11"/>
  <c r="FW93" i="11" s="1"/>
  <c r="FV61" i="11"/>
  <c r="FW61" i="11" s="1"/>
  <c r="FV17" i="11"/>
  <c r="FW17" i="11" s="1"/>
  <c r="FV78" i="11"/>
  <c r="FW78" i="11" s="1"/>
  <c r="FV14" i="11"/>
  <c r="FW14" i="11" s="1"/>
  <c r="FV89" i="11"/>
  <c r="FW89" i="11" s="1"/>
  <c r="FV45" i="11"/>
  <c r="FW45" i="11" s="1"/>
  <c r="FV106" i="11"/>
  <c r="FW106" i="11" s="1"/>
  <c r="FV108" i="11"/>
  <c r="FW108" i="11" s="1"/>
  <c r="FV44" i="11"/>
  <c r="FW44" i="11" s="1"/>
  <c r="FV62" i="11"/>
  <c r="FW62" i="11" s="1"/>
  <c r="FV105" i="11"/>
  <c r="FW105" i="11" s="1"/>
  <c r="FV81" i="11"/>
  <c r="FW81" i="11" s="1"/>
  <c r="FV41" i="11"/>
  <c r="FW41" i="11" s="1"/>
  <c r="FV98" i="11"/>
  <c r="FW98" i="11" s="1"/>
  <c r="FV100" i="11"/>
  <c r="FW100" i="11" s="1"/>
  <c r="FV99" i="11"/>
  <c r="FW99" i="11" s="1"/>
  <c r="FV50" i="11"/>
  <c r="FW50" i="11" s="1"/>
  <c r="FV97" i="11"/>
  <c r="FW97" i="11" s="1"/>
  <c r="FV65" i="11"/>
  <c r="FW65" i="11" s="1"/>
  <c r="FV25" i="11"/>
  <c r="FW25" i="11" s="1"/>
  <c r="FV54" i="11"/>
  <c r="FW54" i="11" s="1"/>
  <c r="FV84" i="11"/>
  <c r="FW84" i="11" s="1"/>
  <c r="FV59" i="11"/>
  <c r="FW59" i="11" s="1"/>
  <c r="FV20" i="11"/>
  <c r="FW20" i="11" s="1"/>
  <c r="FV102" i="11"/>
  <c r="FW102" i="11" s="1"/>
  <c r="FV79" i="11"/>
  <c r="FW79" i="11" s="1"/>
  <c r="FV47" i="11"/>
  <c r="FW47" i="11" s="1"/>
  <c r="FV77" i="11"/>
  <c r="FW77" i="11" s="1"/>
  <c r="FV57" i="11"/>
  <c r="FW57" i="11" s="1"/>
  <c r="FV33" i="11"/>
  <c r="FW33" i="11" s="1"/>
  <c r="FV13" i="11"/>
  <c r="FW13" i="11" s="1"/>
  <c r="FV86" i="11"/>
  <c r="FW86" i="11" s="1"/>
  <c r="FV22" i="11"/>
  <c r="FW22" i="11" s="1"/>
  <c r="FV96" i="11"/>
  <c r="FW96" i="11" s="1"/>
  <c r="FV76" i="11"/>
  <c r="FW76" i="11" s="1"/>
  <c r="FV52" i="11"/>
  <c r="FW52" i="11" s="1"/>
  <c r="FV32" i="11"/>
  <c r="FW32" i="11" s="1"/>
  <c r="FV12" i="11"/>
  <c r="FW12" i="11" s="1"/>
  <c r="FV70" i="11"/>
  <c r="FW70" i="11" s="1"/>
  <c r="FV10" i="11"/>
  <c r="FW10" i="11" s="1"/>
  <c r="FV91" i="11"/>
  <c r="FW91" i="11" s="1"/>
  <c r="FV67" i="11"/>
  <c r="FW67" i="11" s="1"/>
  <c r="FV43" i="11"/>
  <c r="FW43" i="11" s="1"/>
  <c r="FV73" i="11"/>
  <c r="FW73" i="11" s="1"/>
  <c r="FV49" i="11"/>
  <c r="FW49" i="11" s="1"/>
  <c r="FV29" i="11"/>
  <c r="FW29" i="11" s="1"/>
  <c r="FV9" i="11"/>
  <c r="FW9" i="11" s="1"/>
  <c r="FV66" i="11"/>
  <c r="FW66" i="11" s="1"/>
  <c r="FV6" i="11"/>
  <c r="FW6" i="11" s="1"/>
  <c r="FV92" i="11"/>
  <c r="FW92" i="11" s="1"/>
  <c r="FV68" i="11"/>
  <c r="FW68" i="11" s="1"/>
  <c r="FV48" i="11"/>
  <c r="FW48" i="11" s="1"/>
  <c r="FV28" i="11"/>
  <c r="FW28" i="11" s="1"/>
  <c r="FV4" i="11"/>
  <c r="FW4" i="11" s="1"/>
  <c r="FV58" i="11"/>
  <c r="FW58" i="11" s="1"/>
  <c r="FV107" i="11"/>
  <c r="FW107" i="11" s="1"/>
  <c r="FV83" i="11"/>
  <c r="FW83" i="11" s="1"/>
  <c r="FV63" i="11"/>
  <c r="FW63" i="11" s="1"/>
  <c r="FV3" i="11"/>
  <c r="FW3" i="11" s="1"/>
  <c r="FV80" i="11"/>
  <c r="FW80" i="11" s="1"/>
  <c r="FV60" i="11"/>
  <c r="FW60" i="11" s="1"/>
  <c r="FV36" i="11"/>
  <c r="FW36" i="11" s="1"/>
  <c r="FV16" i="11"/>
  <c r="FW16" i="11" s="1"/>
  <c r="FV90" i="11"/>
  <c r="FW90" i="11" s="1"/>
  <c r="FV18" i="11"/>
  <c r="FW18" i="11" s="1"/>
  <c r="FV95" i="11"/>
  <c r="FW95" i="11" s="1"/>
  <c r="FV75" i="11"/>
  <c r="FW75" i="11" s="1"/>
  <c r="FV19" i="11"/>
  <c r="FW19" i="11" s="1"/>
  <c r="FV35" i="11"/>
  <c r="FW35" i="11" s="1"/>
  <c r="FV51" i="11"/>
  <c r="FW51" i="11" s="1"/>
  <c r="FV27" i="11"/>
  <c r="FW27" i="11" s="1"/>
  <c r="FV15" i="11"/>
  <c r="FW15" i="11" s="1"/>
  <c r="FV31" i="11"/>
  <c r="FW31" i="11" s="1"/>
  <c r="FV11" i="11"/>
  <c r="FV94" i="11"/>
  <c r="FW94" i="11" s="1"/>
  <c r="FV38" i="11"/>
  <c r="FW38" i="11" s="1"/>
  <c r="FV101" i="11"/>
  <c r="FW101" i="11" s="1"/>
  <c r="FV85" i="11"/>
  <c r="FW85" i="11" s="1"/>
  <c r="FV69" i="11"/>
  <c r="FW69" i="11" s="1"/>
  <c r="FV53" i="11"/>
  <c r="FW53" i="11" s="1"/>
  <c r="FV37" i="11"/>
  <c r="FW37" i="11" s="1"/>
  <c r="FV21" i="11"/>
  <c r="FW21" i="11" s="1"/>
  <c r="FV5" i="11"/>
  <c r="FV74" i="11"/>
  <c r="FW74" i="11" s="1"/>
  <c r="FV34" i="11"/>
  <c r="FW34" i="11" s="1"/>
  <c r="FV104" i="11"/>
  <c r="FW104" i="11" s="1"/>
  <c r="FV88" i="11"/>
  <c r="FW88" i="11" s="1"/>
  <c r="FV72" i="11"/>
  <c r="FW72" i="11" s="1"/>
  <c r="FV56" i="11"/>
  <c r="FW56" i="11" s="1"/>
  <c r="FV40" i="11"/>
  <c r="FW40" i="11" s="1"/>
  <c r="FV24" i="11"/>
  <c r="FW24" i="11" s="1"/>
  <c r="FV8" i="11"/>
  <c r="FV82" i="11"/>
  <c r="FW82" i="11" s="1"/>
  <c r="FV30" i="11"/>
  <c r="FW30" i="11" s="1"/>
  <c r="FV103" i="11"/>
  <c r="FW103" i="11" s="1"/>
  <c r="FV87" i="11"/>
  <c r="FW87" i="11" s="1"/>
  <c r="FV71" i="11"/>
  <c r="FW71" i="11" s="1"/>
  <c r="FV55" i="11"/>
  <c r="FW55" i="11" s="1"/>
  <c r="FV39" i="11"/>
  <c r="FW39" i="11" s="1"/>
  <c r="FV23" i="11"/>
  <c r="FW23" i="11" s="1"/>
  <c r="FV7" i="11"/>
  <c r="Y163" i="8"/>
  <c r="Y160" i="8" s="1"/>
  <c r="Z153" i="8"/>
  <c r="Z150" i="8" s="1"/>
  <c r="AL148" i="8"/>
  <c r="AA153" i="8" s="1"/>
  <c r="AA150" i="8" s="1"/>
  <c r="AK158" i="8"/>
  <c r="A12" i="11"/>
  <c r="FW7" i="11" l="1"/>
  <c r="FW8" i="11"/>
  <c r="Z163" i="8"/>
  <c r="Z160" i="8" s="1"/>
  <c r="AA163" i="8"/>
  <c r="AA160" i="8" s="1"/>
  <c r="AM148" i="8"/>
  <c r="AL158" i="8"/>
  <c r="A13" i="11"/>
  <c r="AN148" i="8" l="1"/>
  <c r="AM158" i="8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BF111" i="11" l="1"/>
  <c r="EB111" i="11"/>
  <c r="CA111" i="11" s="1"/>
  <c r="BF112" i="11"/>
  <c r="EB112" i="11"/>
  <c r="CA112" i="11" s="1"/>
  <c r="BF115" i="11"/>
  <c r="EB118" i="11"/>
  <c r="CA118" i="11" s="1"/>
  <c r="BF119" i="11"/>
  <c r="EB122" i="11"/>
  <c r="CA122" i="11" s="1"/>
  <c r="EB121" i="11"/>
  <c r="CA121" i="11" s="1"/>
  <c r="BF116" i="11"/>
  <c r="BF117" i="11"/>
  <c r="BF125" i="11"/>
  <c r="BF121" i="11"/>
  <c r="BF113" i="11"/>
  <c r="EB117" i="11"/>
  <c r="CA117" i="11" s="1"/>
  <c r="EB114" i="11"/>
  <c r="CA114" i="11" s="1"/>
  <c r="EB115" i="11"/>
  <c r="CA115" i="11" s="1"/>
  <c r="BF122" i="11"/>
  <c r="BF124" i="11"/>
  <c r="EB120" i="11"/>
  <c r="CA120" i="11" s="1"/>
  <c r="EB124" i="11"/>
  <c r="CA124" i="11" s="1"/>
  <c r="BF120" i="11"/>
  <c r="BF118" i="11"/>
  <c r="EB119" i="11"/>
  <c r="CA119" i="11" s="1"/>
  <c r="EB123" i="11"/>
  <c r="CA123" i="11" s="1"/>
  <c r="BF114" i="11"/>
  <c r="EB116" i="11"/>
  <c r="CA116" i="11" s="1"/>
  <c r="EB125" i="11"/>
  <c r="CA125" i="11" s="1"/>
  <c r="BF123" i="11"/>
  <c r="EB113" i="11"/>
  <c r="CA113" i="11" s="1"/>
  <c r="BE111" i="11"/>
  <c r="EA111" i="11"/>
  <c r="BE123" i="11"/>
  <c r="BE121" i="11"/>
  <c r="BE125" i="11"/>
  <c r="BE118" i="11"/>
  <c r="EA125" i="11"/>
  <c r="EA114" i="11"/>
  <c r="BE113" i="11"/>
  <c r="EA112" i="11"/>
  <c r="BE124" i="11"/>
  <c r="EA113" i="11"/>
  <c r="BE115" i="11"/>
  <c r="EA120" i="11"/>
  <c r="EA122" i="11"/>
  <c r="BE120" i="11"/>
  <c r="BE117" i="11"/>
  <c r="EA124" i="11"/>
  <c r="BE122" i="11"/>
  <c r="EA119" i="11"/>
  <c r="BE116" i="11"/>
  <c r="EA118" i="11"/>
  <c r="EA117" i="11"/>
  <c r="EA115" i="11"/>
  <c r="EA116" i="11"/>
  <c r="BE112" i="11"/>
  <c r="EA121" i="11"/>
  <c r="BE114" i="11"/>
  <c r="BE119" i="11"/>
  <c r="EA123" i="11"/>
  <c r="BD111" i="11"/>
  <c r="DZ111" i="11"/>
  <c r="DZ112" i="11"/>
  <c r="BD112" i="11"/>
  <c r="BD123" i="11"/>
  <c r="DZ116" i="11"/>
  <c r="BD121" i="11"/>
  <c r="DZ118" i="11"/>
  <c r="DZ122" i="11"/>
  <c r="BD114" i="11"/>
  <c r="BD122" i="11"/>
  <c r="DZ117" i="11"/>
  <c r="DZ120" i="11"/>
  <c r="DZ119" i="11"/>
  <c r="DZ125" i="11"/>
  <c r="BD115" i="11"/>
  <c r="BD124" i="11"/>
  <c r="BD117" i="11"/>
  <c r="BD118" i="11"/>
  <c r="DZ124" i="11"/>
  <c r="BD125" i="11"/>
  <c r="BD116" i="11"/>
  <c r="DZ123" i="11"/>
  <c r="DZ113" i="11"/>
  <c r="DZ121" i="11"/>
  <c r="BD119" i="11"/>
  <c r="BD113" i="11"/>
  <c r="BD120" i="11"/>
  <c r="DZ114" i="11"/>
  <c r="DZ115" i="11"/>
  <c r="BC114" i="11"/>
  <c r="BC111" i="11"/>
  <c r="DY120" i="11"/>
  <c r="BC124" i="11"/>
  <c r="DY121" i="11"/>
  <c r="DY117" i="11"/>
  <c r="BC118" i="11"/>
  <c r="DY122" i="11"/>
  <c r="DY114" i="11"/>
  <c r="BC121" i="11"/>
  <c r="DY124" i="11"/>
  <c r="DY119" i="11"/>
  <c r="DY112" i="11"/>
  <c r="DY115" i="11"/>
  <c r="BC119" i="11"/>
  <c r="DY118" i="11"/>
  <c r="BC116" i="11"/>
  <c r="DY125" i="11"/>
  <c r="BC120" i="11"/>
  <c r="BC117" i="11"/>
  <c r="DY116" i="11"/>
  <c r="BC113" i="11"/>
  <c r="BC112" i="11"/>
  <c r="DY123" i="11"/>
  <c r="DY111" i="11"/>
  <c r="BC122" i="11"/>
  <c r="BC123" i="11"/>
  <c r="DY113" i="11"/>
  <c r="BC115" i="11"/>
  <c r="BC125" i="11"/>
  <c r="BB123" i="11"/>
  <c r="DX117" i="11"/>
  <c r="DX123" i="11"/>
  <c r="BB122" i="11"/>
  <c r="BB120" i="11"/>
  <c r="BB112" i="11"/>
  <c r="DX111" i="11"/>
  <c r="BB114" i="11"/>
  <c r="DX116" i="11"/>
  <c r="BB118" i="11"/>
  <c r="BB119" i="11"/>
  <c r="BB116" i="11"/>
  <c r="DX124" i="11"/>
  <c r="DX121" i="11"/>
  <c r="BB111" i="11"/>
  <c r="DX118" i="11"/>
  <c r="DX125" i="11"/>
  <c r="DX112" i="11"/>
  <c r="BB121" i="11"/>
  <c r="DX122" i="11"/>
  <c r="DX115" i="11"/>
  <c r="BB115" i="11"/>
  <c r="BB125" i="11"/>
  <c r="BB124" i="11"/>
  <c r="DX120" i="11"/>
  <c r="DX119" i="11"/>
  <c r="BB113" i="11"/>
  <c r="DX113" i="11"/>
  <c r="DX114" i="11"/>
  <c r="BB117" i="11"/>
  <c r="BA118" i="11"/>
  <c r="DW123" i="11"/>
  <c r="BA121" i="11"/>
  <c r="DW117" i="11"/>
  <c r="BA116" i="11"/>
  <c r="BA111" i="11"/>
  <c r="DW122" i="11"/>
  <c r="DW112" i="11"/>
  <c r="BA115" i="11"/>
  <c r="DW120" i="11"/>
  <c r="BA114" i="11"/>
  <c r="BA120" i="11"/>
  <c r="DW118" i="11"/>
  <c r="DW125" i="11"/>
  <c r="BA113" i="11"/>
  <c r="BA112" i="11"/>
  <c r="DW115" i="11"/>
  <c r="DW121" i="11"/>
  <c r="DW113" i="11"/>
  <c r="DW111" i="11"/>
  <c r="BA117" i="11"/>
  <c r="BA124" i="11"/>
  <c r="BA119" i="11"/>
  <c r="BA123" i="11"/>
  <c r="BA125" i="11"/>
  <c r="DW114" i="11"/>
  <c r="BA122" i="11"/>
  <c r="DW124" i="11"/>
  <c r="DW119" i="11"/>
  <c r="DW116" i="11"/>
  <c r="DV116" i="11"/>
  <c r="AZ121" i="11"/>
  <c r="DV121" i="11"/>
  <c r="AZ112" i="11"/>
  <c r="DV112" i="11"/>
  <c r="DV120" i="11"/>
  <c r="AZ125" i="11"/>
  <c r="DV122" i="11"/>
  <c r="AZ113" i="11"/>
  <c r="AZ115" i="11"/>
  <c r="DV125" i="11"/>
  <c r="AZ116" i="11"/>
  <c r="DV114" i="11"/>
  <c r="DV123" i="11"/>
  <c r="AZ120" i="11"/>
  <c r="AZ118" i="11"/>
  <c r="DV111" i="11"/>
  <c r="AZ114" i="11"/>
  <c r="AZ122" i="11"/>
  <c r="AZ111" i="11"/>
  <c r="DV113" i="11"/>
  <c r="AZ124" i="11"/>
  <c r="DV118" i="11"/>
  <c r="DV115" i="11"/>
  <c r="AZ123" i="11"/>
  <c r="DV119" i="11"/>
  <c r="AZ119" i="11"/>
  <c r="AZ117" i="11"/>
  <c r="DV117" i="11"/>
  <c r="DV124" i="11"/>
  <c r="DU114" i="11"/>
  <c r="DU111" i="11"/>
  <c r="DU116" i="11"/>
  <c r="AY122" i="11"/>
  <c r="DU122" i="11"/>
  <c r="AY120" i="11"/>
  <c r="AY111" i="11"/>
  <c r="DU117" i="11"/>
  <c r="DU121" i="11"/>
  <c r="AY114" i="11"/>
  <c r="DU113" i="11"/>
  <c r="DU118" i="11"/>
  <c r="AY118" i="11"/>
  <c r="DU112" i="11"/>
  <c r="AY124" i="11"/>
  <c r="AY112" i="11"/>
  <c r="DU125" i="11"/>
  <c r="AY116" i="11"/>
  <c r="DU115" i="11"/>
  <c r="AY113" i="11"/>
  <c r="AY125" i="11"/>
  <c r="AY121" i="11"/>
  <c r="AY117" i="11"/>
  <c r="DU123" i="11"/>
  <c r="DU119" i="11"/>
  <c r="AY115" i="11"/>
  <c r="AY119" i="11"/>
  <c r="AY123" i="11"/>
  <c r="DU120" i="11"/>
  <c r="DU124" i="11"/>
  <c r="DT122" i="11"/>
  <c r="AX121" i="11"/>
  <c r="AX117" i="11"/>
  <c r="AX124" i="11"/>
  <c r="AX114" i="11"/>
  <c r="DT117" i="11"/>
  <c r="DT112" i="11"/>
  <c r="AX115" i="11"/>
  <c r="AX120" i="11"/>
  <c r="DT118" i="11"/>
  <c r="AX116" i="11"/>
  <c r="DT113" i="11"/>
  <c r="DT125" i="11"/>
  <c r="DT115" i="11"/>
  <c r="AX113" i="11"/>
  <c r="AX125" i="11"/>
  <c r="AX118" i="11"/>
  <c r="AX122" i="11"/>
  <c r="DT123" i="11"/>
  <c r="DT119" i="11"/>
  <c r="AX111" i="11"/>
  <c r="AX119" i="11"/>
  <c r="DT114" i="11"/>
  <c r="AX112" i="11"/>
  <c r="DT111" i="11"/>
  <c r="AX123" i="11"/>
  <c r="DT116" i="11"/>
  <c r="DT120" i="11"/>
  <c r="DT124" i="11"/>
  <c r="DT121" i="11"/>
  <c r="AW111" i="11"/>
  <c r="DS111" i="11"/>
  <c r="DS114" i="11"/>
  <c r="AW121" i="11"/>
  <c r="AW117" i="11"/>
  <c r="AW123" i="11"/>
  <c r="DS112" i="11"/>
  <c r="AW114" i="11"/>
  <c r="DS118" i="11"/>
  <c r="DS125" i="11"/>
  <c r="AW115" i="11"/>
  <c r="DS124" i="11"/>
  <c r="AW122" i="11"/>
  <c r="DS115" i="11"/>
  <c r="DS116" i="11"/>
  <c r="DS120" i="11"/>
  <c r="DS123" i="11"/>
  <c r="AW113" i="11"/>
  <c r="DS121" i="11"/>
  <c r="AW116" i="11"/>
  <c r="DS119" i="11"/>
  <c r="DS117" i="11"/>
  <c r="DS122" i="11"/>
  <c r="AW112" i="11"/>
  <c r="AW120" i="11"/>
  <c r="DS113" i="11"/>
  <c r="AW124" i="11"/>
  <c r="AW119" i="11"/>
  <c r="AW118" i="11"/>
  <c r="AW125" i="11"/>
  <c r="AV111" i="11"/>
  <c r="DR111" i="11"/>
  <c r="DR122" i="11"/>
  <c r="AV120" i="11"/>
  <c r="AV119" i="11"/>
  <c r="AV124" i="11"/>
  <c r="DR120" i="11"/>
  <c r="DR117" i="11"/>
  <c r="DR118" i="11"/>
  <c r="AV114" i="11"/>
  <c r="DR113" i="11"/>
  <c r="DR112" i="11"/>
  <c r="AV125" i="11"/>
  <c r="AV118" i="11"/>
  <c r="DR125" i="11"/>
  <c r="DR115" i="11"/>
  <c r="AV121" i="11"/>
  <c r="DR114" i="11"/>
  <c r="DR123" i="11"/>
  <c r="AV113" i="11"/>
  <c r="AV115" i="11"/>
  <c r="DR116" i="11"/>
  <c r="DR121" i="11"/>
  <c r="DR119" i="11"/>
  <c r="AV122" i="11"/>
  <c r="AV112" i="11"/>
  <c r="AV117" i="11"/>
  <c r="AV116" i="11"/>
  <c r="DR124" i="11"/>
  <c r="AV123" i="11"/>
  <c r="DQ111" i="11"/>
  <c r="AU111" i="11"/>
  <c r="DP111" i="11"/>
  <c r="AU116" i="11"/>
  <c r="DP113" i="11"/>
  <c r="DP125" i="11"/>
  <c r="DQ115" i="11"/>
  <c r="DQ121" i="11"/>
  <c r="DP118" i="11"/>
  <c r="AU112" i="11"/>
  <c r="DQ120" i="11"/>
  <c r="DP117" i="11"/>
  <c r="DQ123" i="11"/>
  <c r="DP115" i="11"/>
  <c r="DP122" i="11"/>
  <c r="AU114" i="11"/>
  <c r="DP112" i="11"/>
  <c r="AU125" i="11"/>
  <c r="AU119" i="11"/>
  <c r="AU122" i="11"/>
  <c r="DQ117" i="11"/>
  <c r="AU120" i="11"/>
  <c r="DQ116" i="11"/>
  <c r="DP116" i="11"/>
  <c r="DP114" i="11"/>
  <c r="DP123" i="11"/>
  <c r="DQ125" i="11"/>
  <c r="DP121" i="11"/>
  <c r="AU117" i="11"/>
  <c r="AU113" i="11"/>
  <c r="DQ112" i="11"/>
  <c r="DP124" i="11"/>
  <c r="AU118" i="11"/>
  <c r="DQ124" i="11"/>
  <c r="DQ113" i="11"/>
  <c r="AU124" i="11"/>
  <c r="DQ118" i="11"/>
  <c r="DP120" i="11"/>
  <c r="AU123" i="11"/>
  <c r="AU121" i="11"/>
  <c r="AU115" i="11"/>
  <c r="DQ114" i="11"/>
  <c r="DQ122" i="11"/>
  <c r="DP119" i="11"/>
  <c r="DQ119" i="11"/>
  <c r="AT111" i="11"/>
  <c r="AT114" i="11"/>
  <c r="AT123" i="11"/>
  <c r="AT115" i="11"/>
  <c r="AT117" i="11"/>
  <c r="AT125" i="11"/>
  <c r="AT121" i="11"/>
  <c r="AT124" i="11"/>
  <c r="AT118" i="11"/>
  <c r="AT112" i="11"/>
  <c r="AT122" i="11"/>
  <c r="AT116" i="11"/>
  <c r="AT113" i="11"/>
  <c r="AT119" i="11"/>
  <c r="AT120" i="11"/>
  <c r="DO114" i="11"/>
  <c r="AS114" i="11"/>
  <c r="DO118" i="11"/>
  <c r="AS118" i="11"/>
  <c r="AS115" i="11"/>
  <c r="DO122" i="11"/>
  <c r="AS123" i="11"/>
  <c r="AS116" i="11"/>
  <c r="AS112" i="11"/>
  <c r="DO116" i="11"/>
  <c r="DO112" i="11"/>
  <c r="AS117" i="11"/>
  <c r="AS113" i="11"/>
  <c r="DO115" i="11"/>
  <c r="AS121" i="11"/>
  <c r="AS125" i="11"/>
  <c r="DO120" i="11"/>
  <c r="DO111" i="11"/>
  <c r="DO113" i="11"/>
  <c r="AS122" i="11"/>
  <c r="DO125" i="11"/>
  <c r="DO121" i="11"/>
  <c r="DO123" i="11"/>
  <c r="DO124" i="11"/>
  <c r="DO119" i="11"/>
  <c r="AS119" i="11"/>
  <c r="AS111" i="11"/>
  <c r="DN111" i="11"/>
  <c r="DO117" i="11"/>
  <c r="AS120" i="11"/>
  <c r="AS124" i="11"/>
  <c r="AR125" i="11"/>
  <c r="DN122" i="11"/>
  <c r="AR113" i="11"/>
  <c r="AR124" i="11"/>
  <c r="AR114" i="11"/>
  <c r="DN120" i="11"/>
  <c r="DN116" i="11"/>
  <c r="AR118" i="11"/>
  <c r="DN118" i="11"/>
  <c r="AR111" i="11"/>
  <c r="AR115" i="11"/>
  <c r="AR120" i="11"/>
  <c r="DN112" i="11"/>
  <c r="DN123" i="11"/>
  <c r="DN114" i="11"/>
  <c r="DN124" i="11"/>
  <c r="DN117" i="11"/>
  <c r="DN121" i="11"/>
  <c r="AR116" i="11"/>
  <c r="DN115" i="11"/>
  <c r="DN125" i="11"/>
  <c r="AR122" i="11"/>
  <c r="AR123" i="11"/>
  <c r="AR119" i="11"/>
  <c r="DN113" i="11"/>
  <c r="AR117" i="11"/>
  <c r="AR121" i="11"/>
  <c r="AR112" i="11"/>
  <c r="DN119" i="11"/>
  <c r="DM122" i="11"/>
  <c r="AQ119" i="11"/>
  <c r="AQ123" i="11"/>
  <c r="AQ120" i="11"/>
  <c r="AQ116" i="11"/>
  <c r="AQ112" i="11"/>
  <c r="DM113" i="11"/>
  <c r="AQ125" i="11"/>
  <c r="AQ117" i="11"/>
  <c r="AQ114" i="11"/>
  <c r="DM114" i="11"/>
  <c r="DM118" i="11"/>
  <c r="DM116" i="11"/>
  <c r="DM120" i="11"/>
  <c r="DM115" i="11"/>
  <c r="DM117" i="11"/>
  <c r="DM125" i="11"/>
  <c r="AQ111" i="11"/>
  <c r="AQ113" i="11"/>
  <c r="AQ121" i="11"/>
  <c r="AQ118" i="11"/>
  <c r="DM112" i="11"/>
  <c r="DM111" i="11"/>
  <c r="AQ124" i="11"/>
  <c r="DM124" i="11"/>
  <c r="DM119" i="11"/>
  <c r="DM121" i="11"/>
  <c r="DM123" i="11"/>
  <c r="AQ122" i="11"/>
  <c r="AQ115" i="11"/>
  <c r="DL111" i="11"/>
  <c r="AP111" i="11"/>
  <c r="DL115" i="11"/>
  <c r="DL112" i="11"/>
  <c r="AP125" i="11"/>
  <c r="DL119" i="11"/>
  <c r="AP118" i="11"/>
  <c r="AP112" i="11"/>
  <c r="AP122" i="11"/>
  <c r="AP117" i="11"/>
  <c r="AP116" i="11"/>
  <c r="DL118" i="11"/>
  <c r="DL120" i="11"/>
  <c r="DL114" i="11"/>
  <c r="DL122" i="11"/>
  <c r="DL124" i="11"/>
  <c r="AP114" i="11"/>
  <c r="DL117" i="11"/>
  <c r="AP115" i="11"/>
  <c r="DL121" i="11"/>
  <c r="AP121" i="11"/>
  <c r="AP120" i="11"/>
  <c r="DL116" i="11"/>
  <c r="AP119" i="11"/>
  <c r="AP113" i="11"/>
  <c r="AP123" i="11"/>
  <c r="DL125" i="11"/>
  <c r="DL113" i="11"/>
  <c r="DL123" i="11"/>
  <c r="AP124" i="11"/>
  <c r="DK112" i="11"/>
  <c r="AO111" i="11"/>
  <c r="DK111" i="11"/>
  <c r="AO112" i="11"/>
  <c r="DK121" i="11"/>
  <c r="AO121" i="11"/>
  <c r="DK117" i="11"/>
  <c r="AO116" i="11"/>
  <c r="DK124" i="11"/>
  <c r="DK115" i="11"/>
  <c r="DK118" i="11"/>
  <c r="DK113" i="11"/>
  <c r="DK122" i="11"/>
  <c r="DK123" i="11"/>
  <c r="AO114" i="11"/>
  <c r="DK119" i="11"/>
  <c r="AO119" i="11"/>
  <c r="AO125" i="11"/>
  <c r="AO120" i="11"/>
  <c r="DK125" i="11"/>
  <c r="AO118" i="11"/>
  <c r="AO123" i="11"/>
  <c r="DK114" i="11"/>
  <c r="DK116" i="11"/>
  <c r="DK120" i="11"/>
  <c r="AO122" i="11"/>
  <c r="AO113" i="11"/>
  <c r="AO115" i="11"/>
  <c r="AO117" i="11"/>
  <c r="AO124" i="11"/>
  <c r="DJ118" i="11"/>
  <c r="AN121" i="11"/>
  <c r="AN114" i="11"/>
  <c r="DJ113" i="11"/>
  <c r="AN116" i="11"/>
  <c r="DJ122" i="11"/>
  <c r="AN118" i="11"/>
  <c r="DJ112" i="11"/>
  <c r="AN124" i="11"/>
  <c r="DJ120" i="11"/>
  <c r="DJ125" i="11"/>
  <c r="AN120" i="11"/>
  <c r="DJ124" i="11"/>
  <c r="DJ115" i="11"/>
  <c r="AN113" i="11"/>
  <c r="AN125" i="11"/>
  <c r="AN117" i="11"/>
  <c r="DJ123" i="11"/>
  <c r="DJ119" i="11"/>
  <c r="DJ111" i="11"/>
  <c r="AN115" i="11"/>
  <c r="AN119" i="11"/>
  <c r="AN123" i="11"/>
  <c r="DJ121" i="11"/>
  <c r="DJ116" i="11"/>
  <c r="DJ117" i="11"/>
  <c r="AN122" i="11"/>
  <c r="DJ114" i="11"/>
  <c r="AN112" i="11"/>
  <c r="AN111" i="11"/>
  <c r="AM116" i="11"/>
  <c r="DI111" i="11"/>
  <c r="DI124" i="11"/>
  <c r="DI117" i="11"/>
  <c r="DI121" i="11"/>
  <c r="DI125" i="11"/>
  <c r="DI114" i="11"/>
  <c r="AM115" i="11"/>
  <c r="AM119" i="11"/>
  <c r="AM122" i="11"/>
  <c r="AM111" i="11"/>
  <c r="DI112" i="11"/>
  <c r="DI113" i="11"/>
  <c r="DI120" i="11"/>
  <c r="AM124" i="11"/>
  <c r="AM120" i="11"/>
  <c r="AM123" i="11"/>
  <c r="DI116" i="11"/>
  <c r="DI115" i="11"/>
  <c r="AM113" i="11"/>
  <c r="AM125" i="11"/>
  <c r="AM121" i="11"/>
  <c r="AM117" i="11"/>
  <c r="DI123" i="11"/>
  <c r="DI119" i="11"/>
  <c r="DI118" i="11"/>
  <c r="DI122" i="11"/>
  <c r="AM112" i="11"/>
  <c r="AM114" i="11"/>
  <c r="AM118" i="11"/>
  <c r="DH122" i="11"/>
  <c r="DH111" i="11"/>
  <c r="DH119" i="11"/>
  <c r="AL119" i="11"/>
  <c r="DH113" i="11"/>
  <c r="DH124" i="11"/>
  <c r="DH125" i="11"/>
  <c r="AL118" i="11"/>
  <c r="AL122" i="11"/>
  <c r="AL113" i="11"/>
  <c r="DH118" i="11"/>
  <c r="AL124" i="11"/>
  <c r="DH121" i="11"/>
  <c r="DH116" i="11"/>
  <c r="DH120" i="11"/>
  <c r="AL123" i="11"/>
  <c r="AL112" i="11"/>
  <c r="DH117" i="11"/>
  <c r="DH123" i="11"/>
  <c r="DH114" i="11"/>
  <c r="AL116" i="11"/>
  <c r="AL114" i="11"/>
  <c r="AL111" i="11"/>
  <c r="AL115" i="11"/>
  <c r="AL120" i="11"/>
  <c r="DH112" i="11"/>
  <c r="AL125" i="11"/>
  <c r="AL121" i="11"/>
  <c r="AL117" i="11"/>
  <c r="DH115" i="11"/>
  <c r="AK111" i="11"/>
  <c r="DG111" i="11"/>
  <c r="DG118" i="11"/>
  <c r="AK124" i="11"/>
  <c r="AK117" i="11"/>
  <c r="DG114" i="11"/>
  <c r="DG124" i="11"/>
  <c r="AK122" i="11"/>
  <c r="AK120" i="11"/>
  <c r="AK125" i="11"/>
  <c r="AK115" i="11"/>
  <c r="DG122" i="11"/>
  <c r="AK114" i="11"/>
  <c r="DG125" i="11"/>
  <c r="DG115" i="11"/>
  <c r="AK121" i="11"/>
  <c r="AK119" i="11"/>
  <c r="DG120" i="11"/>
  <c r="AK118" i="11"/>
  <c r="DG123" i="11"/>
  <c r="AK113" i="11"/>
  <c r="DG121" i="11"/>
  <c r="DG112" i="11"/>
  <c r="DG113" i="11"/>
  <c r="AK116" i="11"/>
  <c r="DG119" i="11"/>
  <c r="AK123" i="11"/>
  <c r="AK112" i="11"/>
  <c r="DG116" i="11"/>
  <c r="DG117" i="11"/>
  <c r="DF122" i="11"/>
  <c r="AJ121" i="11"/>
  <c r="DF123" i="11"/>
  <c r="DF111" i="11"/>
  <c r="AJ117" i="11"/>
  <c r="AJ122" i="11"/>
  <c r="AJ113" i="11"/>
  <c r="AJ123" i="11"/>
  <c r="DF124" i="11"/>
  <c r="DF121" i="11"/>
  <c r="AJ111" i="11"/>
  <c r="AJ120" i="11"/>
  <c r="DF125" i="11"/>
  <c r="AJ116" i="11"/>
  <c r="AJ124" i="11"/>
  <c r="AJ115" i="11"/>
  <c r="DF120" i="11"/>
  <c r="DF117" i="11"/>
  <c r="DF113" i="11"/>
  <c r="DF115" i="11"/>
  <c r="DF119" i="11"/>
  <c r="AJ119" i="11"/>
  <c r="AJ114" i="11"/>
  <c r="AJ118" i="11"/>
  <c r="DF112" i="11"/>
  <c r="AJ112" i="11"/>
  <c r="DF118" i="11"/>
  <c r="DF116" i="11"/>
  <c r="AJ125" i="11"/>
  <c r="DF114" i="11"/>
  <c r="AI111" i="11"/>
  <c r="DE111" i="11"/>
  <c r="DE118" i="11"/>
  <c r="DE114" i="11"/>
  <c r="DE124" i="11"/>
  <c r="AI116" i="11"/>
  <c r="AI119" i="11"/>
  <c r="AI118" i="11"/>
  <c r="AI122" i="11"/>
  <c r="AI121" i="11"/>
  <c r="AI117" i="11"/>
  <c r="DE113" i="11"/>
  <c r="AI114" i="11"/>
  <c r="AI113" i="11"/>
  <c r="AI125" i="11"/>
  <c r="DE116" i="11"/>
  <c r="DE120" i="11"/>
  <c r="DE119" i="11"/>
  <c r="DE115" i="11"/>
  <c r="DE112" i="11"/>
  <c r="AI124" i="11"/>
  <c r="DE123" i="11"/>
  <c r="DE122" i="11"/>
  <c r="AI112" i="11"/>
  <c r="AI115" i="11"/>
  <c r="DE117" i="11"/>
  <c r="DE121" i="11"/>
  <c r="AI123" i="11"/>
  <c r="DE125" i="11"/>
  <c r="AI120" i="11"/>
  <c r="DD111" i="11"/>
  <c r="AH111" i="11"/>
  <c r="DD119" i="11"/>
  <c r="AH123" i="11"/>
  <c r="AH121" i="11"/>
  <c r="AH115" i="11"/>
  <c r="DD112" i="11"/>
  <c r="AH117" i="11"/>
  <c r="DD121" i="11"/>
  <c r="AH119" i="11"/>
  <c r="AH112" i="11"/>
  <c r="AH113" i="11"/>
  <c r="DD122" i="11"/>
  <c r="DD125" i="11"/>
  <c r="DD118" i="11"/>
  <c r="DD115" i="11"/>
  <c r="DD120" i="11"/>
  <c r="DD117" i="11"/>
  <c r="DD116" i="11"/>
  <c r="AH122" i="11"/>
  <c r="AH114" i="11"/>
  <c r="AH124" i="11"/>
  <c r="AH116" i="11"/>
  <c r="DD124" i="11"/>
  <c r="DD113" i="11"/>
  <c r="AH120" i="11"/>
  <c r="DD114" i="11"/>
  <c r="DD123" i="11"/>
  <c r="AH125" i="11"/>
  <c r="AH118" i="11"/>
  <c r="AG119" i="11"/>
  <c r="AG113" i="11"/>
  <c r="AG115" i="11"/>
  <c r="AG111" i="11"/>
  <c r="DC114" i="11"/>
  <c r="AG123" i="11"/>
  <c r="AG112" i="11"/>
  <c r="DC118" i="11"/>
  <c r="DC125" i="11"/>
  <c r="DC111" i="11"/>
  <c r="DC119" i="11"/>
  <c r="AG120" i="11"/>
  <c r="AG116" i="11"/>
  <c r="DC120" i="11"/>
  <c r="AG114" i="11"/>
  <c r="DC115" i="11"/>
  <c r="AG117" i="11"/>
  <c r="DC112" i="11"/>
  <c r="DC124" i="11"/>
  <c r="AG124" i="11"/>
  <c r="AG125" i="11"/>
  <c r="AG121" i="11"/>
  <c r="DC121" i="11"/>
  <c r="DC116" i="11"/>
  <c r="DC122" i="11"/>
  <c r="AG118" i="11"/>
  <c r="DC117" i="11"/>
  <c r="AG122" i="11"/>
  <c r="DC123" i="11"/>
  <c r="DC113" i="11"/>
  <c r="DB120" i="11"/>
  <c r="DB119" i="11"/>
  <c r="AF112" i="11"/>
  <c r="AF116" i="11"/>
  <c r="AF123" i="11"/>
  <c r="DB111" i="11"/>
  <c r="DB115" i="11"/>
  <c r="DB125" i="11"/>
  <c r="AF117" i="11"/>
  <c r="AF121" i="11"/>
  <c r="DB112" i="11"/>
  <c r="AF118" i="11"/>
  <c r="DB124" i="11"/>
  <c r="DB117" i="11"/>
  <c r="AF120" i="11"/>
  <c r="DB123" i="11"/>
  <c r="AF115" i="11"/>
  <c r="DB118" i="11"/>
  <c r="AF124" i="11"/>
  <c r="AF113" i="11"/>
  <c r="DB116" i="11"/>
  <c r="AF114" i="11"/>
  <c r="DB114" i="11"/>
  <c r="DB122" i="11"/>
  <c r="DB113" i="11"/>
  <c r="AF111" i="11"/>
  <c r="AF119" i="11"/>
  <c r="DB121" i="11"/>
  <c r="AF125" i="11"/>
  <c r="AF122" i="11"/>
  <c r="DA118" i="11"/>
  <c r="AE121" i="11"/>
  <c r="DA116" i="11"/>
  <c r="AE122" i="11"/>
  <c r="DA114" i="11"/>
  <c r="AE120" i="11"/>
  <c r="AE111" i="11"/>
  <c r="AE114" i="11"/>
  <c r="DA113" i="11"/>
  <c r="DA122" i="11"/>
  <c r="AE118" i="11"/>
  <c r="DA112" i="11"/>
  <c r="AE124" i="11"/>
  <c r="DA125" i="11"/>
  <c r="AE116" i="11"/>
  <c r="DA115" i="11"/>
  <c r="AE113" i="11"/>
  <c r="AE125" i="11"/>
  <c r="DA123" i="11"/>
  <c r="DA119" i="11"/>
  <c r="AE115" i="11"/>
  <c r="AE119" i="11"/>
  <c r="AE123" i="11"/>
  <c r="DA111" i="11"/>
  <c r="AE112" i="11"/>
  <c r="DA121" i="11"/>
  <c r="DA117" i="11"/>
  <c r="DA124" i="11"/>
  <c r="DA120" i="11"/>
  <c r="AE117" i="11"/>
  <c r="CZ111" i="11"/>
  <c r="AD111" i="11"/>
  <c r="AD117" i="11"/>
  <c r="CZ125" i="11"/>
  <c r="CZ114" i="11"/>
  <c r="CZ115" i="11"/>
  <c r="CZ118" i="11"/>
  <c r="AD115" i="11"/>
  <c r="AD113" i="11"/>
  <c r="CZ120" i="11"/>
  <c r="AD124" i="11"/>
  <c r="CZ124" i="11"/>
  <c r="AD120" i="11"/>
  <c r="CZ119" i="11"/>
  <c r="AD121" i="11"/>
  <c r="AD116" i="11"/>
  <c r="AD122" i="11"/>
  <c r="AD118" i="11"/>
  <c r="CZ117" i="11"/>
  <c r="CZ113" i="11"/>
  <c r="CZ116" i="11"/>
  <c r="CZ123" i="11"/>
  <c r="AD119" i="11"/>
  <c r="AD123" i="11"/>
  <c r="AD125" i="11"/>
  <c r="CZ121" i="11"/>
  <c r="CZ122" i="11"/>
  <c r="AD114" i="11"/>
  <c r="AD112" i="11"/>
  <c r="CZ112" i="11"/>
  <c r="AC111" i="11"/>
  <c r="CY111" i="11"/>
  <c r="CY114" i="11"/>
  <c r="AC123" i="11"/>
  <c r="CY117" i="11"/>
  <c r="CY123" i="11"/>
  <c r="AC112" i="11"/>
  <c r="CY119" i="11"/>
  <c r="AC117" i="11"/>
  <c r="CY116" i="11"/>
  <c r="CY121" i="11"/>
  <c r="AC124" i="11"/>
  <c r="CY113" i="11"/>
  <c r="AC122" i="11"/>
  <c r="CY120" i="11"/>
  <c r="AC113" i="11"/>
  <c r="CY118" i="11"/>
  <c r="AC114" i="11"/>
  <c r="CY115" i="11"/>
  <c r="CY112" i="11"/>
  <c r="CY124" i="11"/>
  <c r="AC116" i="11"/>
  <c r="AC119" i="11"/>
  <c r="CY125" i="11"/>
  <c r="AC118" i="11"/>
  <c r="AC120" i="11"/>
  <c r="AC121" i="11"/>
  <c r="AC125" i="11"/>
  <c r="AC115" i="11"/>
  <c r="CY122" i="11"/>
  <c r="CX111" i="11"/>
  <c r="AB111" i="11"/>
  <c r="CX125" i="11"/>
  <c r="CX115" i="11"/>
  <c r="AB125" i="11"/>
  <c r="CX118" i="11"/>
  <c r="AB119" i="11"/>
  <c r="AB122" i="11"/>
  <c r="AB118" i="11"/>
  <c r="AB124" i="11"/>
  <c r="CX122" i="11"/>
  <c r="AB120" i="11"/>
  <c r="AB114" i="11"/>
  <c r="AB115" i="11"/>
  <c r="CX119" i="11"/>
  <c r="AB116" i="11"/>
  <c r="CX113" i="11"/>
  <c r="CX121" i="11"/>
  <c r="CX114" i="11"/>
  <c r="AB113" i="11"/>
  <c r="AB121" i="11"/>
  <c r="CX112" i="11"/>
  <c r="CX117" i="11"/>
  <c r="AB112" i="11"/>
  <c r="CX123" i="11"/>
  <c r="CX116" i="11"/>
  <c r="AB117" i="11"/>
  <c r="CX120" i="11"/>
  <c r="CX124" i="11"/>
  <c r="AB123" i="11"/>
  <c r="CW114" i="11"/>
  <c r="AA118" i="11"/>
  <c r="CW121" i="11"/>
  <c r="CW117" i="11"/>
  <c r="CW113" i="11"/>
  <c r="CW119" i="11"/>
  <c r="CW120" i="11"/>
  <c r="AA121" i="11"/>
  <c r="AA123" i="11"/>
  <c r="CW111" i="11"/>
  <c r="CW116" i="11"/>
  <c r="AA111" i="11"/>
  <c r="CW124" i="11"/>
  <c r="CW125" i="11"/>
  <c r="CW115" i="11"/>
  <c r="AA120" i="11"/>
  <c r="AA115" i="11"/>
  <c r="AA124" i="11"/>
  <c r="AA119" i="11"/>
  <c r="AA114" i="11"/>
  <c r="CW112" i="11"/>
  <c r="AA113" i="11"/>
  <c r="AA122" i="11"/>
  <c r="AA117" i="11"/>
  <c r="CW122" i="11"/>
  <c r="AA116" i="11"/>
  <c r="CW118" i="11"/>
  <c r="CW123" i="11"/>
  <c r="AA125" i="11"/>
  <c r="AA112" i="11"/>
  <c r="Z111" i="11"/>
  <c r="CV111" i="11"/>
  <c r="CV122" i="11"/>
  <c r="Z116" i="11"/>
  <c r="CV117" i="11"/>
  <c r="Z119" i="11"/>
  <c r="Z120" i="11"/>
  <c r="Z113" i="11"/>
  <c r="CV124" i="11"/>
  <c r="CV121" i="11"/>
  <c r="CV116" i="11"/>
  <c r="CV120" i="11"/>
  <c r="CV119" i="11"/>
  <c r="Z117" i="11"/>
  <c r="Z122" i="11"/>
  <c r="Z121" i="11"/>
  <c r="Z125" i="11"/>
  <c r="Z114" i="11"/>
  <c r="Z118" i="11"/>
  <c r="Z123" i="11"/>
  <c r="CV113" i="11"/>
  <c r="Z112" i="11"/>
  <c r="Z115" i="11"/>
  <c r="CV123" i="11"/>
  <c r="CV125" i="11"/>
  <c r="CV118" i="11"/>
  <c r="CV114" i="11"/>
  <c r="CV112" i="11"/>
  <c r="CV115" i="11"/>
  <c r="Z124" i="11"/>
  <c r="Y111" i="11"/>
  <c r="CU111" i="11"/>
  <c r="CU113" i="11"/>
  <c r="Y118" i="11"/>
  <c r="CU118" i="11"/>
  <c r="CU122" i="11"/>
  <c r="Y112" i="11"/>
  <c r="Y121" i="11"/>
  <c r="Y123" i="11"/>
  <c r="Y122" i="11"/>
  <c r="Y114" i="11"/>
  <c r="CU112" i="11"/>
  <c r="CU120" i="11"/>
  <c r="Y117" i="11"/>
  <c r="CU119" i="11"/>
  <c r="Y120" i="11"/>
  <c r="CU117" i="11"/>
  <c r="CU121" i="11"/>
  <c r="CU125" i="11"/>
  <c r="Y124" i="11"/>
  <c r="CU124" i="11"/>
  <c r="CU116" i="11"/>
  <c r="Y125" i="11"/>
  <c r="Y119" i="11"/>
  <c r="Y113" i="11"/>
  <c r="Y116" i="11"/>
  <c r="CU114" i="11"/>
  <c r="CU115" i="11"/>
  <c r="Y115" i="11"/>
  <c r="CU123" i="11"/>
  <c r="CT113" i="11"/>
  <c r="X118" i="11"/>
  <c r="X123" i="11"/>
  <c r="CT120" i="11"/>
  <c r="CT117" i="11"/>
  <c r="X112" i="11"/>
  <c r="X120" i="11"/>
  <c r="CT123" i="11"/>
  <c r="X119" i="11"/>
  <c r="CT114" i="11"/>
  <c r="CT116" i="11"/>
  <c r="CT118" i="11"/>
  <c r="CT124" i="11"/>
  <c r="CT122" i="11"/>
  <c r="CT112" i="11"/>
  <c r="X124" i="11"/>
  <c r="X116" i="11"/>
  <c r="CT125" i="11"/>
  <c r="X115" i="11"/>
  <c r="X121" i="11"/>
  <c r="X125" i="11"/>
  <c r="CT115" i="11"/>
  <c r="CT121" i="11"/>
  <c r="CT119" i="11"/>
  <c r="X117" i="11"/>
  <c r="X122" i="11"/>
  <c r="CT111" i="11"/>
  <c r="X114" i="11"/>
  <c r="X111" i="11"/>
  <c r="X113" i="11"/>
  <c r="CS111" i="11"/>
  <c r="W111" i="11"/>
  <c r="CS120" i="11"/>
  <c r="CS117" i="11"/>
  <c r="CS115" i="11"/>
  <c r="W123" i="11"/>
  <c r="W115" i="11"/>
  <c r="CS121" i="11"/>
  <c r="W122" i="11"/>
  <c r="CS114" i="11"/>
  <c r="CS124" i="11"/>
  <c r="CS113" i="11"/>
  <c r="W117" i="11"/>
  <c r="W113" i="11"/>
  <c r="W121" i="11"/>
  <c r="W114" i="11"/>
  <c r="CS119" i="11"/>
  <c r="W119" i="11"/>
  <c r="CS122" i="11"/>
  <c r="CS116" i="11"/>
  <c r="W112" i="11"/>
  <c r="W116" i="11"/>
  <c r="W125" i="11"/>
  <c r="W124" i="11"/>
  <c r="CS118" i="11"/>
  <c r="W120" i="11"/>
  <c r="CS112" i="11"/>
  <c r="CS125" i="11"/>
  <c r="CS123" i="11"/>
  <c r="W118" i="11"/>
  <c r="V121" i="11"/>
  <c r="V120" i="11"/>
  <c r="V115" i="11"/>
  <c r="V112" i="11"/>
  <c r="V113" i="11"/>
  <c r="V117" i="11"/>
  <c r="V119" i="11"/>
  <c r="CR114" i="11"/>
  <c r="CR124" i="11"/>
  <c r="CR116" i="11"/>
  <c r="V116" i="11"/>
  <c r="CR112" i="11"/>
  <c r="V124" i="11"/>
  <c r="CR123" i="11"/>
  <c r="CR120" i="11"/>
  <c r="V122" i="11"/>
  <c r="V123" i="11"/>
  <c r="V114" i="11"/>
  <c r="CR113" i="11"/>
  <c r="V111" i="11"/>
  <c r="CR115" i="11"/>
  <c r="CR121" i="11"/>
  <c r="CR122" i="11"/>
  <c r="CR117" i="11"/>
  <c r="V125" i="11"/>
  <c r="CR119" i="11"/>
  <c r="CR118" i="11"/>
  <c r="CR111" i="11"/>
  <c r="V118" i="11"/>
  <c r="CR125" i="11"/>
  <c r="CQ111" i="11"/>
  <c r="U111" i="11"/>
  <c r="U123" i="11"/>
  <c r="U120" i="11"/>
  <c r="CQ112" i="11"/>
  <c r="CQ119" i="11"/>
  <c r="U117" i="11"/>
  <c r="U114" i="11"/>
  <c r="CQ114" i="11"/>
  <c r="CQ115" i="11"/>
  <c r="U122" i="11"/>
  <c r="U125" i="11"/>
  <c r="CQ120" i="11"/>
  <c r="U124" i="11"/>
  <c r="CQ121" i="11"/>
  <c r="U118" i="11"/>
  <c r="U119" i="11"/>
  <c r="CQ125" i="11"/>
  <c r="U115" i="11"/>
  <c r="CQ124" i="11"/>
  <c r="CQ113" i="11"/>
  <c r="U116" i="11"/>
  <c r="CQ123" i="11"/>
  <c r="U121" i="11"/>
  <c r="U112" i="11"/>
  <c r="CQ117" i="11"/>
  <c r="CQ118" i="11"/>
  <c r="U113" i="11"/>
  <c r="CQ116" i="11"/>
  <c r="CQ122" i="11"/>
  <c r="CP111" i="11"/>
  <c r="T111" i="11"/>
  <c r="CO111" i="11"/>
  <c r="CP117" i="11"/>
  <c r="T114" i="11"/>
  <c r="CP124" i="11"/>
  <c r="T118" i="11"/>
  <c r="CP114" i="11"/>
  <c r="T123" i="11"/>
  <c r="T125" i="11"/>
  <c r="CP123" i="11"/>
  <c r="T120" i="11"/>
  <c r="T121" i="11"/>
  <c r="T116" i="11"/>
  <c r="CP119" i="11"/>
  <c r="CP113" i="11"/>
  <c r="T115" i="11"/>
  <c r="CP118" i="11"/>
  <c r="CP116" i="11"/>
  <c r="T117" i="11"/>
  <c r="T112" i="11"/>
  <c r="CP122" i="11"/>
  <c r="CP115" i="11"/>
  <c r="CP120" i="11"/>
  <c r="CP112" i="11"/>
  <c r="T124" i="11"/>
  <c r="T119" i="11"/>
  <c r="CP121" i="11"/>
  <c r="CP125" i="11"/>
  <c r="T122" i="11"/>
  <c r="T113" i="11"/>
  <c r="S111" i="11"/>
  <c r="CO118" i="11"/>
  <c r="S115" i="11"/>
  <c r="S119" i="11"/>
  <c r="S123" i="11"/>
  <c r="CO125" i="11"/>
  <c r="CO117" i="11"/>
  <c r="S113" i="11"/>
  <c r="S114" i="11"/>
  <c r="S112" i="11"/>
  <c r="CO121" i="11"/>
  <c r="S121" i="11"/>
  <c r="CO115" i="11"/>
  <c r="S118" i="11"/>
  <c r="CO124" i="11"/>
  <c r="S117" i="11"/>
  <c r="CO113" i="11"/>
  <c r="CO122" i="11"/>
  <c r="S122" i="11"/>
  <c r="S116" i="11"/>
  <c r="CO116" i="11"/>
  <c r="CO119" i="11"/>
  <c r="CO123" i="11"/>
  <c r="S124" i="11"/>
  <c r="S125" i="11"/>
  <c r="CO120" i="11"/>
  <c r="CO112" i="11"/>
  <c r="S120" i="11"/>
  <c r="CO114" i="11"/>
  <c r="AO148" i="8"/>
  <c r="AN158" i="8"/>
  <c r="R116" i="11"/>
  <c r="CN113" i="11"/>
  <c r="R111" i="11"/>
  <c r="R114" i="11"/>
  <c r="R112" i="11"/>
  <c r="R119" i="11"/>
  <c r="R120" i="11"/>
  <c r="CN116" i="11"/>
  <c r="CN124" i="11"/>
  <c r="R115" i="11"/>
  <c r="CN117" i="11"/>
  <c r="CN118" i="11"/>
  <c r="CN111" i="11"/>
  <c r="R113" i="11"/>
  <c r="CN122" i="11"/>
  <c r="R124" i="11"/>
  <c r="CN119" i="11"/>
  <c r="CN120" i="11"/>
  <c r="CN115" i="11"/>
  <c r="R121" i="11"/>
  <c r="R118" i="11"/>
  <c r="CN123" i="11"/>
  <c r="R117" i="11"/>
  <c r="R122" i="11"/>
  <c r="CN121" i="11"/>
  <c r="CN114" i="11"/>
  <c r="CN112" i="11"/>
  <c r="R125" i="11"/>
  <c r="CN125" i="11"/>
  <c r="R123" i="11"/>
  <c r="CM114" i="11"/>
  <c r="CM120" i="11"/>
  <c r="CM123" i="11"/>
  <c r="CM113" i="11"/>
  <c r="CM125" i="11"/>
  <c r="CM122" i="11"/>
  <c r="CM117" i="11"/>
  <c r="CL124" i="11"/>
  <c r="CM119" i="11"/>
  <c r="CM124" i="11"/>
  <c r="CM112" i="11"/>
  <c r="CM116" i="11"/>
  <c r="CM111" i="11"/>
  <c r="CL125" i="11"/>
  <c r="CL123" i="11"/>
  <c r="CM118" i="11"/>
  <c r="CM121" i="11"/>
  <c r="CM115" i="11"/>
  <c r="Q113" i="11"/>
  <c r="Q121" i="11"/>
  <c r="Q125" i="11"/>
  <c r="Q123" i="11"/>
  <c r="Q122" i="11"/>
  <c r="Q112" i="11"/>
  <c r="Q111" i="11"/>
  <c r="Q116" i="11"/>
  <c r="Q114" i="11"/>
  <c r="Q115" i="11"/>
  <c r="Q124" i="11"/>
  <c r="Q119" i="11"/>
  <c r="Q118" i="11"/>
  <c r="Q117" i="11"/>
  <c r="Q120" i="11"/>
  <c r="P111" i="11"/>
  <c r="CL111" i="11"/>
  <c r="P116" i="11"/>
  <c r="CL113" i="11"/>
  <c r="P119" i="11"/>
  <c r="CL121" i="11"/>
  <c r="CL122" i="11"/>
  <c r="P114" i="11"/>
  <c r="P113" i="11"/>
  <c r="P123" i="11"/>
  <c r="P125" i="11"/>
  <c r="CL120" i="11"/>
  <c r="CL114" i="11"/>
  <c r="P115" i="11"/>
  <c r="P120" i="11"/>
  <c r="P112" i="11"/>
  <c r="CL119" i="11"/>
  <c r="CL115" i="11"/>
  <c r="P121" i="11"/>
  <c r="CL116" i="11"/>
  <c r="P122" i="11"/>
  <c r="CL118" i="11"/>
  <c r="P118" i="11"/>
  <c r="P117" i="11"/>
  <c r="CL112" i="11"/>
  <c r="P124" i="11"/>
  <c r="CL117" i="11"/>
  <c r="CE111" i="11"/>
  <c r="CC111" i="11"/>
  <c r="CK111" i="11"/>
  <c r="CH111" i="11"/>
  <c r="CJ111" i="11"/>
  <c r="CI111" i="11"/>
  <c r="CB111" i="11"/>
  <c r="CG111" i="11"/>
  <c r="CF111" i="11"/>
  <c r="CD111" i="11"/>
  <c r="CK112" i="11"/>
  <c r="CH112" i="11"/>
  <c r="CG112" i="11"/>
  <c r="CJ112" i="11"/>
  <c r="CF112" i="11"/>
  <c r="CI112" i="11"/>
  <c r="CD112" i="11"/>
  <c r="CC112" i="11"/>
  <c r="CE112" i="11"/>
  <c r="CB112" i="11"/>
  <c r="CF118" i="11"/>
  <c r="CE114" i="11"/>
  <c r="CF121" i="11"/>
  <c r="CG121" i="11"/>
  <c r="CD120" i="11"/>
  <c r="CK118" i="11"/>
  <c r="CE113" i="11"/>
  <c r="CI113" i="11"/>
  <c r="CI122" i="11"/>
  <c r="CE115" i="11"/>
  <c r="CF113" i="11"/>
  <c r="CF123" i="11"/>
  <c r="CI117" i="11"/>
  <c r="CK125" i="11"/>
  <c r="CC115" i="11"/>
  <c r="CF117" i="11"/>
  <c r="CE124" i="11"/>
  <c r="CC113" i="11"/>
  <c r="CG124" i="11"/>
  <c r="CF114" i="11"/>
  <c r="CD121" i="11"/>
  <c r="CH115" i="11"/>
  <c r="CJ114" i="11"/>
  <c r="CH117" i="11"/>
  <c r="CE121" i="11"/>
  <c r="CJ123" i="11"/>
  <c r="CK117" i="11"/>
  <c r="CJ116" i="11"/>
  <c r="CC120" i="11"/>
  <c r="CD122" i="11"/>
  <c r="CJ119" i="11"/>
  <c r="CB117" i="11"/>
  <c r="CK116" i="11"/>
  <c r="CB122" i="11"/>
  <c r="CE118" i="11"/>
  <c r="CG120" i="11"/>
  <c r="CC123" i="11"/>
  <c r="CI115" i="11"/>
  <c r="CD115" i="11"/>
  <c r="CG117" i="11"/>
  <c r="CE123" i="11"/>
  <c r="CG122" i="11"/>
  <c r="CF116" i="11"/>
  <c r="CB120" i="11"/>
  <c r="CD119" i="11"/>
  <c r="CI116" i="11"/>
  <c r="CF119" i="11"/>
  <c r="CG125" i="11"/>
  <c r="CF124" i="11"/>
  <c r="CH121" i="11"/>
  <c r="CK122" i="11"/>
  <c r="CB125" i="11"/>
  <c r="CI120" i="11"/>
  <c r="CG119" i="11"/>
  <c r="CH125" i="11"/>
  <c r="CB121" i="11"/>
  <c r="CH123" i="11"/>
  <c r="CC121" i="11"/>
  <c r="CJ125" i="11"/>
  <c r="CJ124" i="11"/>
  <c r="CK113" i="11"/>
  <c r="CK124" i="11"/>
  <c r="CB115" i="11"/>
  <c r="CC114" i="11"/>
  <c r="CI121" i="11"/>
  <c r="CF120" i="11"/>
  <c r="CG123" i="11"/>
  <c r="CB113" i="11"/>
  <c r="CC122" i="11"/>
  <c r="CF115" i="11"/>
  <c r="CI114" i="11"/>
  <c r="CC116" i="11"/>
  <c r="CH124" i="11"/>
  <c r="CE117" i="11"/>
  <c r="CJ117" i="11"/>
  <c r="CB124" i="11"/>
  <c r="CH118" i="11"/>
  <c r="CE125" i="11"/>
  <c r="CC124" i="11"/>
  <c r="CB116" i="11"/>
  <c r="CC125" i="11"/>
  <c r="CJ121" i="11"/>
  <c r="CG118" i="11"/>
  <c r="CH114" i="11"/>
  <c r="CE116" i="11"/>
  <c r="CK121" i="11"/>
  <c r="CC118" i="11"/>
  <c r="CD124" i="11"/>
  <c r="CC119" i="11"/>
  <c r="CK123" i="11"/>
  <c r="CK120" i="11"/>
  <c r="CH113" i="11"/>
  <c r="CI118" i="11"/>
  <c r="CB119" i="11"/>
  <c r="CG116" i="11"/>
  <c r="CJ118" i="11"/>
  <c r="CF122" i="11"/>
  <c r="CI124" i="11"/>
  <c r="CG114" i="11"/>
  <c r="CD116" i="11"/>
  <c r="CF125" i="11"/>
  <c r="CB123" i="11"/>
  <c r="CB118" i="11"/>
  <c r="CD123" i="11"/>
  <c r="CC117" i="11"/>
  <c r="CB114" i="11"/>
  <c r="CJ113" i="11"/>
  <c r="CD113" i="11"/>
  <c r="CJ120" i="11"/>
  <c r="CK115" i="11"/>
  <c r="CH119" i="11"/>
  <c r="CJ122" i="11"/>
  <c r="CH116" i="11"/>
  <c r="CG115" i="11"/>
  <c r="CE122" i="11"/>
  <c r="CD117" i="11"/>
  <c r="CH120" i="11"/>
  <c r="CE120" i="11"/>
  <c r="CH122" i="11"/>
  <c r="CG113" i="11"/>
  <c r="CD125" i="11"/>
  <c r="CK114" i="11"/>
  <c r="CJ115" i="11"/>
  <c r="CI119" i="11"/>
  <c r="CE119" i="11"/>
  <c r="CD118" i="11"/>
  <c r="CI125" i="11"/>
  <c r="CI123" i="11"/>
  <c r="CD114" i="11"/>
  <c r="CK119" i="11"/>
  <c r="J117" i="11"/>
  <c r="O111" i="11"/>
  <c r="O115" i="11"/>
  <c r="O120" i="11"/>
  <c r="O118" i="11"/>
  <c r="O114" i="11"/>
  <c r="O119" i="11"/>
  <c r="O113" i="11"/>
  <c r="O112" i="11"/>
  <c r="O123" i="11"/>
  <c r="O116" i="11"/>
  <c r="O125" i="11"/>
  <c r="O117" i="11"/>
  <c r="O122" i="11"/>
  <c r="O124" i="11"/>
  <c r="O121" i="11"/>
  <c r="K112" i="11"/>
  <c r="I121" i="11"/>
  <c r="C120" i="11"/>
  <c r="EY120" i="11" s="1"/>
  <c r="K121" i="11"/>
  <c r="G125" i="11"/>
  <c r="K113" i="11"/>
  <c r="G123" i="11"/>
  <c r="F117" i="11"/>
  <c r="E113" i="11"/>
  <c r="M122" i="11"/>
  <c r="I113" i="11"/>
  <c r="N117" i="11"/>
  <c r="B116" i="11"/>
  <c r="L114" i="11"/>
  <c r="H122" i="11"/>
  <c r="K122" i="11"/>
  <c r="H112" i="11"/>
  <c r="N123" i="11"/>
  <c r="I117" i="11"/>
  <c r="M115" i="11"/>
  <c r="H114" i="11"/>
  <c r="C125" i="11"/>
  <c r="EY125" i="11" s="1"/>
  <c r="L119" i="11"/>
  <c r="C116" i="11"/>
  <c r="EY116" i="11" s="1"/>
  <c r="N116" i="11"/>
  <c r="E111" i="11"/>
  <c r="G114" i="11"/>
  <c r="K111" i="11"/>
  <c r="L124" i="11"/>
  <c r="B112" i="11"/>
  <c r="G115" i="11"/>
  <c r="L112" i="11"/>
  <c r="M124" i="11"/>
  <c r="E124" i="11"/>
  <c r="N111" i="11"/>
  <c r="B111" i="11"/>
  <c r="L123" i="11"/>
  <c r="B124" i="11"/>
  <c r="D114" i="11"/>
  <c r="H117" i="11"/>
  <c r="F114" i="11"/>
  <c r="B117" i="11"/>
  <c r="D115" i="11"/>
  <c r="G122" i="11"/>
  <c r="G117" i="11"/>
  <c r="F113" i="11"/>
  <c r="I119" i="11"/>
  <c r="C124" i="11"/>
  <c r="EY124" i="11" s="1"/>
  <c r="L115" i="11"/>
  <c r="I116" i="11"/>
  <c r="K114" i="11"/>
  <c r="N114" i="11"/>
  <c r="N112" i="11"/>
  <c r="E117" i="11"/>
  <c r="G119" i="11"/>
  <c r="N113" i="11"/>
  <c r="N122" i="11"/>
  <c r="I118" i="11"/>
  <c r="M123" i="11"/>
  <c r="J114" i="11"/>
  <c r="E120" i="11"/>
  <c r="C122" i="11"/>
  <c r="EY122" i="11" s="1"/>
  <c r="I120" i="11"/>
  <c r="D113" i="11"/>
  <c r="B123" i="11"/>
  <c r="M112" i="11"/>
  <c r="G118" i="11"/>
  <c r="E123" i="11"/>
  <c r="C113" i="11"/>
  <c r="EY113" i="11" s="1"/>
  <c r="K123" i="11"/>
  <c r="I124" i="11"/>
  <c r="H125" i="11"/>
  <c r="J123" i="11"/>
  <c r="C111" i="11"/>
  <c r="EY111" i="11" s="1"/>
  <c r="B118" i="11"/>
  <c r="J115" i="11"/>
  <c r="K125" i="11"/>
  <c r="N115" i="11"/>
  <c r="J112" i="11"/>
  <c r="J116" i="11"/>
  <c r="D122" i="11"/>
  <c r="C112" i="11"/>
  <c r="EY112" i="11" s="1"/>
  <c r="B119" i="11"/>
  <c r="L113" i="11"/>
  <c r="K116" i="11"/>
  <c r="K120" i="11"/>
  <c r="H123" i="11"/>
  <c r="I125" i="11"/>
  <c r="H111" i="11"/>
  <c r="G116" i="11"/>
  <c r="D123" i="11"/>
  <c r="B115" i="11"/>
  <c r="J125" i="11"/>
  <c r="M121" i="11"/>
  <c r="N124" i="11"/>
  <c r="F118" i="11"/>
  <c r="L118" i="11"/>
  <c r="D125" i="11"/>
  <c r="L120" i="11"/>
  <c r="I115" i="11"/>
  <c r="J113" i="11"/>
  <c r="F116" i="11"/>
  <c r="G124" i="11"/>
  <c r="D120" i="11"/>
  <c r="E114" i="11"/>
  <c r="L111" i="11"/>
  <c r="K117" i="11"/>
  <c r="C123" i="11"/>
  <c r="EY123" i="11" s="1"/>
  <c r="E125" i="11"/>
  <c r="L116" i="11"/>
  <c r="I114" i="11"/>
  <c r="G112" i="11"/>
  <c r="D124" i="11"/>
  <c r="E118" i="11"/>
  <c r="H121" i="11"/>
  <c r="J111" i="11"/>
  <c r="M119" i="11"/>
  <c r="J120" i="11"/>
  <c r="D117" i="11"/>
  <c r="L117" i="11"/>
  <c r="B120" i="11"/>
  <c r="F119" i="11"/>
  <c r="J122" i="11"/>
  <c r="M113" i="11"/>
  <c r="I112" i="11"/>
  <c r="C114" i="11"/>
  <c r="EY114" i="11" s="1"/>
  <c r="J124" i="11"/>
  <c r="N121" i="11"/>
  <c r="H115" i="11"/>
  <c r="D121" i="11"/>
  <c r="K119" i="11"/>
  <c r="M120" i="11"/>
  <c r="H119" i="11"/>
  <c r="J119" i="11"/>
  <c r="M117" i="11"/>
  <c r="H118" i="11"/>
  <c r="I111" i="11"/>
  <c r="I122" i="11"/>
  <c r="J121" i="11"/>
  <c r="J118" i="11"/>
  <c r="L125" i="11"/>
  <c r="B113" i="11"/>
  <c r="L121" i="11"/>
  <c r="B125" i="11"/>
  <c r="M111" i="11"/>
  <c r="M114" i="11"/>
  <c r="F112" i="11"/>
  <c r="M125" i="11"/>
  <c r="G121" i="11"/>
  <c r="K124" i="11"/>
  <c r="G120" i="11"/>
  <c r="C119" i="11"/>
  <c r="EY119" i="11" s="1"/>
  <c r="M116" i="11"/>
  <c r="N119" i="11"/>
  <c r="B114" i="11"/>
  <c r="F115" i="11"/>
  <c r="N120" i="11"/>
  <c r="H113" i="11"/>
  <c r="C117" i="11"/>
  <c r="EY117" i="11" s="1"/>
  <c r="E121" i="11"/>
  <c r="F120" i="11"/>
  <c r="N118" i="11"/>
  <c r="E115" i="11"/>
  <c r="D119" i="11"/>
  <c r="N125" i="11"/>
  <c r="C115" i="11"/>
  <c r="EY115" i="11" s="1"/>
  <c r="I123" i="11"/>
  <c r="E112" i="11"/>
  <c r="D111" i="11"/>
  <c r="F125" i="11"/>
  <c r="E119" i="11"/>
  <c r="E116" i="11"/>
  <c r="F122" i="11"/>
  <c r="H116" i="11"/>
  <c r="D112" i="11"/>
  <c r="C121" i="11"/>
  <c r="EY121" i="11" s="1"/>
  <c r="D116" i="11"/>
  <c r="F111" i="11"/>
  <c r="K118" i="11"/>
  <c r="G111" i="11"/>
  <c r="C118" i="11"/>
  <c r="EY118" i="11" s="1"/>
  <c r="L122" i="11"/>
  <c r="F121" i="11"/>
  <c r="B122" i="11"/>
  <c r="D118" i="11"/>
  <c r="F124" i="11"/>
  <c r="B121" i="11"/>
  <c r="H120" i="11"/>
  <c r="G113" i="11"/>
  <c r="F123" i="11"/>
  <c r="M118" i="11"/>
  <c r="K115" i="11"/>
  <c r="H124" i="11"/>
  <c r="E122" i="11"/>
  <c r="AP148" i="8" l="1"/>
  <c r="AO158" i="8"/>
  <c r="AQ148" i="8" l="1"/>
  <c r="AP158" i="8"/>
  <c r="AR148" i="8" l="1"/>
  <c r="AQ158" i="8"/>
  <c r="AS148" i="8" l="1"/>
  <c r="AR158" i="8"/>
  <c r="AT148" i="8" l="1"/>
  <c r="AS158" i="8"/>
  <c r="AU148" i="8" l="1"/>
  <c r="AT158" i="8"/>
  <c r="AV148" i="8" l="1"/>
  <c r="AU158" i="8"/>
  <c r="AV158" i="8" l="1"/>
  <c r="AW148" i="8"/>
  <c r="AW158" i="8" l="1"/>
  <c r="AX148" i="8"/>
  <c r="AX158" i="8" l="1"/>
  <c r="AY148" i="8"/>
  <c r="AZ148" i="8" l="1"/>
  <c r="AY158" i="8"/>
  <c r="AD153" i="8"/>
  <c r="AD150" i="8" s="1"/>
  <c r="AC153" i="8"/>
  <c r="AC150" i="8" s="1"/>
  <c r="AB153" i="8"/>
  <c r="AB150" i="8" s="1"/>
  <c r="AE153" i="8"/>
  <c r="AE150" i="8" s="1"/>
  <c r="AF153" i="8"/>
  <c r="AF150" i="8" s="1"/>
  <c r="AG153" i="8"/>
  <c r="AG150" i="8" s="1"/>
  <c r="AH153" i="8"/>
  <c r="AH150" i="8" s="1"/>
  <c r="AJ153" i="8"/>
  <c r="AJ150" i="8" s="1"/>
  <c r="AI153" i="8"/>
  <c r="AI150" i="8" s="1"/>
  <c r="AK153" i="8"/>
  <c r="AK150" i="8" s="1"/>
  <c r="AL153" i="8"/>
  <c r="AL150" i="8" s="1"/>
  <c r="AM153" i="8"/>
  <c r="AM150" i="8" s="1"/>
  <c r="AN153" i="8"/>
  <c r="AN150" i="8" s="1"/>
  <c r="AO153" i="8"/>
  <c r="AO150" i="8" s="1"/>
  <c r="BA148" i="8" l="1"/>
  <c r="AZ158" i="8"/>
  <c r="AL163" i="8"/>
  <c r="AL160" i="8" s="1"/>
  <c r="AH163" i="8"/>
  <c r="AH160" i="8" s="1"/>
  <c r="AM163" i="8"/>
  <c r="AM160" i="8" s="1"/>
  <c r="AK163" i="8"/>
  <c r="AK160" i="8" s="1"/>
  <c r="AI163" i="8"/>
  <c r="AI160" i="8" s="1"/>
  <c r="AF163" i="8"/>
  <c r="AF160" i="8" s="1"/>
  <c r="AD163" i="8"/>
  <c r="AD160" i="8" s="1"/>
  <c r="AC163" i="8"/>
  <c r="AC160" i="8" s="1"/>
  <c r="AB163" i="8"/>
  <c r="AB160" i="8" s="1"/>
  <c r="AO163" i="8"/>
  <c r="AO160" i="8" s="1"/>
  <c r="AG163" i="8"/>
  <c r="AG160" i="8" s="1"/>
  <c r="AN163" i="8"/>
  <c r="AN160" i="8" s="1"/>
  <c r="AJ163" i="8"/>
  <c r="AJ160" i="8" s="1"/>
  <c r="AE163" i="8"/>
  <c r="AE160" i="8" s="1"/>
  <c r="BB148" i="8" l="1"/>
  <c r="BA158" i="8"/>
  <c r="AQ153" i="8"/>
  <c r="AQ150" i="8" s="1"/>
  <c r="AP153" i="8"/>
  <c r="AP163" i="8" l="1"/>
  <c r="AP160" i="8" s="1"/>
  <c r="AP150" i="8"/>
  <c r="AQ163" i="8"/>
  <c r="AQ160" i="8" s="1"/>
  <c r="BC148" i="8"/>
  <c r="BB158" i="8"/>
  <c r="AR153" i="8"/>
  <c r="AR163" i="8" l="1"/>
  <c r="AR160" i="8" s="1"/>
  <c r="AR150" i="8"/>
  <c r="BD148" i="8"/>
  <c r="AS153" i="8" s="1"/>
  <c r="BC158" i="8"/>
  <c r="AS163" i="8" l="1"/>
  <c r="AS160" i="8" s="1"/>
  <c r="AS150" i="8"/>
  <c r="BE148" i="8"/>
  <c r="BD158" i="8"/>
  <c r="AT153" i="8"/>
  <c r="AT163" i="8" l="1"/>
  <c r="AT160" i="8" s="1"/>
  <c r="AT150" i="8"/>
  <c r="BF148" i="8"/>
  <c r="BE158" i="8"/>
  <c r="AU153" i="8"/>
  <c r="AU163" i="8" l="1"/>
  <c r="AU160" i="8" s="1"/>
  <c r="AU150" i="8"/>
  <c r="BG148" i="8"/>
  <c r="BF153" i="8" s="1"/>
  <c r="BF158" i="8"/>
  <c r="BD153" i="8"/>
  <c r="AZ153" i="8"/>
  <c r="AZ150" i="8" s="1"/>
  <c r="BB153" i="8" l="1"/>
  <c r="BB150" i="8" s="1"/>
  <c r="BG158" i="8"/>
  <c r="BG153" i="8"/>
  <c r="AX153" i="8"/>
  <c r="AX150" i="8" s="1"/>
  <c r="AW153" i="8"/>
  <c r="AW150" i="8" s="1"/>
  <c r="AV153" i="8"/>
  <c r="BE153" i="8"/>
  <c r="BE163" i="8" s="1"/>
  <c r="BC153" i="8"/>
  <c r="AY153" i="8"/>
  <c r="AY150" i="8" s="1"/>
  <c r="BA153" i="8"/>
  <c r="BG163" i="8" l="1"/>
  <c r="BH163" i="8"/>
  <c r="BA163" i="8"/>
  <c r="BA160" i="8" s="1"/>
  <c r="BA150" i="8"/>
  <c r="AV163" i="8"/>
  <c r="AV160" i="8" s="1"/>
  <c r="AV150" i="8"/>
  <c r="BC163" i="8"/>
  <c r="AY163" i="8"/>
  <c r="AY160" i="8" s="1"/>
  <c r="AX163" i="8"/>
  <c r="AX160" i="8" s="1"/>
  <c r="AW163" i="8"/>
  <c r="AW160" i="8" s="1"/>
  <c r="BD163" i="8"/>
  <c r="BF163" i="8"/>
  <c r="AZ163" i="8"/>
  <c r="AZ160" i="8" s="1"/>
  <c r="BB163" i="8"/>
  <c r="BB160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C90" authorId="0" shapeId="0" xr:uid="{BBEEBBFC-67FD-4C40-8E56-BB2D5E6201F5}">
      <text>
        <r>
          <rPr>
            <b/>
            <sz val="9"/>
            <color indexed="81"/>
            <rFont val="Tahoma"/>
            <charset val="1"/>
          </rPr>
          <t xml:space="preserve">dati aggiornati dal gov cinese
</t>
        </r>
      </text>
    </comment>
  </commentList>
</comments>
</file>

<file path=xl/sharedStrings.xml><?xml version="1.0" encoding="utf-8"?>
<sst xmlns="http://schemas.openxmlformats.org/spreadsheetml/2006/main" count="1747" uniqueCount="452">
  <si>
    <t>POSITIVI</t>
  </si>
  <si>
    <t>DECEDUTI</t>
  </si>
  <si>
    <t>GUARITI</t>
  </si>
  <si>
    <t xml:space="preserve">isolamento domiciliare </t>
  </si>
  <si>
    <t>ricoverati con sintomi</t>
  </si>
  <si>
    <t>terapia intensiva</t>
  </si>
  <si>
    <t>Ricoverati</t>
  </si>
  <si>
    <t>Terapia intensiva</t>
  </si>
  <si>
    <t>Isolamento domiciliare</t>
  </si>
  <si>
    <t>Guariti</t>
  </si>
  <si>
    <t>Deceduti</t>
  </si>
  <si>
    <t>Tamponi eseguiti</t>
  </si>
  <si>
    <t>Totali attualmente positivi</t>
  </si>
  <si>
    <t>% DECEDUTI</t>
  </si>
  <si>
    <t>% GUARITI</t>
  </si>
  <si>
    <t>ITALIA</t>
  </si>
  <si>
    <t>REGIONE:</t>
  </si>
  <si>
    <t>ANDAMENTO EPIDEMIA DA COVID-19</t>
  </si>
  <si>
    <t>Isolamento</t>
  </si>
  <si>
    <t>Domiciliari</t>
  </si>
  <si>
    <t>Valle d'Aosta</t>
  </si>
  <si>
    <t>Abruzzo</t>
  </si>
  <si>
    <t>Basilicata</t>
  </si>
  <si>
    <t>Calabria</t>
  </si>
  <si>
    <t>Campania</t>
  </si>
  <si>
    <t>Friuli Venezia Giulia</t>
  </si>
  <si>
    <t xml:space="preserve">Lazio </t>
  </si>
  <si>
    <t>Liguria</t>
  </si>
  <si>
    <t>Lombardia</t>
  </si>
  <si>
    <t>Marche</t>
  </si>
  <si>
    <t>Molise</t>
  </si>
  <si>
    <t>Piemonte</t>
  </si>
  <si>
    <t>Provincia autonoma di Bolzano</t>
  </si>
  <si>
    <t>Provincia autonoma di Trento</t>
  </si>
  <si>
    <t>Puglia</t>
  </si>
  <si>
    <t xml:space="preserve">Sardegna </t>
  </si>
  <si>
    <t>Sicilia</t>
  </si>
  <si>
    <t>Toscana</t>
  </si>
  <si>
    <t>Umbria</t>
  </si>
  <si>
    <t>Veneto</t>
  </si>
  <si>
    <t>Emilia-Romagna</t>
  </si>
  <si>
    <t>tendenziale</t>
  </si>
  <si>
    <t>del giorno</t>
  </si>
  <si>
    <t>primo/sec</t>
  </si>
  <si>
    <t>sec/ter</t>
  </si>
  <si>
    <t>ter/quar</t>
  </si>
  <si>
    <t>Austria</t>
  </si>
  <si>
    <t>Contagiati</t>
  </si>
  <si>
    <t>(fonte: Situation Report WHO)</t>
  </si>
  <si>
    <t>(fonte: dati ufficiali Protezione Civile)</t>
  </si>
  <si>
    <t>% deceduti</t>
  </si>
  <si>
    <t>CUNEO</t>
  </si>
  <si>
    <t>Viterbo</t>
  </si>
  <si>
    <t>Latina</t>
  </si>
  <si>
    <t>Enna</t>
  </si>
  <si>
    <t>Ragusa</t>
  </si>
  <si>
    <t>Siracusa</t>
  </si>
  <si>
    <t>Matera</t>
  </si>
  <si>
    <t>Reggio Calabria</t>
  </si>
  <si>
    <t xml:space="preserve">ITA </t>
  </si>
  <si>
    <t xml:space="preserve">Abruzzo </t>
  </si>
  <si>
    <t xml:space="preserve">Basilicata </t>
  </si>
  <si>
    <t xml:space="preserve">Bolzano </t>
  </si>
  <si>
    <t xml:space="preserve">Calabria </t>
  </si>
  <si>
    <t xml:space="preserve">Campania </t>
  </si>
  <si>
    <t xml:space="preserve">Emilia Romagna </t>
  </si>
  <si>
    <t xml:space="preserve">Friuli Venezia Giulia </t>
  </si>
  <si>
    <t xml:space="preserve">Liguria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</si>
  <si>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</si>
  <si>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</si>
  <si>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</si>
  <si>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</si>
  <si>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</si>
  <si>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</si>
  <si>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</si>
  <si>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Trento </t>
  </si>
  <si>
    <t xml:space="preserve">Umbria </t>
  </si>
  <si>
    <t xml:space="preserve">Valle d'Aosta </t>
  </si>
  <si>
    <t xml:space="preserve">Veneto </t>
  </si>
  <si>
    <t xml:space="preserve">data </t>
  </si>
  <si>
    <t xml:space="preserve">stato </t>
  </si>
  <si>
    <t xml:space="preserve">codice_regione </t>
  </si>
  <si>
    <t xml:space="preserve">denominazione_regione </t>
  </si>
  <si>
    <t xml:space="preserve">lat </t>
  </si>
  <si>
    <t xml:space="preserve">long </t>
  </si>
  <si>
    <t xml:space="preserve">ricoverati_con_sintomi </t>
  </si>
  <si>
    <t xml:space="preserve">terapia_intensiva </t>
  </si>
  <si>
    <t xml:space="preserve">totale_ospedalizzati </t>
  </si>
  <si>
    <t xml:space="preserve">isolamento_domiciliare </t>
  </si>
  <si>
    <t xml:space="preserve">totale_attualmente_positivi </t>
  </si>
  <si>
    <t xml:space="preserve">nuovi_attualmente_positivi </t>
  </si>
  <si>
    <t xml:space="preserve">dimessi_guariti </t>
  </si>
  <si>
    <t xml:space="preserve">deceduti </t>
  </si>
  <si>
    <t xml:space="preserve">totale_casi </t>
  </si>
  <si>
    <t>tampon</t>
  </si>
  <si>
    <t xml:space="preserve"> SITUAZIONE ODIERNA</t>
  </si>
  <si>
    <t>France</t>
  </si>
  <si>
    <t>Germany</t>
  </si>
  <si>
    <t>Spain</t>
  </si>
  <si>
    <t>The United Kingdom</t>
  </si>
  <si>
    <t>Switzerland</t>
  </si>
  <si>
    <t>Norway</t>
  </si>
  <si>
    <t>Sweden</t>
  </si>
  <si>
    <t>Croatia</t>
  </si>
  <si>
    <t>Israel</t>
  </si>
  <si>
    <t>Netherlands</t>
  </si>
  <si>
    <t>Azerbaijan</t>
  </si>
  <si>
    <t>Denmark</t>
  </si>
  <si>
    <t>Georgia</t>
  </si>
  <si>
    <t>Greece</t>
  </si>
  <si>
    <t>Romania</t>
  </si>
  <si>
    <t>Finland</t>
  </si>
  <si>
    <t>Russian Federation</t>
  </si>
  <si>
    <t>Belarus</t>
  </si>
  <si>
    <t>Belgium</t>
  </si>
  <si>
    <t>Estonia</t>
  </si>
  <si>
    <t>Ireland</t>
  </si>
  <si>
    <t>Lithuania</t>
  </si>
  <si>
    <t>Monaco</t>
  </si>
  <si>
    <t>North Macedonia</t>
  </si>
  <si>
    <t>San Marino</t>
  </si>
  <si>
    <t>Contagi</t>
  </si>
  <si>
    <t>Czechia</t>
  </si>
  <si>
    <t>Iceland</t>
  </si>
  <si>
    <t>Armenia</t>
  </si>
  <si>
    <t>Luxembourg</t>
  </si>
  <si>
    <t>Portugal</t>
  </si>
  <si>
    <t>Andorra</t>
  </si>
  <si>
    <t>Latvia</t>
  </si>
  <si>
    <t>Poland</t>
  </si>
  <si>
    <t>Ukraine</t>
  </si>
  <si>
    <t>Bosnia and Herzegovina</t>
  </si>
  <si>
    <t>Hungary</t>
  </si>
  <si>
    <t>Slovenia</t>
  </si>
  <si>
    <t>Liechtenstein</t>
  </si>
  <si>
    <t>Malta</t>
  </si>
  <si>
    <t>Slovakia</t>
  </si>
  <si>
    <t>Bulgaria</t>
  </si>
  <si>
    <t>Holy See</t>
  </si>
  <si>
    <t>Republic of Moldova</t>
  </si>
  <si>
    <t>Serbia</t>
  </si>
  <si>
    <t>CINA</t>
  </si>
  <si>
    <t>%</t>
  </si>
  <si>
    <t xml:space="preserve">Agrigento </t>
  </si>
  <si>
    <t xml:space="preserve">Alessandria </t>
  </si>
  <si>
    <t xml:space="preserve">Ancona </t>
  </si>
  <si>
    <t xml:space="preserve">Aosta </t>
  </si>
  <si>
    <t xml:space="preserve">Arezzo </t>
  </si>
  <si>
    <t xml:space="preserve">Ascoli Piceno </t>
  </si>
  <si>
    <t xml:space="preserve">Asti </t>
  </si>
  <si>
    <t xml:space="preserve">Avellino </t>
  </si>
  <si>
    <t xml:space="preserve">Bari </t>
  </si>
  <si>
    <t xml:space="preserve">Barletta-Andria-Trani </t>
  </si>
  <si>
    <t xml:space="preserve">Belluno </t>
  </si>
  <si>
    <t xml:space="preserve">Benevento </t>
  </si>
  <si>
    <t xml:space="preserve">Bergamo </t>
  </si>
  <si>
    <t xml:space="preserve">Biella </t>
  </si>
  <si>
    <t xml:space="preserve">Bologna </t>
  </si>
  <si>
    <t xml:space="preserve">Brescia </t>
  </si>
  <si>
    <t xml:space="preserve">Brindisi </t>
  </si>
  <si>
    <t xml:space="preserve">Cagliari </t>
  </si>
  <si>
    <t xml:space="preserve">Caltanissetta </t>
  </si>
  <si>
    <t xml:space="preserve">Campobasso </t>
  </si>
  <si>
    <t xml:space="preserve">Caserta </t>
  </si>
  <si>
    <t xml:space="preserve">Catania </t>
  </si>
  <si>
    <t xml:space="preserve">Catanzaro </t>
  </si>
  <si>
    <t xml:space="preserve">Chieti </t>
  </si>
  <si>
    <t xml:space="preserve">Como </t>
  </si>
  <si>
    <t xml:space="preserve">Cosenza </t>
  </si>
  <si>
    <t xml:space="preserve">Cremona </t>
  </si>
  <si>
    <t xml:space="preserve">Crotone </t>
  </si>
  <si>
    <t xml:space="preserve">Cuneo </t>
  </si>
  <si>
    <t xml:space="preserve">Enna </t>
  </si>
  <si>
    <t xml:space="preserve">Fermo </t>
  </si>
  <si>
    <t xml:space="preserve">Ferrara </t>
  </si>
  <si>
    <t xml:space="preserve">Firenze </t>
  </si>
  <si>
    <t xml:space="preserve">Foggia </t>
  </si>
  <si>
    <t xml:space="preserve">Forlì-Cesena </t>
  </si>
  <si>
    <t xml:space="preserve">Frosinone </t>
  </si>
  <si>
    <t xml:space="preserve">Genova </t>
  </si>
  <si>
    <t xml:space="preserve">Gorizia </t>
  </si>
  <si>
    <t xml:space="preserve">Grosseto </t>
  </si>
  <si>
    <t xml:space="preserve">Imperia </t>
  </si>
  <si>
    <t xml:space="preserve">Isernia </t>
  </si>
  <si>
    <t xml:space="preserve">La Spezia </t>
  </si>
  <si>
    <t xml:space="preserve">L'Aquila </t>
  </si>
  <si>
    <t xml:space="preserve">Latina </t>
  </si>
  <si>
    <t xml:space="preserve">Lecce </t>
  </si>
  <si>
    <t xml:space="preserve">Lecco </t>
  </si>
  <si>
    <t xml:space="preserve">Livorno </t>
  </si>
  <si>
    <t xml:space="preserve">Lodi </t>
  </si>
  <si>
    <t xml:space="preserve">Lucca </t>
  </si>
  <si>
    <t xml:space="preserve">Macerata </t>
  </si>
  <si>
    <t xml:space="preserve">Mantova </t>
  </si>
  <si>
    <t xml:space="preserve">Massa Carrara </t>
  </si>
  <si>
    <t xml:space="preserve">Matera </t>
  </si>
  <si>
    <t xml:space="preserve">Messina </t>
  </si>
  <si>
    <t xml:space="preserve">Milano </t>
  </si>
  <si>
    <t xml:space="preserve">Modena </t>
  </si>
  <si>
    <t xml:space="preserve">Monza e della Brianza </t>
  </si>
  <si>
    <t xml:space="preserve">Napoli </t>
  </si>
  <si>
    <t xml:space="preserve">Novara </t>
  </si>
  <si>
    <t xml:space="preserve">Nuoro </t>
  </si>
  <si>
    <t xml:space="preserve">Oristano </t>
  </si>
  <si>
    <t xml:space="preserve">Padova </t>
  </si>
  <si>
    <t xml:space="preserve">Palermo </t>
  </si>
  <si>
    <t xml:space="preserve">Parma </t>
  </si>
  <si>
    <t xml:space="preserve">Pavia </t>
  </si>
  <si>
    <t xml:space="preserve">Perugia </t>
  </si>
  <si>
    <t xml:space="preserve">Pesaro e Urbino </t>
  </si>
  <si>
    <t xml:space="preserve">Pescara </t>
  </si>
  <si>
    <t xml:space="preserve">Piacenza </t>
  </si>
  <si>
    <t xml:space="preserve">Pisa </t>
  </si>
  <si>
    <t xml:space="preserve">Pistoia </t>
  </si>
  <si>
    <t xml:space="preserve">Pordenone </t>
  </si>
  <si>
    <t xml:space="preserve">Potenza </t>
  </si>
  <si>
    <t xml:space="preserve">Prato </t>
  </si>
  <si>
    <t xml:space="preserve">Ragusa </t>
  </si>
  <si>
    <t xml:space="preserve">Ravenna </t>
  </si>
  <si>
    <t xml:space="preserve">Reggio di Calabria </t>
  </si>
  <si>
    <t xml:space="preserve">Reggio nell'Emilia </t>
  </si>
  <si>
    <t xml:space="preserve">Rieti </t>
  </si>
  <si>
    <t xml:space="preserve">Rimini </t>
  </si>
  <si>
    <t xml:space="preserve">Roma </t>
  </si>
  <si>
    <t xml:space="preserve">Rovigo </t>
  </si>
  <si>
    <t xml:space="preserve">Salerno </t>
  </si>
  <si>
    <t xml:space="preserve">Sassari </t>
  </si>
  <si>
    <t xml:space="preserve">Savona </t>
  </si>
  <si>
    <t xml:space="preserve">Siena </t>
  </si>
  <si>
    <t xml:space="preserve">Siracusa </t>
  </si>
  <si>
    <t xml:space="preserve">Sondrio </t>
  </si>
  <si>
    <t xml:space="preserve">Sud Sardegna </t>
  </si>
  <si>
    <t xml:space="preserve">Taranto </t>
  </si>
  <si>
    <t xml:space="preserve">Teramo </t>
  </si>
  <si>
    <t xml:space="preserve">Terni </t>
  </si>
  <si>
    <t xml:space="preserve">Torino </t>
  </si>
  <si>
    <t xml:space="preserve">Trapani </t>
  </si>
  <si>
    <t xml:space="preserve">Treviso </t>
  </si>
  <si>
    <t xml:space="preserve">Trieste </t>
  </si>
  <si>
    <t xml:space="preserve">Udine </t>
  </si>
  <si>
    <t xml:space="preserve">Varese </t>
  </si>
  <si>
    <t xml:space="preserve">Venezia </t>
  </si>
  <si>
    <t xml:space="preserve">Verbano-Cusio-Ossola </t>
  </si>
  <si>
    <t xml:space="preserve">Vercelli </t>
  </si>
  <si>
    <t xml:space="preserve">Verona </t>
  </si>
  <si>
    <t xml:space="preserve">Vibo Valentia </t>
  </si>
  <si>
    <t xml:space="preserve">Vicenza </t>
  </si>
  <si>
    <t xml:space="preserve">Viterbo </t>
  </si>
  <si>
    <t xml:space="preserve">CH </t>
  </si>
  <si>
    <t xml:space="preserve">AQ </t>
  </si>
  <si>
    <t xml:space="preserve">PE </t>
  </si>
  <si>
    <t xml:space="preserve">TE </t>
  </si>
  <si>
    <t xml:space="preserve">In fase di definizione/aggiornamento </t>
  </si>
  <si>
    <t xml:space="preserve">MT </t>
  </si>
  <si>
    <t xml:space="preserve">PZ </t>
  </si>
  <si>
    <t xml:space="preserve">BZ </t>
  </si>
  <si>
    <t xml:space="preserve">CZ </t>
  </si>
  <si>
    <t xml:space="preserve">CS </t>
  </si>
  <si>
    <t xml:space="preserve">KR </t>
  </si>
  <si>
    <t xml:space="preserve">RC </t>
  </si>
  <si>
    <t xml:space="preserve">VV </t>
  </si>
  <si>
    <t xml:space="preserve">AV </t>
  </si>
  <si>
    <t xml:space="preserve">BN </t>
  </si>
  <si>
    <t xml:space="preserve">CE </t>
  </si>
  <si>
    <t xml:space="preserve">NA </t>
  </si>
  <si>
    <t xml:space="preserve">SA </t>
  </si>
  <si>
    <t xml:space="preserve">BO </t>
  </si>
  <si>
    <t xml:space="preserve">FE </t>
  </si>
  <si>
    <t xml:space="preserve">FC </t>
  </si>
  <si>
    <t xml:space="preserve">MO </t>
  </si>
  <si>
    <t xml:space="preserve">PR </t>
  </si>
  <si>
    <t xml:space="preserve">PC </t>
  </si>
  <si>
    <t xml:space="preserve">RA </t>
  </si>
  <si>
    <t xml:space="preserve">RE </t>
  </si>
  <si>
    <t xml:space="preserve">RN </t>
  </si>
  <si>
    <t xml:space="preserve">GO </t>
  </si>
  <si>
    <t xml:space="preserve">PN </t>
  </si>
  <si>
    <t xml:space="preserve">TS </t>
  </si>
  <si>
    <t xml:space="preserve">UD </t>
  </si>
  <si>
    <t xml:space="preserve">FR </t>
  </si>
  <si>
    <t xml:space="preserve">LT </t>
  </si>
  <si>
    <t xml:space="preserve">RI </t>
  </si>
  <si>
    <t xml:space="preserve">RM </t>
  </si>
  <si>
    <t xml:space="preserve">VT </t>
  </si>
  <si>
    <t xml:space="preserve">GE </t>
  </si>
  <si>
    <t xml:space="preserve">IM </t>
  </si>
  <si>
    <t xml:space="preserve">SP </t>
  </si>
  <si>
    <t xml:space="preserve">SV </t>
  </si>
  <si>
    <t xml:space="preserve">BG </t>
  </si>
  <si>
    <t xml:space="preserve">BS </t>
  </si>
  <si>
    <t xml:space="preserve">CO </t>
  </si>
  <si>
    <t xml:space="preserve">CR </t>
  </si>
  <si>
    <t xml:space="preserve">LC </t>
  </si>
  <si>
    <t xml:space="preserve">LO </t>
  </si>
  <si>
    <t xml:space="preserve">MN </t>
  </si>
  <si>
    <t xml:space="preserve">MI </t>
  </si>
  <si>
    <t xml:space="preserve">MB </t>
  </si>
  <si>
    <t xml:space="preserve">PV </t>
  </si>
  <si>
    <t xml:space="preserve">SO </t>
  </si>
  <si>
    <t xml:space="preserve">VA </t>
  </si>
  <si>
    <t xml:space="preserve">AN </t>
  </si>
  <si>
    <t xml:space="preserve">AP </t>
  </si>
  <si>
    <t xml:space="preserve">FM </t>
  </si>
  <si>
    <t xml:space="preserve">MC </t>
  </si>
  <si>
    <t xml:space="preserve">PU </t>
  </si>
  <si>
    <t xml:space="preserve">CB </t>
  </si>
  <si>
    <t xml:space="preserve">IS </t>
  </si>
  <si>
    <t xml:space="preserve">AL </t>
  </si>
  <si>
    <t xml:space="preserve">AT </t>
  </si>
  <si>
    <t xml:space="preserve">BI </t>
  </si>
  <si>
    <t xml:space="preserve">CN </t>
  </si>
  <si>
    <t xml:space="preserve">NO </t>
  </si>
  <si>
    <t xml:space="preserve">TO </t>
  </si>
  <si>
    <t xml:space="preserve">VB </t>
  </si>
  <si>
    <t xml:space="preserve">VC </t>
  </si>
  <si>
    <t xml:space="preserve">BA </t>
  </si>
  <si>
    <t xml:space="preserve">BT </t>
  </si>
  <si>
    <t xml:space="preserve">BR </t>
  </si>
  <si>
    <t xml:space="preserve">FG </t>
  </si>
  <si>
    <t xml:space="preserve">LE </t>
  </si>
  <si>
    <t xml:space="preserve">TA </t>
  </si>
  <si>
    <t xml:space="preserve">CA </t>
  </si>
  <si>
    <t xml:space="preserve">NU </t>
  </si>
  <si>
    <t xml:space="preserve">OR </t>
  </si>
  <si>
    <t xml:space="preserve">SS </t>
  </si>
  <si>
    <t xml:space="preserve">SU </t>
  </si>
  <si>
    <t xml:space="preserve">AG </t>
  </si>
  <si>
    <t xml:space="preserve">CL </t>
  </si>
  <si>
    <t xml:space="preserve">CT </t>
  </si>
  <si>
    <t xml:space="preserve">EN </t>
  </si>
  <si>
    <t xml:space="preserve">ME </t>
  </si>
  <si>
    <t xml:space="preserve">PA </t>
  </si>
  <si>
    <t xml:space="preserve">RG </t>
  </si>
  <si>
    <t xml:space="preserve">SR </t>
  </si>
  <si>
    <t xml:space="preserve">TP </t>
  </si>
  <si>
    <t xml:space="preserve">AR </t>
  </si>
  <si>
    <t xml:space="preserve">FI </t>
  </si>
  <si>
    <t xml:space="preserve">GR </t>
  </si>
  <si>
    <t xml:space="preserve">LI </t>
  </si>
  <si>
    <t xml:space="preserve">LU </t>
  </si>
  <si>
    <t xml:space="preserve">MS </t>
  </si>
  <si>
    <t xml:space="preserve">PI </t>
  </si>
  <si>
    <t xml:space="preserve">PT </t>
  </si>
  <si>
    <t xml:space="preserve">PO </t>
  </si>
  <si>
    <t xml:space="preserve">SI </t>
  </si>
  <si>
    <t xml:space="preserve">TN </t>
  </si>
  <si>
    <t xml:space="preserve">PG </t>
  </si>
  <si>
    <t xml:space="preserve">TR </t>
  </si>
  <si>
    <t xml:space="preserve">AO </t>
  </si>
  <si>
    <t xml:space="preserve">BL </t>
  </si>
  <si>
    <t xml:space="preserve">PD </t>
  </si>
  <si>
    <t xml:space="preserve">RO </t>
  </si>
  <si>
    <t xml:space="preserve">TV </t>
  </si>
  <si>
    <t xml:space="preserve">VE </t>
  </si>
  <si>
    <t xml:space="preserve">VR </t>
  </si>
  <si>
    <t xml:space="preserve">VI </t>
  </si>
  <si>
    <t>incolla speciale testo</t>
  </si>
  <si>
    <t>Differenza fra giorni su tutti</t>
  </si>
  <si>
    <t>Differenza fra giorni su att positivi</t>
  </si>
  <si>
    <t xml:space="preserve">P.A. Bolzano </t>
  </si>
  <si>
    <t xml:space="preserve">P.A. Trento </t>
  </si>
  <si>
    <t>Albania</t>
  </si>
  <si>
    <t>Cyprus</t>
  </si>
  <si>
    <t>PER CONFRONTO CURVE</t>
  </si>
  <si>
    <t>GAP N° GG</t>
  </si>
  <si>
    <t xml:space="preserve">      LOMBARDIA vs:</t>
  </si>
  <si>
    <t>ATTUALMENTE POSITIVI PER REGIONE</t>
  </si>
  <si>
    <t>impostare il numero di giorni di ritardo</t>
  </si>
  <si>
    <t>rispetto alla Lombardia</t>
  </si>
  <si>
    <t>Pop.</t>
  </si>
  <si>
    <t>Turkey</t>
  </si>
  <si>
    <t>rispetto all'Italia</t>
  </si>
  <si>
    <t xml:space="preserve">      ITALIA vs:</t>
  </si>
  <si>
    <t>Italia</t>
  </si>
  <si>
    <t>Italia 24 feb</t>
  </si>
  <si>
    <t>Lombardia 24 feb</t>
  </si>
  <si>
    <t>Cina</t>
  </si>
  <si>
    <t>Cina 21 gen</t>
  </si>
  <si>
    <t>Cina tutti</t>
  </si>
  <si>
    <t>nuovi contagi del giorno</t>
  </si>
  <si>
    <t>Kazakhstan</t>
  </si>
  <si>
    <t>SELEZIONE REGIONE</t>
  </si>
  <si>
    <t>Uzbekistan</t>
  </si>
  <si>
    <t>Scorri a destra per selezionare (1)</t>
  </si>
  <si>
    <t>le regioni da visualizzare</t>
  </si>
  <si>
    <t>nel grafico principale</t>
  </si>
  <si>
    <t>--&gt;</t>
  </si>
  <si>
    <t>x giorno</t>
  </si>
  <si>
    <t>PER NUOVI CASI</t>
  </si>
  <si>
    <t>numero di giorni di ritardo</t>
  </si>
  <si>
    <t>Montenegro</t>
  </si>
  <si>
    <t>Kyrgyzstan</t>
  </si>
  <si>
    <t>CONTAGI DEL GIORNO</t>
  </si>
  <si>
    <t>in TI</t>
  </si>
  <si>
    <t>% TI</t>
  </si>
  <si>
    <t>USA</t>
  </si>
  <si>
    <t>Contagi giornalieri</t>
  </si>
  <si>
    <t>Attualmente positivi con filtro</t>
  </si>
  <si>
    <t>ospedalizzati</t>
  </si>
  <si>
    <t>ATTUALMENTE POSITIVI</t>
  </si>
  <si>
    <t>POSITIVI PER GIORNO</t>
  </si>
  <si>
    <t>PERCENTUALI DI INCREMENTO ULTIMI 5 GIORNI</t>
  </si>
  <si>
    <t>INCR MEDIO</t>
  </si>
  <si>
    <t>N° del giorno</t>
  </si>
  <si>
    <t>Primi 10 totale</t>
  </si>
  <si>
    <t>Primi 10 perc.</t>
  </si>
  <si>
    <t>ANALISI DEI FOCOLAI A LIVELLO PROVINCIALE</t>
  </si>
  <si>
    <t>PROVINCIA</t>
  </si>
  <si>
    <t>Seleziona provincia</t>
  </si>
  <si>
    <t>Prov. Sel. -&gt;</t>
  </si>
  <si>
    <t>DA TENERE D'OCCHIO</t>
  </si>
  <si>
    <t>incremento</t>
  </si>
  <si>
    <t>casi x  ab</t>
  </si>
  <si>
    <t xml:space="preserve">Emilia-Romagna </t>
  </si>
  <si>
    <t>Attualmente positivi nelle date</t>
  </si>
  <si>
    <t>per classifica</t>
  </si>
  <si>
    <t>P/100m ab</t>
  </si>
  <si>
    <t>Abitanti</t>
  </si>
  <si>
    <t>REGIONE</t>
  </si>
  <si>
    <t>Class incr</t>
  </si>
  <si>
    <t>Class p/a</t>
  </si>
  <si>
    <t>INCR/100m ab</t>
  </si>
  <si>
    <t>N° casi*/100.000 ab</t>
  </si>
  <si>
    <t>Increm.*/100.000 ab</t>
  </si>
  <si>
    <t>*: sul numero di positivi totali</t>
  </si>
  <si>
    <t>*: sul numero di attuali positivi</t>
  </si>
  <si>
    <t>casi x  100.000 ab.</t>
  </si>
  <si>
    <t>x 100.000 ab.</t>
  </si>
  <si>
    <t>tamp x pos</t>
  </si>
  <si>
    <t>letalità</t>
  </si>
  <si>
    <t>correlazione</t>
  </si>
  <si>
    <t>ANALISI DEI FOCOLAI A LIVELLO REGIONALE</t>
  </si>
  <si>
    <t>Seleziona regione</t>
  </si>
  <si>
    <t>ANALISI DEI FOCOLAI A LIVELLO EUROPEO</t>
  </si>
  <si>
    <t>NAZIONE</t>
  </si>
  <si>
    <t>Seleziona nazione</t>
  </si>
  <si>
    <t>Italy</t>
  </si>
  <si>
    <t>Pending</t>
  </si>
  <si>
    <t>Clusters of cases</t>
  </si>
  <si>
    <t>posti 2018</t>
  </si>
  <si>
    <t>dom/osp</t>
  </si>
  <si>
    <t>per posizione</t>
  </si>
  <si>
    <t>aumento del tasso di letalità dal 25 marzo al 11 aprile</t>
  </si>
  <si>
    <t>Community transmission</t>
  </si>
  <si>
    <t>Sporadic cases</t>
  </si>
  <si>
    <t>Totali</t>
  </si>
  <si>
    <t>Deceduti giornalieri</t>
  </si>
  <si>
    <t>Fattore</t>
  </si>
  <si>
    <t>Città</t>
  </si>
  <si>
    <t>Kosovo[1]</t>
  </si>
  <si>
    <t>Isle of</t>
  </si>
  <si>
    <t xml:space="preserve">2020-04-25T17:00:00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</si>
</sst>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[$-410]d\-mmm;@"/>
    <numFmt numFmtId="166" formatCode="_-* #,##0_-;\-* #,##0_-;_-* &quot;-&quot;??_-;_-@_-"/>
  </numFmts>
  <fonts count="2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rgb="FFFFC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sz val="12"/>
      <color rgb="FFFFC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2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86BA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686BA5"/>
      </left>
      <right/>
      <top style="medium">
        <color rgb="FF686BA5"/>
      </top>
      <bottom/>
      <diagonal/>
    </border>
    <border>
      <left/>
      <right/>
      <top style="medium">
        <color rgb="FF686BA5"/>
      </top>
      <bottom/>
      <diagonal/>
    </border>
    <border>
      <left/>
      <right style="medium">
        <color rgb="FF686BA5"/>
      </right>
      <top style="medium">
        <color rgb="FF686BA5"/>
      </top>
      <bottom/>
      <diagonal/>
    </border>
    <border>
      <left style="medium">
        <color rgb="FF686BA5"/>
      </left>
      <right/>
      <top/>
      <bottom/>
      <diagonal/>
    </border>
    <border>
      <left/>
      <right style="medium">
        <color rgb="FF686BA5"/>
      </right>
      <top/>
      <bottom/>
      <diagonal/>
    </border>
    <border>
      <left style="medium">
        <color rgb="FF686BA5"/>
      </left>
      <right/>
      <top/>
      <bottom style="medium">
        <color rgb="FF686BA5"/>
      </bottom>
      <diagonal/>
    </border>
    <border>
      <left/>
      <right/>
      <top/>
      <bottom style="medium">
        <color rgb="FF686BA5"/>
      </bottom>
      <diagonal/>
    </border>
    <border>
      <left/>
      <right style="medium">
        <color rgb="FF686BA5"/>
      </right>
      <top/>
      <bottom style="medium">
        <color rgb="FF686BA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686BA5"/>
      </left>
      <right style="thin">
        <color theme="0" tint="-0.14996795556505021"/>
      </right>
      <top style="medium">
        <color rgb="FF686BA5"/>
      </top>
      <bottom/>
      <diagonal/>
    </border>
    <border>
      <left style="medium">
        <color rgb="FF686BA5"/>
      </left>
      <right style="thin">
        <color theme="0" tint="-0.14996795556505021"/>
      </right>
      <top/>
      <bottom/>
      <diagonal/>
    </border>
    <border>
      <left style="medium">
        <color rgb="FF686BA5"/>
      </left>
      <right style="thin">
        <color theme="0" tint="-0.14996795556505021"/>
      </right>
      <top/>
      <bottom style="medium">
        <color rgb="FF686BA5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5">
    <xf numFmtId="0" fontId="0" fillId="0" borderId="0" xfId="0"/>
    <xf numFmtId="0" fontId="2" fillId="0" borderId="0" xfId="0" applyFont="1"/>
    <xf numFmtId="0" fontId="0" fillId="3" borderId="0" xfId="0" applyFill="1"/>
    <xf numFmtId="164" fontId="0" fillId="0" borderId="0" xfId="2" applyNumberFormat="1" applyFont="1"/>
    <xf numFmtId="0" fontId="0" fillId="0" borderId="0" xfId="0" applyFont="1"/>
    <xf numFmtId="0" fontId="2" fillId="3" borderId="1" xfId="0" applyFont="1" applyFill="1" applyBorder="1"/>
    <xf numFmtId="0" fontId="0" fillId="3" borderId="1" xfId="0" applyFill="1" applyBorder="1"/>
    <xf numFmtId="165" fontId="0" fillId="0" borderId="0" xfId="0" applyNumberFormat="1"/>
    <xf numFmtId="0" fontId="0" fillId="4" borderId="0" xfId="0" applyFill="1"/>
    <xf numFmtId="0" fontId="0" fillId="3" borderId="0" xfId="0" applyFont="1" applyFill="1"/>
    <xf numFmtId="14" fontId="0" fillId="3" borderId="0" xfId="0" applyNumberFormat="1" applyFill="1"/>
    <xf numFmtId="166" fontId="15" fillId="3" borderId="10" xfId="1" applyNumberFormat="1" applyFont="1" applyFill="1" applyBorder="1" applyAlignment="1" applyProtection="1">
      <alignment horizontal="right"/>
    </xf>
    <xf numFmtId="165" fontId="0" fillId="3" borderId="0" xfId="0" applyNumberFormat="1" applyFill="1"/>
    <xf numFmtId="164" fontId="0" fillId="3" borderId="0" xfId="2" applyNumberFormat="1" applyFont="1" applyFill="1"/>
    <xf numFmtId="164" fontId="0" fillId="3" borderId="0" xfId="0" applyNumberFormat="1" applyFill="1"/>
    <xf numFmtId="0" fontId="0" fillId="2" borderId="0" xfId="0" applyFill="1" applyProtection="1"/>
    <xf numFmtId="0" fontId="0" fillId="4" borderId="2" xfId="0" applyFill="1" applyBorder="1" applyProtection="1"/>
    <xf numFmtId="0" fontId="0" fillId="4" borderId="3" xfId="0" applyFill="1" applyBorder="1" applyProtection="1"/>
    <xf numFmtId="43" fontId="0" fillId="4" borderId="3" xfId="1" applyFont="1" applyFill="1" applyBorder="1" applyProtection="1"/>
    <xf numFmtId="43" fontId="2" fillId="4" borderId="3" xfId="1" applyFont="1" applyFill="1" applyBorder="1" applyProtection="1"/>
    <xf numFmtId="0" fontId="5" fillId="4" borderId="4" xfId="0" applyFont="1" applyFill="1" applyBorder="1" applyAlignment="1" applyProtection="1">
      <alignment horizontal="right"/>
    </xf>
    <xf numFmtId="0" fontId="0" fillId="4" borderId="5" xfId="0" applyFill="1" applyBorder="1" applyProtection="1"/>
    <xf numFmtId="0" fontId="0" fillId="4" borderId="0" xfId="0" applyFill="1" applyBorder="1" applyProtection="1"/>
    <xf numFmtId="0" fontId="0" fillId="4" borderId="0" xfId="0" applyFill="1" applyProtection="1"/>
    <xf numFmtId="43" fontId="0" fillId="4" borderId="0" xfId="1" applyFont="1" applyFill="1" applyProtection="1"/>
    <xf numFmtId="43" fontId="2" fillId="4" borderId="0" xfId="1" applyFont="1" applyFill="1" applyProtection="1"/>
    <xf numFmtId="0" fontId="5" fillId="4" borderId="6" xfId="0" applyFont="1" applyFill="1" applyBorder="1" applyAlignment="1" applyProtection="1">
      <alignment horizontal="right"/>
    </xf>
    <xf numFmtId="0" fontId="6" fillId="4" borderId="5" xfId="0" applyFont="1" applyFill="1" applyBorder="1" applyProtection="1"/>
    <xf numFmtId="0" fontId="6" fillId="4" borderId="0" xfId="0" applyFont="1" applyFill="1" applyBorder="1" applyProtection="1"/>
    <xf numFmtId="0" fontId="6" fillId="4" borderId="0" xfId="0" applyFont="1" applyFill="1" applyProtection="1"/>
    <xf numFmtId="14" fontId="0" fillId="4" borderId="0" xfId="0" applyNumberFormat="1" applyFill="1" applyProtection="1"/>
    <xf numFmtId="43" fontId="2" fillId="4" borderId="0" xfId="0" applyNumberFormat="1" applyFont="1" applyFill="1" applyProtection="1"/>
    <xf numFmtId="0" fontId="0" fillId="4" borderId="6" xfId="0" applyFill="1" applyBorder="1" applyAlignment="1" applyProtection="1">
      <alignment horizontal="right"/>
    </xf>
    <xf numFmtId="166" fontId="0" fillId="4" borderId="0" xfId="1" applyNumberFormat="1" applyFont="1" applyFill="1" applyProtection="1"/>
    <xf numFmtId="0" fontId="7" fillId="5" borderId="5" xfId="0" applyFont="1" applyFill="1" applyBorder="1" applyAlignment="1" applyProtection="1">
      <alignment horizontal="center"/>
    </xf>
    <xf numFmtId="0" fontId="7" fillId="5" borderId="0" xfId="0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0" fillId="5" borderId="6" xfId="0" applyFill="1" applyBorder="1" applyProtection="1"/>
    <xf numFmtId="0" fontId="14" fillId="2" borderId="2" xfId="0" applyFont="1" applyFill="1" applyBorder="1" applyAlignment="1" applyProtection="1">
      <alignment horizontal="left"/>
    </xf>
    <xf numFmtId="0" fontId="14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0" fillId="2" borderId="3" xfId="0" applyFill="1" applyBorder="1" applyProtection="1"/>
    <xf numFmtId="0" fontId="9" fillId="2" borderId="3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11" fillId="2" borderId="5" xfId="0" applyFont="1" applyFill="1" applyBorder="1" applyAlignment="1" applyProtection="1">
      <alignment horizontal="left"/>
    </xf>
    <xf numFmtId="0" fontId="16" fillId="3" borderId="10" xfId="0" applyFont="1" applyFill="1" applyBorder="1" applyAlignment="1" applyProtection="1"/>
    <xf numFmtId="0" fontId="1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2" borderId="6" xfId="0" applyFill="1" applyBorder="1" applyProtection="1"/>
    <xf numFmtId="0" fontId="14" fillId="2" borderId="5" xfId="0" applyFont="1" applyFill="1" applyBorder="1" applyAlignment="1" applyProtection="1">
      <alignment horizontal="left"/>
    </xf>
    <xf numFmtId="0" fontId="7" fillId="2" borderId="0" xfId="0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43" fontId="13" fillId="2" borderId="0" xfId="1" applyFont="1" applyFill="1" applyBorder="1" applyAlignment="1" applyProtection="1">
      <alignment horizontal="center"/>
    </xf>
    <xf numFmtId="0" fontId="13" fillId="2" borderId="6" xfId="0" applyFont="1" applyFill="1" applyBorder="1" applyProtection="1"/>
    <xf numFmtId="0" fontId="11" fillId="2" borderId="5" xfId="0" applyFont="1" applyFill="1" applyBorder="1" applyAlignment="1" applyProtection="1">
      <alignment horizontal="right"/>
    </xf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center"/>
    </xf>
    <xf numFmtId="0" fontId="11" fillId="2" borderId="0" xfId="0" applyFont="1" applyFill="1" applyAlignment="1" applyProtection="1">
      <alignment horizontal="right"/>
    </xf>
    <xf numFmtId="0" fontId="11" fillId="2" borderId="5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horizontal="right"/>
    </xf>
    <xf numFmtId="0" fontId="11" fillId="2" borderId="8" xfId="0" applyFont="1" applyFill="1" applyBorder="1" applyAlignment="1" applyProtection="1">
      <alignment horizontal="right"/>
    </xf>
    <xf numFmtId="0" fontId="7" fillId="2" borderId="8" xfId="0" applyFont="1" applyFill="1" applyBorder="1" applyAlignment="1" applyProtection="1">
      <alignment horizontal="center"/>
    </xf>
    <xf numFmtId="43" fontId="13" fillId="2" borderId="8" xfId="1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Protection="1"/>
    <xf numFmtId="0" fontId="0" fillId="0" borderId="0" xfId="0" applyProtection="1"/>
    <xf numFmtId="0" fontId="11" fillId="2" borderId="0" xfId="0" applyFont="1" applyFill="1" applyBorder="1" applyAlignment="1" applyProtection="1">
      <alignment horizontal="left"/>
    </xf>
    <xf numFmtId="0" fontId="11" fillId="4" borderId="11" xfId="0" applyFont="1" applyFill="1" applyBorder="1" applyAlignment="1" applyProtection="1">
      <alignment horizontal="left"/>
    </xf>
    <xf numFmtId="0" fontId="7" fillId="4" borderId="12" xfId="0" applyFont="1" applyFill="1" applyBorder="1" applyAlignment="1" applyProtection="1">
      <alignment horizontal="center"/>
    </xf>
    <xf numFmtId="0" fontId="14" fillId="4" borderId="13" xfId="0" applyFont="1" applyFill="1" applyBorder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0" fontId="11" fillId="4" borderId="13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/>
    </xf>
    <xf numFmtId="0" fontId="11" fillId="4" borderId="13" xfId="0" applyFont="1" applyFill="1" applyBorder="1" applyAlignment="1" applyProtection="1">
      <alignment horizontal="left"/>
    </xf>
    <xf numFmtId="0" fontId="11" fillId="4" borderId="15" xfId="0" applyFont="1" applyFill="1" applyBorder="1" applyAlignment="1" applyProtection="1">
      <alignment horizontal="left"/>
    </xf>
    <xf numFmtId="0" fontId="11" fillId="4" borderId="16" xfId="0" applyFont="1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center"/>
    </xf>
    <xf numFmtId="166" fontId="15" fillId="4" borderId="17" xfId="1" applyNumberFormat="1" applyFont="1" applyFill="1" applyBorder="1" applyAlignment="1" applyProtection="1">
      <alignment horizontal="center"/>
    </xf>
    <xf numFmtId="16" fontId="0" fillId="0" borderId="0" xfId="0" applyNumberFormat="1"/>
    <xf numFmtId="0" fontId="2" fillId="4" borderId="0" xfId="0" applyFont="1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14" fontId="0" fillId="4" borderId="0" xfId="0" applyNumberFormat="1" applyFill="1" applyAlignment="1" applyProtection="1">
      <alignment horizontal="center"/>
    </xf>
    <xf numFmtId="166" fontId="0" fillId="0" borderId="0" xfId="1" applyNumberFormat="1" applyFont="1"/>
    <xf numFmtId="22" fontId="0" fillId="0" borderId="0" xfId="0" applyNumberFormat="1"/>
    <xf numFmtId="3" fontId="0" fillId="0" borderId="0" xfId="0" applyNumberFormat="1"/>
    <xf numFmtId="0" fontId="0" fillId="6" borderId="0" xfId="0" applyFill="1"/>
    <xf numFmtId="0" fontId="0" fillId="7" borderId="0" xfId="0" applyFill="1"/>
    <xf numFmtId="165" fontId="0" fillId="7" borderId="0" xfId="0" applyNumberFormat="1" applyFill="1"/>
    <xf numFmtId="0" fontId="2" fillId="7" borderId="0" xfId="0" applyFont="1" applyFill="1"/>
    <xf numFmtId="1" fontId="0" fillId="0" borderId="0" xfId="0" applyNumberFormat="1"/>
    <xf numFmtId="0" fontId="0" fillId="3" borderId="24" xfId="0" applyFill="1" applyBorder="1"/>
    <xf numFmtId="0" fontId="2" fillId="0" borderId="0" xfId="0" applyFont="1" applyAlignment="1">
      <alignment horizontal="right"/>
    </xf>
    <xf numFmtId="166" fontId="4" fillId="4" borderId="1" xfId="1" applyNumberFormat="1" applyFont="1" applyFill="1" applyBorder="1" applyAlignment="1" applyProtection="1">
      <alignment horizontal="center"/>
    </xf>
    <xf numFmtId="16" fontId="2" fillId="0" borderId="0" xfId="0" applyNumberFormat="1" applyFont="1"/>
    <xf numFmtId="0" fontId="2" fillId="3" borderId="0" xfId="0" applyFont="1" applyFill="1"/>
    <xf numFmtId="0" fontId="0" fillId="4" borderId="0" xfId="0" applyFill="1" applyAlignment="1" applyProtection="1">
      <alignment horizontal="left"/>
    </xf>
    <xf numFmtId="0" fontId="11" fillId="4" borderId="0" xfId="0" applyFont="1" applyFill="1" applyBorder="1" applyProtection="1"/>
    <xf numFmtId="43" fontId="18" fillId="4" borderId="0" xfId="0" applyNumberFormat="1" applyFont="1" applyFill="1" applyProtection="1"/>
    <xf numFmtId="166" fontId="0" fillId="3" borderId="0" xfId="1" applyNumberFormat="1" applyFont="1" applyFill="1"/>
    <xf numFmtId="43" fontId="0" fillId="0" borderId="0" xfId="0" applyNumberFormat="1"/>
    <xf numFmtId="43" fontId="0" fillId="0" borderId="0" xfId="1" applyFont="1"/>
    <xf numFmtId="43" fontId="0" fillId="3" borderId="0" xfId="1" applyFont="1" applyFill="1"/>
    <xf numFmtId="0" fontId="0" fillId="8" borderId="0" xfId="0" applyFill="1"/>
    <xf numFmtId="43" fontId="2" fillId="8" borderId="0" xfId="1" applyFont="1" applyFill="1"/>
    <xf numFmtId="0" fontId="2" fillId="0" borderId="0" xfId="0" applyFont="1" applyFill="1"/>
    <xf numFmtId="0" fontId="0" fillId="9" borderId="0" xfId="0" applyFill="1"/>
    <xf numFmtId="0" fontId="2" fillId="9" borderId="0" xfId="0" applyFont="1" applyFill="1"/>
    <xf numFmtId="43" fontId="18" fillId="4" borderId="0" xfId="0" applyNumberFormat="1" applyFont="1" applyFill="1" applyAlignment="1" applyProtection="1">
      <alignment horizontal="right"/>
    </xf>
    <xf numFmtId="3" fontId="0" fillId="3" borderId="0" xfId="0" applyNumberFormat="1" applyFill="1"/>
    <xf numFmtId="10" fontId="0" fillId="3" borderId="0" xfId="0" applyNumberFormat="1" applyFill="1"/>
    <xf numFmtId="43" fontId="0" fillId="9" borderId="0" xfId="1" applyFont="1" applyFill="1"/>
    <xf numFmtId="0" fontId="0" fillId="10" borderId="0" xfId="0" applyFill="1"/>
    <xf numFmtId="14" fontId="19" fillId="11" borderId="0" xfId="0" applyNumberFormat="1" applyFont="1" applyFill="1"/>
    <xf numFmtId="0" fontId="0" fillId="4" borderId="0" xfId="0" quotePrefix="1" applyFill="1" applyProtection="1"/>
    <xf numFmtId="0" fontId="0" fillId="4" borderId="4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5" xfId="0" applyFill="1" applyBorder="1" applyProtection="1"/>
    <xf numFmtId="0" fontId="0" fillId="4" borderId="26" xfId="0" applyFill="1" applyBorder="1" applyProtection="1"/>
    <xf numFmtId="0" fontId="0" fillId="4" borderId="27" xfId="0" applyFill="1" applyBorder="1" applyProtection="1"/>
    <xf numFmtId="166" fontId="21" fillId="4" borderId="1" xfId="1" applyNumberFormat="1" applyFont="1" applyFill="1" applyBorder="1" applyAlignment="1" applyProtection="1">
      <alignment horizontal="center"/>
    </xf>
    <xf numFmtId="164" fontId="7" fillId="4" borderId="14" xfId="2" applyNumberFormat="1" applyFont="1" applyFill="1" applyBorder="1" applyAlignment="1" applyProtection="1">
      <alignment horizontal="right"/>
    </xf>
    <xf numFmtId="164" fontId="7" fillId="4" borderId="0" xfId="2" applyNumberFormat="1" applyFont="1" applyFill="1" applyBorder="1" applyAlignment="1" applyProtection="1">
      <alignment horizontal="center"/>
    </xf>
    <xf numFmtId="165" fontId="0" fillId="2" borderId="0" xfId="0" applyNumberFormat="1" applyFill="1" applyProtection="1"/>
    <xf numFmtId="164" fontId="15" fillId="3" borderId="10" xfId="2" applyNumberFormat="1" applyFont="1" applyFill="1" applyBorder="1" applyAlignment="1" applyProtection="1">
      <alignment horizontal="right"/>
    </xf>
    <xf numFmtId="164" fontId="0" fillId="0" borderId="0" xfId="0" applyNumberFormat="1"/>
    <xf numFmtId="0" fontId="16" fillId="2" borderId="0" xfId="0" applyFont="1" applyFill="1" applyBorder="1" applyAlignment="1" applyProtection="1">
      <alignment horizontal="left"/>
    </xf>
    <xf numFmtId="0" fontId="16" fillId="2" borderId="10" xfId="0" applyFont="1" applyFill="1" applyBorder="1" applyAlignment="1" applyProtection="1">
      <alignment horizontal="left"/>
    </xf>
    <xf numFmtId="166" fontId="22" fillId="2" borderId="10" xfId="1" applyNumberFormat="1" applyFont="1" applyFill="1" applyBorder="1" applyAlignment="1" applyProtection="1">
      <alignment horizontal="center"/>
    </xf>
    <xf numFmtId="166" fontId="22" fillId="2" borderId="0" xfId="1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 applyProtection="1">
      <alignment horizontal="left"/>
    </xf>
    <xf numFmtId="166" fontId="21" fillId="2" borderId="10" xfId="1" applyNumberFormat="1" applyFont="1" applyFill="1" applyBorder="1" applyAlignment="1" applyProtection="1">
      <alignment horizontal="center"/>
    </xf>
    <xf numFmtId="0" fontId="0" fillId="3" borderId="0" xfId="0" applyFill="1" applyAlignment="1">
      <alignment horizontal="right"/>
    </xf>
    <xf numFmtId="166" fontId="22" fillId="2" borderId="10" xfId="1" applyNumberFormat="1" applyFont="1" applyFill="1" applyBorder="1" applyAlignment="1" applyProtection="1">
      <alignment horizontal="right"/>
    </xf>
    <xf numFmtId="0" fontId="24" fillId="2" borderId="0" xfId="0" applyFont="1" applyFill="1" applyAlignment="1" applyProtection="1">
      <alignment horizontal="right"/>
    </xf>
    <xf numFmtId="16" fontId="0" fillId="3" borderId="0" xfId="0" applyNumberFormat="1" applyFill="1"/>
    <xf numFmtId="0" fontId="18" fillId="2" borderId="8" xfId="0" quotePrefix="1" applyFont="1" applyFill="1" applyBorder="1" applyAlignment="1" applyProtection="1">
      <alignment horizontal="left"/>
    </xf>
    <xf numFmtId="0" fontId="25" fillId="2" borderId="0" xfId="0" quotePrefix="1" applyFont="1" applyFill="1" applyBorder="1" applyAlignment="1" applyProtection="1">
      <alignment horizontal="left"/>
    </xf>
    <xf numFmtId="0" fontId="25" fillId="2" borderId="0" xfId="0" applyFont="1" applyFill="1" applyBorder="1" applyAlignment="1" applyProtection="1">
      <alignment horizontal="left"/>
    </xf>
    <xf numFmtId="164" fontId="2" fillId="0" borderId="0" xfId="2" applyNumberFormat="1" applyFont="1"/>
    <xf numFmtId="0" fontId="2" fillId="0" borderId="0" xfId="0" applyFont="1" applyAlignment="1">
      <alignment horizontal="center"/>
    </xf>
    <xf numFmtId="0" fontId="0" fillId="0" borderId="0" xfId="0" applyFill="1"/>
    <xf numFmtId="0" fontId="2" fillId="2" borderId="0" xfId="0" applyFont="1" applyFill="1"/>
    <xf numFmtId="0" fontId="0" fillId="2" borderId="0" xfId="0" applyFill="1"/>
    <xf numFmtId="0" fontId="23" fillId="2" borderId="1" xfId="0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0" fontId="0" fillId="9" borderId="0" xfId="0" applyFill="1" applyBorder="1"/>
    <xf numFmtId="166" fontId="2" fillId="0" borderId="0" xfId="0" applyNumberFormat="1" applyFont="1"/>
    <xf numFmtId="164" fontId="0" fillId="12" borderId="0" xfId="2" applyNumberFormat="1" applyFont="1" applyFill="1"/>
    <xf numFmtId="0" fontId="0" fillId="0" borderId="0" xfId="0" applyAlignment="1">
      <alignment horizontal="center"/>
    </xf>
    <xf numFmtId="0" fontId="17" fillId="4" borderId="19" xfId="0" applyFont="1" applyFill="1" applyBorder="1" applyAlignment="1" applyProtection="1">
      <alignment horizontal="center" vertical="center"/>
      <protection locked="0"/>
    </xf>
    <xf numFmtId="0" fontId="17" fillId="4" borderId="18" xfId="0" applyFont="1" applyFill="1" applyBorder="1" applyAlignment="1" applyProtection="1">
      <alignment horizontal="center" vertical="center"/>
      <protection locked="0"/>
    </xf>
    <xf numFmtId="0" fontId="17" fillId="4" borderId="20" xfId="0" applyFont="1" applyFill="1" applyBorder="1" applyAlignment="1" applyProtection="1">
      <alignment horizontal="center" vertical="center"/>
      <protection locked="0"/>
    </xf>
    <xf numFmtId="0" fontId="17" fillId="4" borderId="21" xfId="0" applyFont="1" applyFill="1" applyBorder="1" applyAlignment="1" applyProtection="1">
      <alignment horizontal="center" vertical="center"/>
      <protection locked="0"/>
    </xf>
    <xf numFmtId="0" fontId="17" fillId="4" borderId="22" xfId="0" applyFont="1" applyFill="1" applyBorder="1" applyAlignment="1" applyProtection="1">
      <alignment horizontal="center" vertical="center"/>
      <protection locked="0"/>
    </xf>
    <xf numFmtId="0" fontId="17" fillId="4" borderId="23" xfId="0" applyFont="1" applyFill="1" applyBorder="1" applyAlignment="1" applyProtection="1">
      <alignment horizontal="center" vertical="center"/>
      <protection locked="0"/>
    </xf>
    <xf numFmtId="0" fontId="20" fillId="4" borderId="19" xfId="0" applyFont="1" applyFill="1" applyBorder="1" applyAlignment="1" applyProtection="1">
      <alignment horizontal="center" vertical="center"/>
      <protection locked="0"/>
    </xf>
    <xf numFmtId="0" fontId="20" fillId="4" borderId="18" xfId="0" applyFont="1" applyFill="1" applyBorder="1" applyAlignment="1" applyProtection="1">
      <alignment horizontal="center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1" xfId="0" applyFont="1" applyFill="1" applyBorder="1" applyAlignment="1" applyProtection="1">
      <alignment horizontal="center" vertical="center"/>
      <protection locked="0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Tamponi eseguiti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Tamponi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Italia!$D$2:$BA$2</c:f>
              <c:numCache>
                <c:formatCode>d\-mmm</c:formatCode>
                <c:ptCount val="50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</c:numCache>
            </c:numRef>
          </c:cat>
          <c:val>
            <c:numRef>
              <c:f>Italia!$D$10:$BA$10</c:f>
              <c:numCache>
                <c:formatCode>General</c:formatCode>
                <c:ptCount val="50"/>
                <c:pt idx="0">
                  <c:v>4324</c:v>
                </c:pt>
                <c:pt idx="1">
                  <c:v>8623</c:v>
                </c:pt>
                <c:pt idx="2">
                  <c:v>9587</c:v>
                </c:pt>
                <c:pt idx="3">
                  <c:v>12014</c:v>
                </c:pt>
                <c:pt idx="4">
                  <c:v>15695</c:v>
                </c:pt>
                <c:pt idx="5">
                  <c:v>18661</c:v>
                </c:pt>
                <c:pt idx="6">
                  <c:v>21127</c:v>
                </c:pt>
                <c:pt idx="7">
                  <c:v>23345</c:v>
                </c:pt>
                <c:pt idx="8">
                  <c:v>25844</c:v>
                </c:pt>
                <c:pt idx="9">
                  <c:v>29861</c:v>
                </c:pt>
                <c:pt idx="10">
                  <c:v>32362</c:v>
                </c:pt>
                <c:pt idx="11">
                  <c:v>36359</c:v>
                </c:pt>
                <c:pt idx="12">
                  <c:v>42062</c:v>
                </c:pt>
                <c:pt idx="13">
                  <c:v>49937</c:v>
                </c:pt>
                <c:pt idx="14">
                  <c:v>53826</c:v>
                </c:pt>
                <c:pt idx="15">
                  <c:v>60761</c:v>
                </c:pt>
                <c:pt idx="16">
                  <c:v>73154</c:v>
                </c:pt>
                <c:pt idx="17">
                  <c:v>86011</c:v>
                </c:pt>
                <c:pt idx="18">
                  <c:v>97488</c:v>
                </c:pt>
                <c:pt idx="19">
                  <c:v>109170</c:v>
                </c:pt>
                <c:pt idx="20">
                  <c:v>124899</c:v>
                </c:pt>
                <c:pt idx="21">
                  <c:v>137962</c:v>
                </c:pt>
                <c:pt idx="22">
                  <c:v>148657</c:v>
                </c:pt>
                <c:pt idx="23">
                  <c:v>165541</c:v>
                </c:pt>
                <c:pt idx="24">
                  <c:v>182777</c:v>
                </c:pt>
                <c:pt idx="25">
                  <c:v>206886</c:v>
                </c:pt>
                <c:pt idx="26">
                  <c:v>233222</c:v>
                </c:pt>
                <c:pt idx="27">
                  <c:v>258402</c:v>
                </c:pt>
                <c:pt idx="28">
                  <c:v>275468</c:v>
                </c:pt>
                <c:pt idx="29">
                  <c:v>296964</c:v>
                </c:pt>
                <c:pt idx="30">
                  <c:v>324445</c:v>
                </c:pt>
                <c:pt idx="31">
                  <c:v>361060</c:v>
                </c:pt>
                <c:pt idx="32">
                  <c:v>394079</c:v>
                </c:pt>
                <c:pt idx="33">
                  <c:v>429526</c:v>
                </c:pt>
                <c:pt idx="34">
                  <c:v>454030</c:v>
                </c:pt>
                <c:pt idx="35">
                  <c:v>477359</c:v>
                </c:pt>
                <c:pt idx="36">
                  <c:v>506968</c:v>
                </c:pt>
                <c:pt idx="37">
                  <c:v>541423</c:v>
                </c:pt>
                <c:pt idx="38">
                  <c:v>581232</c:v>
                </c:pt>
                <c:pt idx="39">
                  <c:v>619849</c:v>
                </c:pt>
                <c:pt idx="40">
                  <c:v>657224</c:v>
                </c:pt>
                <c:pt idx="41">
                  <c:v>691461</c:v>
                </c:pt>
                <c:pt idx="42">
                  <c:v>721732</c:v>
                </c:pt>
                <c:pt idx="43">
                  <c:v>755445</c:v>
                </c:pt>
                <c:pt idx="44">
                  <c:v>807125</c:v>
                </c:pt>
                <c:pt idx="45">
                  <c:v>853369</c:v>
                </c:pt>
                <c:pt idx="46">
                  <c:v>906864</c:v>
                </c:pt>
                <c:pt idx="47">
                  <c:v>963473</c:v>
                </c:pt>
                <c:pt idx="48">
                  <c:v>1010193</c:v>
                </c:pt>
                <c:pt idx="49">
                  <c:v>1046910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53-4D8A-8830-127B271BB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14472"/>
        <c:axId val="443815128"/>
      </c:lineChart>
      <c:dateAx>
        <c:axId val="4438144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5128"/>
        <c:crosses val="autoZero"/>
        <c:auto val="1"/>
        <c:lblOffset val="100"/>
        <c:baseTimeUnit val="days"/>
      </c:dateAx>
      <c:valAx>
        <c:axId val="4438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Nuovi</a:t>
            </a:r>
            <a:r>
              <a:rPr lang="en-US" baseline="0"/>
              <a:t> c</a:t>
            </a:r>
            <a:r>
              <a:rPr lang="en-US"/>
              <a:t>ontagi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Italia!$E$2:$BL$2</c:f>
              <c:numCache>
                <c:formatCode>d\-mmm</c:formatCode>
                <c:ptCount val="60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  <c:pt idx="55">
                  <c:v>43941</c:v>
                </c:pt>
                <c:pt idx="56">
                  <c:v>43942</c:v>
                </c:pt>
                <c:pt idx="57">
                  <c:v>43943</c:v>
                </c:pt>
                <c:pt idx="58">
                  <c:v>43944</c:v>
                </c:pt>
                <c:pt idx="59">
                  <c:v>43945</c:v>
                </c:pt>
              </c:numCache>
            </c:numRef>
          </c:cat>
          <c:val>
            <c:numRef>
              <c:f>Italia!$E$12:$BL$12</c:f>
              <c:numCache>
                <c:formatCode>General</c:formatCode>
                <c:ptCount val="60"/>
                <c:pt idx="0">
                  <c:v>90</c:v>
                </c:pt>
                <c:pt idx="1">
                  <c:v>74</c:v>
                </c:pt>
                <c:pt idx="2">
                  <c:v>203</c:v>
                </c:pt>
                <c:pt idx="3">
                  <c:v>233</c:v>
                </c:pt>
                <c:pt idx="4">
                  <c:v>228</c:v>
                </c:pt>
                <c:pt idx="5">
                  <c:v>528</c:v>
                </c:pt>
                <c:pt idx="6">
                  <c:v>258</c:v>
                </c:pt>
                <c:pt idx="7">
                  <c:v>407</c:v>
                </c:pt>
                <c:pt idx="8">
                  <c:v>464</c:v>
                </c:pt>
                <c:pt idx="9">
                  <c:v>590</c:v>
                </c:pt>
                <c:pt idx="10">
                  <c:v>620</c:v>
                </c:pt>
                <c:pt idx="11">
                  <c:v>1145</c:v>
                </c:pt>
                <c:pt idx="12">
                  <c:v>1326</c:v>
                </c:pt>
                <c:pt idx="13">
                  <c:v>1598</c:v>
                </c:pt>
                <c:pt idx="14">
                  <c:v>529</c:v>
                </c:pt>
                <c:pt idx="15">
                  <c:v>2076</c:v>
                </c:pt>
                <c:pt idx="16">
                  <c:v>2249</c:v>
                </c:pt>
                <c:pt idx="17">
                  <c:v>2116</c:v>
                </c:pt>
                <c:pt idx="18">
                  <c:v>2795</c:v>
                </c:pt>
                <c:pt idx="19">
                  <c:v>2853</c:v>
                </c:pt>
                <c:pt idx="20">
                  <c:v>2470</c:v>
                </c:pt>
                <c:pt idx="21">
                  <c:v>2989</c:v>
                </c:pt>
                <c:pt idx="22">
                  <c:v>2648</c:v>
                </c:pt>
                <c:pt idx="23">
                  <c:v>4480</c:v>
                </c:pt>
                <c:pt idx="24">
                  <c:v>4670</c:v>
                </c:pt>
                <c:pt idx="25">
                  <c:v>4821</c:v>
                </c:pt>
                <c:pt idx="26">
                  <c:v>3957</c:v>
                </c:pt>
                <c:pt idx="27">
                  <c:v>3780</c:v>
                </c:pt>
                <c:pt idx="28">
                  <c:v>3612</c:v>
                </c:pt>
                <c:pt idx="29">
                  <c:v>3491</c:v>
                </c:pt>
                <c:pt idx="30">
                  <c:v>4492</c:v>
                </c:pt>
                <c:pt idx="31">
                  <c:v>4401</c:v>
                </c:pt>
                <c:pt idx="32">
                  <c:v>3651</c:v>
                </c:pt>
                <c:pt idx="33">
                  <c:v>3815</c:v>
                </c:pt>
                <c:pt idx="34">
                  <c:v>1648</c:v>
                </c:pt>
                <c:pt idx="35">
                  <c:v>2107</c:v>
                </c:pt>
                <c:pt idx="36">
                  <c:v>2937</c:v>
                </c:pt>
                <c:pt idx="37">
                  <c:v>2477</c:v>
                </c:pt>
                <c:pt idx="38">
                  <c:v>2339</c:v>
                </c:pt>
                <c:pt idx="39">
                  <c:v>2886</c:v>
                </c:pt>
                <c:pt idx="40">
                  <c:v>2972</c:v>
                </c:pt>
                <c:pt idx="41">
                  <c:v>1941</c:v>
                </c:pt>
                <c:pt idx="42">
                  <c:v>880</c:v>
                </c:pt>
                <c:pt idx="43">
                  <c:v>1195</c:v>
                </c:pt>
                <c:pt idx="44">
                  <c:v>1615</c:v>
                </c:pt>
                <c:pt idx="45">
                  <c:v>1396</c:v>
                </c:pt>
                <c:pt idx="46">
                  <c:v>1996</c:v>
                </c:pt>
                <c:pt idx="47">
                  <c:v>1984</c:v>
                </c:pt>
                <c:pt idx="48">
                  <c:v>1363</c:v>
                </c:pt>
                <c:pt idx="49">
                  <c:v>675</c:v>
                </c:pt>
                <c:pt idx="50">
                  <c:v>1127</c:v>
                </c:pt>
                <c:pt idx="51">
                  <c:v>1189</c:v>
                </c:pt>
                <c:pt idx="52">
                  <c:v>355</c:v>
                </c:pt>
                <c:pt idx="53">
                  <c:v>809</c:v>
                </c:pt>
                <c:pt idx="54">
                  <c:v>486</c:v>
                </c:pt>
                <c:pt idx="55">
                  <c:v>-20</c:v>
                </c:pt>
                <c:pt idx="56">
                  <c:v>-528</c:v>
                </c:pt>
                <c:pt idx="57">
                  <c:v>-10</c:v>
                </c:pt>
                <c:pt idx="58">
                  <c:v>-851</c:v>
                </c:pt>
                <c:pt idx="59">
                  <c:v>-321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2E-46F5-9780-DD60A3D07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814472"/>
        <c:axId val="443815128"/>
      </c:barChart>
      <c:dateAx>
        <c:axId val="4438144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5128"/>
        <c:crosses val="autoZero"/>
        <c:auto val="1"/>
        <c:lblOffset val="100"/>
        <c:baseTimeUnit val="days"/>
      </c:dateAx>
      <c:valAx>
        <c:axId val="4438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Ospedalizzati</a:t>
            </a:r>
            <a:r>
              <a:rPr lang="en-US" baseline="0"/>
              <a:t> </a:t>
            </a:r>
            <a:r>
              <a:rPr lang="en-US" sz="900" b="0" baseline="0"/>
              <a:t>(x gg)</a:t>
            </a:r>
            <a:endParaRPr lang="en-US" sz="900" b="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Italia!$E$2:$BL$2</c:f>
              <c:numCache>
                <c:formatCode>d\-mmm</c:formatCode>
                <c:ptCount val="60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  <c:pt idx="55">
                  <c:v>43941</c:v>
                </c:pt>
                <c:pt idx="56">
                  <c:v>43942</c:v>
                </c:pt>
                <c:pt idx="57">
                  <c:v>43943</c:v>
                </c:pt>
                <c:pt idx="58">
                  <c:v>43944</c:v>
                </c:pt>
                <c:pt idx="59">
                  <c:v>43945</c:v>
                </c:pt>
              </c:numCache>
            </c:numRef>
          </c:cat>
          <c:val>
            <c:numRef>
              <c:f>Italia!$E$3:$BL$3</c:f>
              <c:numCache>
                <c:formatCode>_-* #,##0_-;\-* #,##0_-;_-* "-"??_-;_-@_-</c:formatCode>
                <c:ptCount val="60"/>
                <c:pt idx="0">
                  <c:v>22</c:v>
                </c:pt>
                <c:pt idx="1">
                  <c:v>15</c:v>
                </c:pt>
                <c:pt idx="2">
                  <c:v>140</c:v>
                </c:pt>
                <c:pt idx="3">
                  <c:v>105</c:v>
                </c:pt>
                <c:pt idx="4">
                  <c:v>97</c:v>
                </c:pt>
                <c:pt idx="5">
                  <c:v>273</c:v>
                </c:pt>
                <c:pt idx="6">
                  <c:v>129</c:v>
                </c:pt>
                <c:pt idx="7">
                  <c:v>355</c:v>
                </c:pt>
                <c:pt idx="8">
                  <c:v>378</c:v>
                </c:pt>
                <c:pt idx="9">
                  <c:v>500</c:v>
                </c:pt>
                <c:pt idx="10">
                  <c:v>715</c:v>
                </c:pt>
                <c:pt idx="11">
                  <c:v>362</c:v>
                </c:pt>
                <c:pt idx="12">
                  <c:v>989</c:v>
                </c:pt>
                <c:pt idx="13">
                  <c:v>842</c:v>
                </c:pt>
                <c:pt idx="14">
                  <c:v>866</c:v>
                </c:pt>
                <c:pt idx="15">
                  <c:v>951</c:v>
                </c:pt>
                <c:pt idx="16">
                  <c:v>937</c:v>
                </c:pt>
                <c:pt idx="17">
                  <c:v>951</c:v>
                </c:pt>
                <c:pt idx="18">
                  <c:v>1136</c:v>
                </c:pt>
                <c:pt idx="19">
                  <c:v>1445</c:v>
                </c:pt>
                <c:pt idx="20">
                  <c:v>1541</c:v>
                </c:pt>
                <c:pt idx="21">
                  <c:v>2078</c:v>
                </c:pt>
                <c:pt idx="22">
                  <c:v>1666</c:v>
                </c:pt>
                <c:pt idx="23">
                  <c:v>1635</c:v>
                </c:pt>
                <c:pt idx="24">
                  <c:v>420</c:v>
                </c:pt>
                <c:pt idx="25">
                  <c:v>1890</c:v>
                </c:pt>
                <c:pt idx="26">
                  <c:v>2290</c:v>
                </c:pt>
                <c:pt idx="27">
                  <c:v>1041</c:v>
                </c:pt>
                <c:pt idx="28">
                  <c:v>1437</c:v>
                </c:pt>
                <c:pt idx="29">
                  <c:v>1268</c:v>
                </c:pt>
                <c:pt idx="30">
                  <c:v>1764</c:v>
                </c:pt>
                <c:pt idx="31" formatCode="General">
                  <c:v>1396</c:v>
                </c:pt>
                <c:pt idx="32" formatCode="General">
                  <c:v>771</c:v>
                </c:pt>
                <c:pt idx="33" formatCode="General">
                  <c:v>760</c:v>
                </c:pt>
                <c:pt idx="34" formatCode="General">
                  <c:v>484</c:v>
                </c:pt>
                <c:pt idx="35" formatCode="General">
                  <c:v>439</c:v>
                </c:pt>
                <c:pt idx="36" formatCode="General">
                  <c:v>223</c:v>
                </c:pt>
                <c:pt idx="37" formatCode="General">
                  <c:v>155</c:v>
                </c:pt>
                <c:pt idx="38" formatCode="General">
                  <c:v>216</c:v>
                </c:pt>
                <c:pt idx="39" formatCode="General">
                  <c:v>195</c:v>
                </c:pt>
                <c:pt idx="40" formatCode="General">
                  <c:v>-78</c:v>
                </c:pt>
                <c:pt idx="41" formatCode="General">
                  <c:v>-52</c:v>
                </c:pt>
                <c:pt idx="42" formatCode="General">
                  <c:v>-364</c:v>
                </c:pt>
                <c:pt idx="43" formatCode="General">
                  <c:v>-332</c:v>
                </c:pt>
                <c:pt idx="44" formatCode="General">
                  <c:v>-174</c:v>
                </c:pt>
                <c:pt idx="45" formatCode="General">
                  <c:v>-265</c:v>
                </c:pt>
                <c:pt idx="46" formatCode="General">
                  <c:v>-214</c:v>
                </c:pt>
                <c:pt idx="47" formatCode="General">
                  <c:v>-335</c:v>
                </c:pt>
                <c:pt idx="48" formatCode="General">
                  <c:v>93</c:v>
                </c:pt>
                <c:pt idx="49" formatCode="General">
                  <c:v>-86</c:v>
                </c:pt>
                <c:pt idx="50" formatCode="General">
                  <c:v>-475</c:v>
                </c:pt>
                <c:pt idx="51" formatCode="General">
                  <c:v>-893</c:v>
                </c:pt>
                <c:pt idx="52" formatCode="General">
                  <c:v>-1231</c:v>
                </c:pt>
                <c:pt idx="53" formatCode="General">
                  <c:v>-858</c:v>
                </c:pt>
                <c:pt idx="54" formatCode="General">
                  <c:v>-72</c:v>
                </c:pt>
                <c:pt idx="55" formatCode="General">
                  <c:v>-189</c:v>
                </c:pt>
                <c:pt idx="56" formatCode="General">
                  <c:v>-874</c:v>
                </c:pt>
                <c:pt idx="57" formatCode="General">
                  <c:v>-416</c:v>
                </c:pt>
                <c:pt idx="58" formatCode="General">
                  <c:v>-1051</c:v>
                </c:pt>
                <c:pt idx="59" formatCode="General">
                  <c:v>-897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F3-4F0F-AB1C-3F57655FB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814472"/>
        <c:axId val="443815128"/>
      </c:barChart>
      <c:dateAx>
        <c:axId val="4438144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5128"/>
        <c:crosses val="autoZero"/>
        <c:auto val="1"/>
        <c:lblOffset val="100"/>
        <c:baseTimeUnit val="days"/>
      </c:dateAx>
      <c:valAx>
        <c:axId val="4438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1">
            <a:lumMod val="5000"/>
            <a:lumOff val="95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A3-4680-8E23-42C107F59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A3-4680-8E23-42C107F59D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Italia!$C$177:$C$178</c:f>
              <c:strCache>
                <c:ptCount val="2"/>
                <c:pt idx="0">
                  <c:v>ospedalizzati</c:v>
                </c:pt>
                <c:pt idx="1">
                  <c:v>isolamento domiciliare </c:v>
                </c:pt>
              </c:strCache>
            </c:strRef>
          </c:cat>
          <c:val>
            <c:numRef>
              <c:f>Italia!$B$177:$B$178</c:f>
              <c:numCache>
                <c:formatCode>General</c:formatCode>
                <c:ptCount val="2"/>
                <c:pt idx="0">
                  <c:v>23635</c:v>
                </c:pt>
                <c:pt idx="1">
                  <c:v>82212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A3-4680-8E23-42C107F59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DOMICILIARI/OSPEDALIZZATI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Italia!$B$321</c:f>
              <c:strCache>
                <c:ptCount val="1"/>
                <c:pt idx="0">
                  <c:v> Lombardia 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Italia!$D$321:$BL$321</c:f>
              <c:numCache>
                <c:formatCode>0.0%</c:formatCode>
                <c:ptCount val="61"/>
                <c:pt idx="0">
                  <c:v>0.74736842105263157</c:v>
                </c:pt>
                <c:pt idx="1">
                  <c:v>1.2211538461538463</c:v>
                </c:pt>
                <c:pt idx="2">
                  <c:v>1.3942307692307692</c:v>
                </c:pt>
                <c:pt idx="3">
                  <c:v>0.63849765258215962</c:v>
                </c:pt>
                <c:pt idx="4">
                  <c:v>0.68085106382978722</c:v>
                </c:pt>
                <c:pt idx="5">
                  <c:v>0.6428571428571429</c:v>
                </c:pt>
                <c:pt idx="6">
                  <c:v>0.732421875</c:v>
                </c:pt>
                <c:pt idx="7">
                  <c:v>0.78016528925619832</c:v>
                </c:pt>
                <c:pt idx="8">
                  <c:v>0.53294797687861273</c:v>
                </c:pt>
                <c:pt idx="9">
                  <c:v>0.37845303867403313</c:v>
                </c:pt>
                <c:pt idx="10">
                  <c:v>0.25760792639773533</c:v>
                </c:pt>
                <c:pt idx="11">
                  <c:v>3.98757120662869E-2</c:v>
                </c:pt>
                <c:pt idx="12">
                  <c:v>0.35742574257425741</c:v>
                </c:pt>
                <c:pt idx="13">
                  <c:v>0.28899082568807338</c:v>
                </c:pt>
                <c:pt idx="14">
                  <c:v>0.38494756323257251</c:v>
                </c:pt>
                <c:pt idx="15">
                  <c:v>0.16961690885072656</c:v>
                </c:pt>
                <c:pt idx="16">
                  <c:v>0.30621033544877607</c:v>
                </c:pt>
                <c:pt idx="17">
                  <c:v>0.42126957955482275</c:v>
                </c:pt>
                <c:pt idx="18">
                  <c:v>0.52055063913470989</c:v>
                </c:pt>
                <c:pt idx="19">
                  <c:v>0.60905861456483124</c:v>
                </c:pt>
                <c:pt idx="20">
                  <c:v>0.60252114249242061</c:v>
                </c:pt>
                <c:pt idx="21">
                  <c:v>0.5529024878467258</c:v>
                </c:pt>
                <c:pt idx="22">
                  <c:v>0.54430541368743612</c:v>
                </c:pt>
                <c:pt idx="23">
                  <c:v>0.49421366792544769</c:v>
                </c:pt>
                <c:pt idx="24">
                  <c:v>0.66066960562373411</c:v>
                </c:pt>
                <c:pt idx="25">
                  <c:v>0.755264655663062</c:v>
                </c:pt>
                <c:pt idx="26">
                  <c:v>0.85755534167468717</c:v>
                </c:pt>
                <c:pt idx="27">
                  <c:v>0.6902939230696532</c:v>
                </c:pt>
                <c:pt idx="28">
                  <c:v>0.80974255909656423</c:v>
                </c:pt>
                <c:pt idx="29">
                  <c:v>0.82191655204034841</c:v>
                </c:pt>
                <c:pt idx="30">
                  <c:v>0.82836085952761496</c:v>
                </c:pt>
                <c:pt idx="31">
                  <c:v>0.85775284661754858</c:v>
                </c:pt>
                <c:pt idx="32">
                  <c:v>0.92251991310644466</c:v>
                </c:pt>
                <c:pt idx="33">
                  <c:v>0.9652794483201026</c:v>
                </c:pt>
                <c:pt idx="34">
                  <c:v>0.96213584730700874</c:v>
                </c:pt>
                <c:pt idx="35">
                  <c:v>0.90232027386839098</c:v>
                </c:pt>
                <c:pt idx="36">
                  <c:v>0.90232452487317327</c:v>
                </c:pt>
                <c:pt idx="37">
                  <c:v>0.94174391438691685</c:v>
                </c:pt>
                <c:pt idx="38">
                  <c:v>0.97330893006939678</c:v>
                </c:pt>
                <c:pt idx="39">
                  <c:v>0.98657361753773798</c:v>
                </c:pt>
                <c:pt idx="40">
                  <c:v>1.0423169267707082</c:v>
                </c:pt>
                <c:pt idx="41">
                  <c:v>1.110460753414378</c:v>
                </c:pt>
                <c:pt idx="42">
                  <c:v>1.1474692615222146</c:v>
                </c:pt>
                <c:pt idx="43">
                  <c:v>1.1573298827827676</c:v>
                </c:pt>
                <c:pt idx="44">
                  <c:v>1.1998304562268804</c:v>
                </c:pt>
                <c:pt idx="45">
                  <c:v>1.2309699201964395</c:v>
                </c:pt>
                <c:pt idx="46">
                  <c:v>1.2578178759844025</c:v>
                </c:pt>
                <c:pt idx="47">
                  <c:v>1.2922727272727272</c:v>
                </c:pt>
                <c:pt idx="48">
                  <c:v>1.3784709014834537</c:v>
                </c:pt>
                <c:pt idx="49">
                  <c:v>1.4246450535266875</c:v>
                </c:pt>
                <c:pt idx="50">
                  <c:v>1.4519281763769982</c:v>
                </c:pt>
                <c:pt idx="51">
                  <c:v>1.5097964473583898</c:v>
                </c:pt>
                <c:pt idx="52">
                  <c:v>1.6711333548595415</c:v>
                </c:pt>
                <c:pt idx="53">
                  <c:v>1.8827384031729608</c:v>
                </c:pt>
                <c:pt idx="54">
                  <c:v>2.1117481117481116</c:v>
                </c:pt>
                <c:pt idx="55">
                  <c:v>2.0625887784090908</c:v>
                </c:pt>
                <c:pt idx="56">
                  <c:v>2.133164235890932</c:v>
                </c:pt>
                <c:pt idx="57">
                  <c:v>2.1886261261261262</c:v>
                </c:pt>
                <c:pt idx="58">
                  <c:v>2.2583499857265199</c:v>
                </c:pt>
                <c:pt idx="59">
                  <c:v>2.3934081346423564</c:v>
                </c:pt>
                <c:pt idx="60">
                  <c:v>2.5998743060647325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A-47AF-842E-A898B76A1926}"/>
            </c:ext>
          </c:extLst>
        </c:ser>
        <c:ser>
          <c:idx val="1"/>
          <c:order val="1"/>
          <c:tx>
            <c:strRef>
              <c:f>Italia!$B$322</c:f>
              <c:strCache>
                <c:ptCount val="1"/>
                <c:pt idx="0">
                  <c:v> Emilia Romagna 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Italia!$D$322:$BL$322</c:f>
              <c:numCache>
                <c:formatCode>0.0%</c:formatCode>
                <c:ptCount val="61"/>
                <c:pt idx="0">
                  <c:v>0.5</c:v>
                </c:pt>
                <c:pt idx="1">
                  <c:v>0.52941176470588236</c:v>
                </c:pt>
                <c:pt idx="2">
                  <c:v>1</c:v>
                </c:pt>
                <c:pt idx="3">
                  <c:v>1.2857142857142858</c:v>
                </c:pt>
                <c:pt idx="4">
                  <c:v>1.3064516129032258</c:v>
                </c:pt>
                <c:pt idx="5">
                  <c:v>1.1958762886597938</c:v>
                </c:pt>
                <c:pt idx="6">
                  <c:v>0.97857142857142854</c:v>
                </c:pt>
                <c:pt idx="7">
                  <c:v>0.97560975609756095</c:v>
                </c:pt>
                <c:pt idx="8">
                  <c:v>0.88625592417061616</c:v>
                </c:pt>
                <c:pt idx="9">
                  <c:v>0.82978723404255317</c:v>
                </c:pt>
                <c:pt idx="10">
                  <c:v>0.83286908077994426</c:v>
                </c:pt>
                <c:pt idx="11">
                  <c:v>0.81333333333333335</c:v>
                </c:pt>
                <c:pt idx="12">
                  <c:v>0.77462121212121215</c:v>
                </c:pt>
                <c:pt idx="13">
                  <c:v>0.77795786061588335</c:v>
                </c:pt>
                <c:pt idx="14">
                  <c:v>0.93093093093093093</c:v>
                </c:pt>
                <c:pt idx="15">
                  <c:v>0.84745762711864403</c:v>
                </c:pt>
                <c:pt idx="16">
                  <c:v>0.87043580683156652</c:v>
                </c:pt>
                <c:pt idx="17">
                  <c:v>0.89848812095032393</c:v>
                </c:pt>
                <c:pt idx="18">
                  <c:v>0.8794392523364486</c:v>
                </c:pt>
                <c:pt idx="19">
                  <c:v>0.91286644951140061</c:v>
                </c:pt>
                <c:pt idx="20">
                  <c:v>0.9804913294797688</c:v>
                </c:pt>
                <c:pt idx="21">
                  <c:v>0.98075689544579858</c:v>
                </c:pt>
                <c:pt idx="22">
                  <c:v>0.90273896031302403</c:v>
                </c:pt>
                <c:pt idx="23">
                  <c:v>0.92762186115214185</c:v>
                </c:pt>
                <c:pt idx="24">
                  <c:v>1.086111111111111</c:v>
                </c:pt>
                <c:pt idx="25">
                  <c:v>1.165531914893617</c:v>
                </c:pt>
                <c:pt idx="26">
                  <c:v>1.235781990521327</c:v>
                </c:pt>
                <c:pt idx="27">
                  <c:v>1.368421052631579</c:v>
                </c:pt>
                <c:pt idx="28">
                  <c:v>1.3126201153106982</c:v>
                </c:pt>
                <c:pt idx="29">
                  <c:v>1.3617151607963247</c:v>
                </c:pt>
                <c:pt idx="30">
                  <c:v>1.3765112262521588</c:v>
                </c:pt>
                <c:pt idx="31">
                  <c:v>1.4213406292749657</c:v>
                </c:pt>
                <c:pt idx="32">
                  <c:v>1.483682674449456</c:v>
                </c:pt>
                <c:pt idx="33">
                  <c:v>1.4841685365245574</c:v>
                </c:pt>
                <c:pt idx="34">
                  <c:v>1.5682593856655289</c:v>
                </c:pt>
                <c:pt idx="35">
                  <c:v>1.6067796610169491</c:v>
                </c:pt>
                <c:pt idx="36">
                  <c:v>1.659786304031083</c:v>
                </c:pt>
                <c:pt idx="37">
                  <c:v>1.6988489546629082</c:v>
                </c:pt>
                <c:pt idx="38">
                  <c:v>1.7515081206496519</c:v>
                </c:pt>
                <c:pt idx="39">
                  <c:v>1.8459920542182753</c:v>
                </c:pt>
                <c:pt idx="40">
                  <c:v>1.9696466682475693</c:v>
                </c:pt>
                <c:pt idx="41">
                  <c:v>2.0462743236829617</c:v>
                </c:pt>
                <c:pt idx="42">
                  <c:v>2.1252394636015324</c:v>
                </c:pt>
                <c:pt idx="43">
                  <c:v>2.1700680272108843</c:v>
                </c:pt>
                <c:pt idx="44">
                  <c:v>2.1743341404358354</c:v>
                </c:pt>
                <c:pt idx="45">
                  <c:v>2.2519009075300467</c:v>
                </c:pt>
                <c:pt idx="46">
                  <c:v>2.3840304182509504</c:v>
                </c:pt>
                <c:pt idx="47">
                  <c:v>2.486179281839318</c:v>
                </c:pt>
                <c:pt idx="48">
                  <c:v>2.5734448510193415</c:v>
                </c:pt>
                <c:pt idx="49">
                  <c:v>2.6163308034545931</c:v>
                </c:pt>
                <c:pt idx="50">
                  <c:v>2.624835569586951</c:v>
                </c:pt>
                <c:pt idx="51">
                  <c:v>2.6566119041206573</c:v>
                </c:pt>
                <c:pt idx="52">
                  <c:v>2.7168117519042436</c:v>
                </c:pt>
                <c:pt idx="53">
                  <c:v>2.7331684528716682</c:v>
                </c:pt>
                <c:pt idx="54">
                  <c:v>2.8481586402266288</c:v>
                </c:pt>
                <c:pt idx="55">
                  <c:v>2.9224312590448625</c:v>
                </c:pt>
                <c:pt idx="56">
                  <c:v>2.9457251240151736</c:v>
                </c:pt>
                <c:pt idx="57">
                  <c:v>2.9807634505560565</c:v>
                </c:pt>
                <c:pt idx="58">
                  <c:v>3.0308071472581637</c:v>
                </c:pt>
                <c:pt idx="59">
                  <c:v>3.0713153724247229</c:v>
                </c:pt>
                <c:pt idx="60">
                  <c:v>3.0732660371214586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A-47AF-842E-A898B76A1926}"/>
            </c:ext>
          </c:extLst>
        </c:ser>
        <c:ser>
          <c:idx val="2"/>
          <c:order val="2"/>
          <c:tx>
            <c:strRef>
              <c:f>Italia!$B$323</c:f>
              <c:strCache>
                <c:ptCount val="1"/>
                <c:pt idx="0">
                  <c:v> Veneto  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Italia!$D$323:$BL$323</c:f>
              <c:numCache>
                <c:formatCode>0.0%</c:formatCode>
                <c:ptCount val="61"/>
                <c:pt idx="0">
                  <c:v>1</c:v>
                </c:pt>
                <c:pt idx="1">
                  <c:v>1.2105263157894737</c:v>
                </c:pt>
                <c:pt idx="2">
                  <c:v>1.875</c:v>
                </c:pt>
                <c:pt idx="3">
                  <c:v>3.0370370370370372</c:v>
                </c:pt>
                <c:pt idx="4">
                  <c:v>3.5151515151515151</c:v>
                </c:pt>
                <c:pt idx="5">
                  <c:v>4.4000000000000004</c:v>
                </c:pt>
                <c:pt idx="6">
                  <c:v>3.078125</c:v>
                </c:pt>
                <c:pt idx="7">
                  <c:v>3.044776119402985</c:v>
                </c:pt>
                <c:pt idx="8">
                  <c:v>3.3676470588235294</c:v>
                </c:pt>
                <c:pt idx="9">
                  <c:v>2.4848484848484849</c:v>
                </c:pt>
                <c:pt idx="10">
                  <c:v>2.2758620689655173</c:v>
                </c:pt>
                <c:pt idx="11">
                  <c:v>2.1527777777777777</c:v>
                </c:pt>
                <c:pt idx="12">
                  <c:v>2.0792682926829267</c:v>
                </c:pt>
                <c:pt idx="13">
                  <c:v>2.2279792746113989</c:v>
                </c:pt>
                <c:pt idx="14">
                  <c:v>1.9282700421940928</c:v>
                </c:pt>
                <c:pt idx="15">
                  <c:v>1.8892988929889298</c:v>
                </c:pt>
                <c:pt idx="16">
                  <c:v>1.8484848484848484</c:v>
                </c:pt>
                <c:pt idx="17">
                  <c:v>1.9146067415730337</c:v>
                </c:pt>
                <c:pt idx="18">
                  <c:v>2.0718816067653276</c:v>
                </c:pt>
                <c:pt idx="19">
                  <c:v>2.6597938144329896</c:v>
                </c:pt>
                <c:pt idx="20">
                  <c:v>2.5837837837837836</c:v>
                </c:pt>
                <c:pt idx="21">
                  <c:v>2.477064220183486</c:v>
                </c:pt>
                <c:pt idx="22">
                  <c:v>2.4603616133518775</c:v>
                </c:pt>
                <c:pt idx="23">
                  <c:v>2.5112960760998813</c:v>
                </c:pt>
                <c:pt idx="24">
                  <c:v>2.2336734693877549</c:v>
                </c:pt>
                <c:pt idx="25">
                  <c:v>2.407784986098239</c:v>
                </c:pt>
                <c:pt idx="26">
                  <c:v>2.5382031905961377</c:v>
                </c:pt>
                <c:pt idx="27">
                  <c:v>2.3947368421052633</c:v>
                </c:pt>
                <c:pt idx="28">
                  <c:v>2.3530598520511097</c:v>
                </c:pt>
                <c:pt idx="29">
                  <c:v>2.2990135635018496</c:v>
                </c:pt>
                <c:pt idx="30">
                  <c:v>2.3343006384213583</c:v>
                </c:pt>
                <c:pt idx="31">
                  <c:v>2.4630569655950367</c:v>
                </c:pt>
                <c:pt idx="32">
                  <c:v>2.5474919957310567</c:v>
                </c:pt>
                <c:pt idx="33">
                  <c:v>2.6326852338413032</c:v>
                </c:pt>
                <c:pt idx="34">
                  <c:v>2.7357032457496135</c:v>
                </c:pt>
                <c:pt idx="35">
                  <c:v>2.8029160382101557</c:v>
                </c:pt>
                <c:pt idx="36">
                  <c:v>2.855599214145383</c:v>
                </c:pt>
                <c:pt idx="37">
                  <c:v>2.9767891682785299</c:v>
                </c:pt>
                <c:pt idx="38">
                  <c:v>3.2570719602977669</c:v>
                </c:pt>
                <c:pt idx="39">
                  <c:v>3.3245485602733043</c:v>
                </c:pt>
                <c:pt idx="40">
                  <c:v>3.512655086848635</c:v>
                </c:pt>
                <c:pt idx="41">
                  <c:v>3.6974538192710935</c:v>
                </c:pt>
                <c:pt idx="42">
                  <c:v>3.7750491159135562</c:v>
                </c:pt>
                <c:pt idx="43">
                  <c:v>4.3118336886993607</c:v>
                </c:pt>
                <c:pt idx="44">
                  <c:v>4.5307232191408371</c:v>
                </c:pt>
                <c:pt idx="45">
                  <c:v>4.7921286031042127</c:v>
                </c:pt>
                <c:pt idx="46">
                  <c:v>4.9881889763779528</c:v>
                </c:pt>
                <c:pt idx="47">
                  <c:v>5.2639860139860142</c:v>
                </c:pt>
                <c:pt idx="48">
                  <c:v>5.3977340488968393</c:v>
                </c:pt>
                <c:pt idx="49">
                  <c:v>5.4389952153110048</c:v>
                </c:pt>
                <c:pt idx="50">
                  <c:v>5.4674698795180721</c:v>
                </c:pt>
                <c:pt idx="51">
                  <c:v>5.6557680444170266</c:v>
                </c:pt>
                <c:pt idx="52">
                  <c:v>5.7626800250469632</c:v>
                </c:pt>
                <c:pt idx="53">
                  <c:v>5.8239074550128533</c:v>
                </c:pt>
                <c:pt idx="54">
                  <c:v>6.0710900473933647</c:v>
                </c:pt>
                <c:pt idx="55">
                  <c:v>6.0511049723756907</c:v>
                </c:pt>
                <c:pt idx="56">
                  <c:v>5.9242945629731594</c:v>
                </c:pt>
                <c:pt idx="57">
                  <c:v>6.1620469083155651</c:v>
                </c:pt>
                <c:pt idx="58">
                  <c:v>6.3033625730994149</c:v>
                </c:pt>
                <c:pt idx="59">
                  <c:v>6.4680210684725354</c:v>
                </c:pt>
                <c:pt idx="60">
                  <c:v>6.5089216446858034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9A-47AF-842E-A898B76A1926}"/>
            </c:ext>
          </c:extLst>
        </c:ser>
        <c:ser>
          <c:idx val="3"/>
          <c:order val="3"/>
          <c:tx>
            <c:strRef>
              <c:f>Italia!$B$324</c:f>
              <c:strCache>
                <c:ptCount val="1"/>
                <c:pt idx="0">
                  <c:v> Piemonte 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Italia!$D$324:$BL$324</c:f>
              <c:numCache>
                <c:formatCode>0.0%</c:formatCode>
                <c:ptCount val="6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</c:v>
                </c:pt>
                <c:pt idx="4">
                  <c:v>0.5714285714285714</c:v>
                </c:pt>
                <c:pt idx="5">
                  <c:v>0.5714285714285714</c:v>
                </c:pt>
                <c:pt idx="6">
                  <c:v>2.7692307692307692</c:v>
                </c:pt>
                <c:pt idx="7">
                  <c:v>2.6428571428571428</c:v>
                </c:pt>
                <c:pt idx="8">
                  <c:v>1.1875</c:v>
                </c:pt>
                <c:pt idx="9">
                  <c:v>1.1025641025641026</c:v>
                </c:pt>
                <c:pt idx="10">
                  <c:v>0.76666666666666672</c:v>
                </c:pt>
                <c:pt idx="11">
                  <c:v>0.5977011494252874</c:v>
                </c:pt>
                <c:pt idx="12">
                  <c:v>0.36486486486486486</c:v>
                </c:pt>
                <c:pt idx="13">
                  <c:v>0.22413793103448276</c:v>
                </c:pt>
                <c:pt idx="14">
                  <c:v>0.23897058823529413</c:v>
                </c:pt>
                <c:pt idx="15">
                  <c:v>0.17204301075268819</c:v>
                </c:pt>
                <c:pt idx="16">
                  <c:v>0.21827411167512689</c:v>
                </c:pt>
                <c:pt idx="17">
                  <c:v>0.1913978494623656</c:v>
                </c:pt>
                <c:pt idx="18">
                  <c:v>0.14905933429811866</c:v>
                </c:pt>
                <c:pt idx="19">
                  <c:v>0.18313953488372092</c:v>
                </c:pt>
                <c:pt idx="20">
                  <c:v>0.14827201783723523</c:v>
                </c:pt>
                <c:pt idx="21">
                  <c:v>0.1413484971567831</c:v>
                </c:pt>
                <c:pt idx="22">
                  <c:v>0.11363636363636363</c:v>
                </c:pt>
                <c:pt idx="23">
                  <c:v>8.9686098654708515E-2</c:v>
                </c:pt>
                <c:pt idx="24">
                  <c:v>8.5962145110410101E-2</c:v>
                </c:pt>
                <c:pt idx="25">
                  <c:v>0.78143876990664474</c:v>
                </c:pt>
                <c:pt idx="26">
                  <c:v>0.53974527887571366</c:v>
                </c:pt>
                <c:pt idx="27">
                  <c:v>0.70115416323165702</c:v>
                </c:pt>
                <c:pt idx="28">
                  <c:v>0.78517934568387859</c:v>
                </c:pt>
                <c:pt idx="29">
                  <c:v>0.85383502170767001</c:v>
                </c:pt>
                <c:pt idx="30">
                  <c:v>0.89948717948717949</c:v>
                </c:pt>
                <c:pt idx="31">
                  <c:v>0.95659322591252882</c:v>
                </c:pt>
                <c:pt idx="32">
                  <c:v>0.93329272007310382</c:v>
                </c:pt>
                <c:pt idx="33">
                  <c:v>0.93914520237758281</c:v>
                </c:pt>
                <c:pt idx="34">
                  <c:v>1.1201866977829638</c:v>
                </c:pt>
                <c:pt idx="35">
                  <c:v>1.2272330520803025</c:v>
                </c:pt>
                <c:pt idx="36">
                  <c:v>1.2289023717595147</c:v>
                </c:pt>
                <c:pt idx="37">
                  <c:v>1.3534315087524311</c:v>
                </c:pt>
                <c:pt idx="38">
                  <c:v>1.3191881918819188</c:v>
                </c:pt>
                <c:pt idx="39">
                  <c:v>1.4333688699360341</c:v>
                </c:pt>
                <c:pt idx="40">
                  <c:v>1.4911333847340016</c:v>
                </c:pt>
                <c:pt idx="41">
                  <c:v>1.5988253319713994</c:v>
                </c:pt>
                <c:pt idx="42">
                  <c:v>1.6886792452830188</c:v>
                </c:pt>
                <c:pt idx="43">
                  <c:v>1.6860727728983689</c:v>
                </c:pt>
                <c:pt idx="44">
                  <c:v>1.8061797752808988</c:v>
                </c:pt>
                <c:pt idx="45">
                  <c:v>1.8874172185430464</c:v>
                </c:pt>
                <c:pt idx="46">
                  <c:v>1.975070675918787</c:v>
                </c:pt>
                <c:pt idx="47">
                  <c:v>2.1866980885048442</c:v>
                </c:pt>
                <c:pt idx="48">
                  <c:v>2.2821522309711284</c:v>
                </c:pt>
                <c:pt idx="49">
                  <c:v>2.4286865431103948</c:v>
                </c:pt>
                <c:pt idx="50">
                  <c:v>2.4702286018075492</c:v>
                </c:pt>
                <c:pt idx="51">
                  <c:v>2.562365010799136</c:v>
                </c:pt>
                <c:pt idx="52">
                  <c:v>2.6617959617428268</c:v>
                </c:pt>
                <c:pt idx="53">
                  <c:v>2.8894137260350097</c:v>
                </c:pt>
                <c:pt idx="54">
                  <c:v>2.9574290484140233</c:v>
                </c:pt>
                <c:pt idx="55">
                  <c:v>3.1272104962920708</c:v>
                </c:pt>
                <c:pt idx="56">
                  <c:v>3.0436111111111113</c:v>
                </c:pt>
                <c:pt idx="57">
                  <c:v>3.3446758580228808</c:v>
                </c:pt>
                <c:pt idx="58">
                  <c:v>3.3379231210556513</c:v>
                </c:pt>
                <c:pt idx="59">
                  <c:v>3.5915151515151513</c:v>
                </c:pt>
                <c:pt idx="60">
                  <c:v>3.84755905511811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19A-47AF-842E-A898B76A1926}"/>
            </c:ext>
          </c:extLst>
        </c:ser>
        <c:ser>
          <c:idx val="4"/>
          <c:order val="4"/>
          <c:tx>
            <c:strRef>
              <c:f>Italia!$B$328</c:f>
              <c:strCache>
                <c:ptCount val="1"/>
                <c:pt idx="0">
                  <c:v> Toscana  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val>
            <c:numRef>
              <c:f>Italia!$D$328:$BL$328</c:f>
              <c:numCache>
                <c:formatCode>0.0%</c:formatCod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0.42857142857142855</c:v>
                </c:pt>
                <c:pt idx="6">
                  <c:v>0.7142857142857143</c:v>
                </c:pt>
                <c:pt idx="7">
                  <c:v>0.7142857142857143</c:v>
                </c:pt>
                <c:pt idx="8">
                  <c:v>0.8</c:v>
                </c:pt>
                <c:pt idx="9">
                  <c:v>1.1764705882352942</c:v>
                </c:pt>
                <c:pt idx="10">
                  <c:v>1.0689655172413792</c:v>
                </c:pt>
                <c:pt idx="11">
                  <c:v>0.95</c:v>
                </c:pt>
                <c:pt idx="12">
                  <c:v>0.83606557377049184</c:v>
                </c:pt>
                <c:pt idx="13">
                  <c:v>0.68367346938775508</c:v>
                </c:pt>
                <c:pt idx="14">
                  <c:v>0.77586206896551724</c:v>
                </c:pt>
                <c:pt idx="15">
                  <c:v>0.98473282442748089</c:v>
                </c:pt>
                <c:pt idx="16">
                  <c:v>1.2269503546099292</c:v>
                </c:pt>
                <c:pt idx="17">
                  <c:v>1.2138364779874213</c:v>
                </c:pt>
                <c:pt idx="18">
                  <c:v>1.1563981042654028</c:v>
                </c:pt>
                <c:pt idx="19">
                  <c:v>1.48582995951417</c:v>
                </c:pt>
                <c:pt idx="20">
                  <c:v>1.7056737588652482</c:v>
                </c:pt>
                <c:pt idx="21">
                  <c:v>1.9822695035460993</c:v>
                </c:pt>
                <c:pt idx="22">
                  <c:v>1.1694915254237288</c:v>
                </c:pt>
                <c:pt idx="23">
                  <c:v>1.1993185689948893</c:v>
                </c:pt>
                <c:pt idx="24">
                  <c:v>1.0942562592047129</c:v>
                </c:pt>
                <c:pt idx="25">
                  <c:v>1.1683544303797468</c:v>
                </c:pt>
                <c:pt idx="26">
                  <c:v>1.1997690531177829</c:v>
                </c:pt>
                <c:pt idx="27">
                  <c:v>1.3279044516829532</c:v>
                </c:pt>
                <c:pt idx="28">
                  <c:v>1.1384758364312269</c:v>
                </c:pt>
                <c:pt idx="29">
                  <c:v>1.1678141135972462</c:v>
                </c:pt>
                <c:pt idx="30">
                  <c:v>1.2208000000000001</c:v>
                </c:pt>
                <c:pt idx="31">
                  <c:v>1.2939814814814814</c:v>
                </c:pt>
                <c:pt idx="32">
                  <c:v>1.3888470233609647</c:v>
                </c:pt>
                <c:pt idx="33">
                  <c:v>1.5627737226277372</c:v>
                </c:pt>
                <c:pt idx="34">
                  <c:v>1.7316017316017316</c:v>
                </c:pt>
                <c:pt idx="35">
                  <c:v>1.903225806451613</c:v>
                </c:pt>
                <c:pt idx="36">
                  <c:v>1.9907997169143665</c:v>
                </c:pt>
                <c:pt idx="37">
                  <c:v>2.1277346506704307</c:v>
                </c:pt>
                <c:pt idx="38">
                  <c:v>2.348951048951049</c:v>
                </c:pt>
                <c:pt idx="39">
                  <c:v>2.4161447459986083</c:v>
                </c:pt>
                <c:pt idx="40">
                  <c:v>2.5717314487632508</c:v>
                </c:pt>
                <c:pt idx="41">
                  <c:v>2.738284066330209</c:v>
                </c:pt>
                <c:pt idx="42">
                  <c:v>2.8</c:v>
                </c:pt>
                <c:pt idx="43">
                  <c:v>3.02</c:v>
                </c:pt>
                <c:pt idx="44">
                  <c:v>3.1907993966817498</c:v>
                </c:pt>
                <c:pt idx="45">
                  <c:v>3.4072642967542506</c:v>
                </c:pt>
                <c:pt idx="46">
                  <c:v>3.5951065509076559</c:v>
                </c:pt>
                <c:pt idx="47">
                  <c:v>3.8557536466774716</c:v>
                </c:pt>
                <c:pt idx="48">
                  <c:v>4.0466830466830466</c:v>
                </c:pt>
                <c:pt idx="49">
                  <c:v>4.1413311421528345</c:v>
                </c:pt>
                <c:pt idx="50">
                  <c:v>4.1768541157294212</c:v>
                </c:pt>
                <c:pt idx="51">
                  <c:v>4.3788767812238056</c:v>
                </c:pt>
                <c:pt idx="52">
                  <c:v>4.7354726799653077</c:v>
                </c:pt>
                <c:pt idx="53">
                  <c:v>4.9574660633484164</c:v>
                </c:pt>
                <c:pt idx="54">
                  <c:v>4.9851988899167434</c:v>
                </c:pt>
                <c:pt idx="55">
                  <c:v>5.2222222222222223</c:v>
                </c:pt>
                <c:pt idx="56">
                  <c:v>5.3643410852713176</c:v>
                </c:pt>
                <c:pt idx="57">
                  <c:v>5.595617529880478</c:v>
                </c:pt>
                <c:pt idx="58">
                  <c:v>5.204225352112676</c:v>
                </c:pt>
                <c:pt idx="59">
                  <c:v>5.4348279457768509</c:v>
                </c:pt>
                <c:pt idx="60">
                  <c:v>5.8372352285395763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19A-47AF-842E-A898B76A1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cat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Algn val="ctr"/>
        <c:lblOffset val="100"/>
        <c:noMultiLvlLbl val="1"/>
      </c:cat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ATTUALMENTE POSITIVI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Positivi giornalieri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Italia!$E$268:$BL$268</c:f>
              <c:numCache>
                <c:formatCode>d\-mmm</c:formatCode>
                <c:ptCount val="60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  <c:pt idx="55">
                  <c:v>43941</c:v>
                </c:pt>
                <c:pt idx="56">
                  <c:v>43942</c:v>
                </c:pt>
                <c:pt idx="57">
                  <c:v>43943</c:v>
                </c:pt>
                <c:pt idx="58">
                  <c:v>43944</c:v>
                </c:pt>
                <c:pt idx="59">
                  <c:v>43945</c:v>
                </c:pt>
              </c:numCache>
            </c:numRef>
          </c:cat>
          <c:val>
            <c:numRef>
              <c:f>Italia!$E$292:$BL$292</c:f>
              <c:numCache>
                <c:formatCode>General</c:formatCode>
                <c:ptCount val="60"/>
                <c:pt idx="0">
                  <c:v>3706</c:v>
                </c:pt>
                <c:pt idx="1">
                  <c:v>15</c:v>
                </c:pt>
                <c:pt idx="2">
                  <c:v>139</c:v>
                </c:pt>
                <c:pt idx="3">
                  <c:v>108</c:v>
                </c:pt>
                <c:pt idx="4">
                  <c:v>97</c:v>
                </c:pt>
                <c:pt idx="5">
                  <c:v>282</c:v>
                </c:pt>
                <c:pt idx="6">
                  <c:v>126</c:v>
                </c:pt>
                <c:pt idx="7">
                  <c:v>364</c:v>
                </c:pt>
                <c:pt idx="8">
                  <c:v>387</c:v>
                </c:pt>
                <c:pt idx="9">
                  <c:v>508</c:v>
                </c:pt>
                <c:pt idx="10">
                  <c:v>742</c:v>
                </c:pt>
                <c:pt idx="11">
                  <c:v>387</c:v>
                </c:pt>
                <c:pt idx="12">
                  <c:v>1018</c:v>
                </c:pt>
                <c:pt idx="13">
                  <c:v>861</c:v>
                </c:pt>
                <c:pt idx="14">
                  <c:v>919</c:v>
                </c:pt>
                <c:pt idx="15">
                  <c:v>1060</c:v>
                </c:pt>
                <c:pt idx="16">
                  <c:v>1029</c:v>
                </c:pt>
                <c:pt idx="17">
                  <c:v>1040</c:v>
                </c:pt>
                <c:pt idx="18">
                  <c:v>1293</c:v>
                </c:pt>
                <c:pt idx="19">
                  <c:v>1705</c:v>
                </c:pt>
                <c:pt idx="20">
                  <c:v>1656</c:v>
                </c:pt>
                <c:pt idx="21">
                  <c:v>2239</c:v>
                </c:pt>
                <c:pt idx="22">
                  <c:v>1920</c:v>
                </c:pt>
                <c:pt idx="23">
                  <c:v>2013</c:v>
                </c:pt>
                <c:pt idx="24">
                  <c:v>935</c:v>
                </c:pt>
                <c:pt idx="25">
                  <c:v>2327</c:v>
                </c:pt>
                <c:pt idx="26">
                  <c:v>2787</c:v>
                </c:pt>
                <c:pt idx="27">
                  <c:v>1350</c:v>
                </c:pt>
                <c:pt idx="28">
                  <c:v>1715</c:v>
                </c:pt>
                <c:pt idx="29">
                  <c:v>1694</c:v>
                </c:pt>
                <c:pt idx="30">
                  <c:v>2087</c:v>
                </c:pt>
                <c:pt idx="31">
                  <c:v>1766</c:v>
                </c:pt>
                <c:pt idx="32">
                  <c:v>1438</c:v>
                </c:pt>
                <c:pt idx="33">
                  <c:v>1303</c:v>
                </c:pt>
                <c:pt idx="34">
                  <c:v>741</c:v>
                </c:pt>
                <c:pt idx="35">
                  <c:v>721</c:v>
                </c:pt>
                <c:pt idx="36">
                  <c:v>464</c:v>
                </c:pt>
                <c:pt idx="37">
                  <c:v>569</c:v>
                </c:pt>
                <c:pt idx="38">
                  <c:v>554</c:v>
                </c:pt>
                <c:pt idx="39">
                  <c:v>501</c:v>
                </c:pt>
                <c:pt idx="40">
                  <c:v>321</c:v>
                </c:pt>
                <c:pt idx="41">
                  <c:v>158</c:v>
                </c:pt>
                <c:pt idx="42">
                  <c:v>-201</c:v>
                </c:pt>
                <c:pt idx="43">
                  <c:v>-27</c:v>
                </c:pt>
                <c:pt idx="44">
                  <c:v>158</c:v>
                </c:pt>
                <c:pt idx="45">
                  <c:v>-117</c:v>
                </c:pt>
                <c:pt idx="46">
                  <c:v>25</c:v>
                </c:pt>
                <c:pt idx="47">
                  <c:v>128</c:v>
                </c:pt>
                <c:pt idx="48">
                  <c:v>171</c:v>
                </c:pt>
                <c:pt idx="49">
                  <c:v>33</c:v>
                </c:pt>
                <c:pt idx="50">
                  <c:v>-391</c:v>
                </c:pt>
                <c:pt idx="51">
                  <c:v>-751</c:v>
                </c:pt>
                <c:pt idx="52">
                  <c:v>-1239</c:v>
                </c:pt>
                <c:pt idx="53">
                  <c:v>-758</c:v>
                </c:pt>
                <c:pt idx="54">
                  <c:v>118</c:v>
                </c:pt>
                <c:pt idx="55">
                  <c:v>-194</c:v>
                </c:pt>
                <c:pt idx="56">
                  <c:v>-832</c:v>
                </c:pt>
                <c:pt idx="57">
                  <c:v>-328</c:v>
                </c:pt>
                <c:pt idx="58">
                  <c:v>-988</c:v>
                </c:pt>
                <c:pt idx="59">
                  <c:v>-1423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F30-BD1E-ED2E797C0F91}"/>
            </c:ext>
          </c:extLst>
        </c:ser>
        <c:ser>
          <c:idx val="3"/>
          <c:order val="1"/>
          <c:tx>
            <c:v>Decessi giornalieri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Italia!$E$268:$BL$268</c:f>
              <c:numCache>
                <c:formatCode>d\-mmm</c:formatCode>
                <c:ptCount val="60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  <c:pt idx="55">
                  <c:v>43941</c:v>
                </c:pt>
                <c:pt idx="56">
                  <c:v>43942</c:v>
                </c:pt>
                <c:pt idx="57">
                  <c:v>43943</c:v>
                </c:pt>
                <c:pt idx="58">
                  <c:v>43944</c:v>
                </c:pt>
                <c:pt idx="59">
                  <c:v>43945</c:v>
                </c:pt>
              </c:numCache>
            </c:numRef>
          </c:cat>
          <c:val>
            <c:numRef>
              <c:f>Italia!$E$317:$BL$317</c:f>
              <c:numCache>
                <c:formatCode>General</c:formatCode>
                <c:ptCount val="60"/>
                <c:pt idx="0">
                  <c:v>3</c:v>
                </c:pt>
                <c:pt idx="1">
                  <c:v>2</c:v>
                </c:pt>
                <c:pt idx="2">
                  <c:v>5</c:v>
                </c:pt>
                <c:pt idx="3">
                  <c:v>4</c:v>
                </c:pt>
                <c:pt idx="4">
                  <c:v>8</c:v>
                </c:pt>
                <c:pt idx="5">
                  <c:v>5</c:v>
                </c:pt>
                <c:pt idx="6">
                  <c:v>18</c:v>
                </c:pt>
                <c:pt idx="7">
                  <c:v>27</c:v>
                </c:pt>
                <c:pt idx="8">
                  <c:v>28</c:v>
                </c:pt>
                <c:pt idx="9">
                  <c:v>41</c:v>
                </c:pt>
                <c:pt idx="10">
                  <c:v>49</c:v>
                </c:pt>
                <c:pt idx="11">
                  <c:v>36</c:v>
                </c:pt>
                <c:pt idx="12">
                  <c:v>133</c:v>
                </c:pt>
                <c:pt idx="13">
                  <c:v>97</c:v>
                </c:pt>
                <c:pt idx="14">
                  <c:v>168</c:v>
                </c:pt>
                <c:pt idx="15">
                  <c:v>196</c:v>
                </c:pt>
                <c:pt idx="16">
                  <c:v>189</c:v>
                </c:pt>
                <c:pt idx="17">
                  <c:v>250</c:v>
                </c:pt>
                <c:pt idx="18">
                  <c:v>175</c:v>
                </c:pt>
                <c:pt idx="19">
                  <c:v>368</c:v>
                </c:pt>
                <c:pt idx="20">
                  <c:v>349</c:v>
                </c:pt>
                <c:pt idx="21">
                  <c:v>345</c:v>
                </c:pt>
                <c:pt idx="22">
                  <c:v>475</c:v>
                </c:pt>
                <c:pt idx="23">
                  <c:v>427</c:v>
                </c:pt>
                <c:pt idx="24">
                  <c:v>627</c:v>
                </c:pt>
                <c:pt idx="25">
                  <c:v>793</c:v>
                </c:pt>
                <c:pt idx="26">
                  <c:v>651</c:v>
                </c:pt>
                <c:pt idx="27">
                  <c:v>601</c:v>
                </c:pt>
                <c:pt idx="28">
                  <c:v>743</c:v>
                </c:pt>
                <c:pt idx="29">
                  <c:v>683</c:v>
                </c:pt>
                <c:pt idx="30">
                  <c:v>662</c:v>
                </c:pt>
                <c:pt idx="31">
                  <c:v>969</c:v>
                </c:pt>
                <c:pt idx="32">
                  <c:v>889</c:v>
                </c:pt>
                <c:pt idx="33">
                  <c:v>756</c:v>
                </c:pt>
                <c:pt idx="34">
                  <c:v>812</c:v>
                </c:pt>
                <c:pt idx="35">
                  <c:v>837</c:v>
                </c:pt>
                <c:pt idx="36">
                  <c:v>727</c:v>
                </c:pt>
                <c:pt idx="37">
                  <c:v>760</c:v>
                </c:pt>
                <c:pt idx="38">
                  <c:v>766</c:v>
                </c:pt>
                <c:pt idx="39">
                  <c:v>681</c:v>
                </c:pt>
                <c:pt idx="40">
                  <c:v>525</c:v>
                </c:pt>
                <c:pt idx="41">
                  <c:v>636</c:v>
                </c:pt>
                <c:pt idx="42">
                  <c:v>604</c:v>
                </c:pt>
                <c:pt idx="43">
                  <c:v>542</c:v>
                </c:pt>
                <c:pt idx="44">
                  <c:v>610</c:v>
                </c:pt>
                <c:pt idx="45">
                  <c:v>570</c:v>
                </c:pt>
                <c:pt idx="46">
                  <c:v>619</c:v>
                </c:pt>
                <c:pt idx="47">
                  <c:v>431</c:v>
                </c:pt>
                <c:pt idx="48">
                  <c:v>566</c:v>
                </c:pt>
                <c:pt idx="49">
                  <c:v>602</c:v>
                </c:pt>
                <c:pt idx="50">
                  <c:v>578</c:v>
                </c:pt>
                <c:pt idx="51">
                  <c:v>525</c:v>
                </c:pt>
                <c:pt idx="52">
                  <c:v>575</c:v>
                </c:pt>
                <c:pt idx="53">
                  <c:v>482</c:v>
                </c:pt>
                <c:pt idx="54">
                  <c:v>433</c:v>
                </c:pt>
                <c:pt idx="55">
                  <c:v>454</c:v>
                </c:pt>
                <c:pt idx="56">
                  <c:v>534</c:v>
                </c:pt>
                <c:pt idx="57">
                  <c:v>437</c:v>
                </c:pt>
                <c:pt idx="58">
                  <c:v>464</c:v>
                </c:pt>
                <c:pt idx="59">
                  <c:v>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4E-4F30-BD1E-ED2E797C0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3512360"/>
        <c:axId val="453518920"/>
      </c:bar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548821569582583E-2"/>
          <c:y val="0.12981937602627258"/>
          <c:w val="0.9539659265379612"/>
          <c:h val="0.64279862308407842"/>
        </c:manualLayout>
      </c:layout>
      <c:lineChart>
        <c:grouping val="standard"/>
        <c:varyColors val="0"/>
        <c:ser>
          <c:idx val="0"/>
          <c:order val="0"/>
          <c:tx>
            <c:strRef>
              <c:f>Italia!$C$213</c:f>
              <c:strCache>
                <c:ptCount val="1"/>
                <c:pt idx="0">
                  <c:v>Lombardia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Italia!$D$213:$BZ$213</c:f>
              <c:numCache>
                <c:formatCode>General</c:formatCode>
                <c:ptCount val="75"/>
                <c:pt idx="0">
                  <c:v>166</c:v>
                </c:pt>
                <c:pt idx="1">
                  <c:v>231</c:v>
                </c:pt>
                <c:pt idx="2">
                  <c:v>249</c:v>
                </c:pt>
                <c:pt idx="3">
                  <c:v>349</c:v>
                </c:pt>
                <c:pt idx="4">
                  <c:v>474</c:v>
                </c:pt>
                <c:pt idx="5">
                  <c:v>552</c:v>
                </c:pt>
                <c:pt idx="6">
                  <c:v>887</c:v>
                </c:pt>
                <c:pt idx="7">
                  <c:v>1077</c:v>
                </c:pt>
                <c:pt idx="8">
                  <c:v>1326</c:v>
                </c:pt>
                <c:pt idx="9">
                  <c:v>1497</c:v>
                </c:pt>
                <c:pt idx="10">
                  <c:v>1777</c:v>
                </c:pt>
                <c:pt idx="11">
                  <c:v>2008</c:v>
                </c:pt>
                <c:pt idx="12">
                  <c:v>2742</c:v>
                </c:pt>
                <c:pt idx="13">
                  <c:v>3372</c:v>
                </c:pt>
                <c:pt idx="14">
                  <c:v>4490</c:v>
                </c:pt>
                <c:pt idx="15">
                  <c:v>4427</c:v>
                </c:pt>
                <c:pt idx="16">
                  <c:v>5763</c:v>
                </c:pt>
                <c:pt idx="17">
                  <c:v>6896</c:v>
                </c:pt>
                <c:pt idx="18">
                  <c:v>7732</c:v>
                </c:pt>
                <c:pt idx="19">
                  <c:v>9059</c:v>
                </c:pt>
                <c:pt idx="20">
                  <c:v>10043</c:v>
                </c:pt>
                <c:pt idx="21">
                  <c:v>10861</c:v>
                </c:pt>
                <c:pt idx="22">
                  <c:v>12095</c:v>
                </c:pt>
                <c:pt idx="23">
                  <c:v>12266</c:v>
                </c:pt>
                <c:pt idx="24">
                  <c:v>13938</c:v>
                </c:pt>
                <c:pt idx="25">
                  <c:v>15420</c:v>
                </c:pt>
                <c:pt idx="26">
                  <c:v>17370</c:v>
                </c:pt>
                <c:pt idx="27">
                  <c:v>17885</c:v>
                </c:pt>
                <c:pt idx="28">
                  <c:v>18910</c:v>
                </c:pt>
                <c:pt idx="29">
                  <c:v>19868</c:v>
                </c:pt>
                <c:pt idx="30">
                  <c:v>20591</c:v>
                </c:pt>
                <c:pt idx="31">
                  <c:v>22189</c:v>
                </c:pt>
                <c:pt idx="32">
                  <c:v>23895</c:v>
                </c:pt>
                <c:pt idx="33">
                  <c:v>24509</c:v>
                </c:pt>
                <c:pt idx="34">
                  <c:v>25392</c:v>
                </c:pt>
                <c:pt idx="35">
                  <c:v>25006</c:v>
                </c:pt>
                <c:pt idx="36">
                  <c:v>25124</c:v>
                </c:pt>
                <c:pt idx="37">
                  <c:v>25765</c:v>
                </c:pt>
                <c:pt idx="38">
                  <c:v>25876</c:v>
                </c:pt>
                <c:pt idx="39">
                  <c:v>26189</c:v>
                </c:pt>
                <c:pt idx="40">
                  <c:v>27220</c:v>
                </c:pt>
                <c:pt idx="41">
                  <c:v>28124</c:v>
                </c:pt>
                <c:pt idx="42">
                  <c:v>28469</c:v>
                </c:pt>
                <c:pt idx="43">
                  <c:v>28343</c:v>
                </c:pt>
                <c:pt idx="44">
                  <c:v>28545</c:v>
                </c:pt>
                <c:pt idx="45">
                  <c:v>29074</c:v>
                </c:pt>
                <c:pt idx="46">
                  <c:v>29530</c:v>
                </c:pt>
                <c:pt idx="47">
                  <c:v>30258</c:v>
                </c:pt>
                <c:pt idx="48">
                  <c:v>31265</c:v>
                </c:pt>
                <c:pt idx="49">
                  <c:v>31935</c:v>
                </c:pt>
                <c:pt idx="50">
                  <c:v>32363</c:v>
                </c:pt>
                <c:pt idx="51">
                  <c:v>32921</c:v>
                </c:pt>
                <c:pt idx="52">
                  <c:v>33090</c:v>
                </c:pt>
                <c:pt idx="53">
                  <c:v>33434</c:v>
                </c:pt>
                <c:pt idx="54">
                  <c:v>34195</c:v>
                </c:pt>
                <c:pt idx="55">
                  <c:v>34497</c:v>
                </c:pt>
                <c:pt idx="56">
                  <c:v>34587</c:v>
                </c:pt>
                <c:pt idx="57">
                  <c:v>33978</c:v>
                </c:pt>
                <c:pt idx="58">
                  <c:v>34242</c:v>
                </c:pt>
                <c:pt idx="59">
                  <c:v>33873</c:v>
                </c:pt>
                <c:pt idx="60">
                  <c:v>34368</c:v>
                </c:pt>
                <c:pt idx="61">
                  <c:v>34473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5D-484F-85D5-2AC488A9FD7F}"/>
            </c:ext>
          </c:extLst>
        </c:ser>
        <c:ser>
          <c:idx val="1"/>
          <c:order val="1"/>
          <c:tx>
            <c:strRef>
              <c:f>Italia!$C$214</c:f>
              <c:strCache>
                <c:ptCount val="1"/>
                <c:pt idx="0">
                  <c:v>Emilia-Romagna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Italia!$D$214:$BZ$214</c:f>
              <c:numCache>
                <c:formatCode>General</c:formatCode>
                <c:ptCount val="75"/>
                <c:pt idx="0">
                  <c:v>18</c:v>
                </c:pt>
                <c:pt idx="1">
                  <c:v>26</c:v>
                </c:pt>
                <c:pt idx="2">
                  <c:v>46</c:v>
                </c:pt>
                <c:pt idx="3">
                  <c:v>96</c:v>
                </c:pt>
                <c:pt idx="4">
                  <c:v>143</c:v>
                </c:pt>
                <c:pt idx="5">
                  <c:v>213</c:v>
                </c:pt>
                <c:pt idx="6">
                  <c:v>277</c:v>
                </c:pt>
                <c:pt idx="7">
                  <c:v>324</c:v>
                </c:pt>
                <c:pt idx="8">
                  <c:v>398</c:v>
                </c:pt>
                <c:pt idx="9">
                  <c:v>516</c:v>
                </c:pt>
                <c:pt idx="10">
                  <c:v>658</c:v>
                </c:pt>
                <c:pt idx="11">
                  <c:v>816</c:v>
                </c:pt>
                <c:pt idx="12">
                  <c:v>937</c:v>
                </c:pt>
                <c:pt idx="13">
                  <c:v>1097</c:v>
                </c:pt>
                <c:pt idx="14">
                  <c:v>1286</c:v>
                </c:pt>
                <c:pt idx="15">
                  <c:v>1417</c:v>
                </c:pt>
                <c:pt idx="16">
                  <c:v>1588</c:v>
                </c:pt>
                <c:pt idx="17">
                  <c:v>1758</c:v>
                </c:pt>
                <c:pt idx="18">
                  <c:v>2011</c:v>
                </c:pt>
                <c:pt idx="19">
                  <c:v>2349</c:v>
                </c:pt>
                <c:pt idx="20">
                  <c:v>2741</c:v>
                </c:pt>
                <c:pt idx="21">
                  <c:v>3088</c:v>
                </c:pt>
                <c:pt idx="22">
                  <c:v>3404</c:v>
                </c:pt>
                <c:pt idx="23">
                  <c:v>3915</c:v>
                </c:pt>
                <c:pt idx="24">
                  <c:v>4506</c:v>
                </c:pt>
                <c:pt idx="25">
                  <c:v>5089</c:v>
                </c:pt>
                <c:pt idx="26">
                  <c:v>5661</c:v>
                </c:pt>
                <c:pt idx="27">
                  <c:v>6390</c:v>
                </c:pt>
                <c:pt idx="28">
                  <c:v>7220</c:v>
                </c:pt>
                <c:pt idx="29">
                  <c:v>7711</c:v>
                </c:pt>
                <c:pt idx="30">
                  <c:v>8256</c:v>
                </c:pt>
                <c:pt idx="31">
                  <c:v>8850</c:v>
                </c:pt>
                <c:pt idx="32">
                  <c:v>9361</c:v>
                </c:pt>
                <c:pt idx="33">
                  <c:v>9964</c:v>
                </c:pt>
                <c:pt idx="34">
                  <c:v>10535</c:v>
                </c:pt>
                <c:pt idx="35">
                  <c:v>10766</c:v>
                </c:pt>
                <c:pt idx="36">
                  <c:v>10953</c:v>
                </c:pt>
                <c:pt idx="37">
                  <c:v>11489</c:v>
                </c:pt>
                <c:pt idx="38">
                  <c:v>11859</c:v>
                </c:pt>
                <c:pt idx="39">
                  <c:v>12178</c:v>
                </c:pt>
                <c:pt idx="40">
                  <c:v>12523</c:v>
                </c:pt>
                <c:pt idx="41">
                  <c:v>12837</c:v>
                </c:pt>
                <c:pt idx="42">
                  <c:v>13051</c:v>
                </c:pt>
                <c:pt idx="43">
                  <c:v>13048</c:v>
                </c:pt>
                <c:pt idx="44">
                  <c:v>13110</c:v>
                </c:pt>
                <c:pt idx="45">
                  <c:v>13258</c:v>
                </c:pt>
                <c:pt idx="46">
                  <c:v>13350</c:v>
                </c:pt>
                <c:pt idx="47">
                  <c:v>13495</c:v>
                </c:pt>
                <c:pt idx="48">
                  <c:v>13672</c:v>
                </c:pt>
                <c:pt idx="49">
                  <c:v>13818</c:v>
                </c:pt>
                <c:pt idx="50">
                  <c:v>13778</c:v>
                </c:pt>
                <c:pt idx="51">
                  <c:v>13577</c:v>
                </c:pt>
                <c:pt idx="52">
                  <c:v>13663</c:v>
                </c:pt>
                <c:pt idx="53">
                  <c:v>13585</c:v>
                </c:pt>
                <c:pt idx="54">
                  <c:v>13584</c:v>
                </c:pt>
                <c:pt idx="55">
                  <c:v>13552</c:v>
                </c:pt>
                <c:pt idx="56">
                  <c:v>13522</c:v>
                </c:pt>
                <c:pt idx="57">
                  <c:v>13244</c:v>
                </c:pt>
                <c:pt idx="58">
                  <c:v>13084</c:v>
                </c:pt>
                <c:pt idx="59">
                  <c:v>12845</c:v>
                </c:pt>
                <c:pt idx="60">
                  <c:v>12509</c:v>
                </c:pt>
                <c:pt idx="61">
                  <c:v>12347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5D-484F-85D5-2AC488A9FD7F}"/>
            </c:ext>
          </c:extLst>
        </c:ser>
        <c:ser>
          <c:idx val="2"/>
          <c:order val="2"/>
          <c:tx>
            <c:strRef>
              <c:f>Italia!$C$215</c:f>
              <c:strCache>
                <c:ptCount val="1"/>
                <c:pt idx="0">
                  <c:v>Veneto 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Italia!$D$215:$BZ$215</c:f>
              <c:numCache>
                <c:formatCode>General</c:formatCode>
                <c:ptCount val="75"/>
                <c:pt idx="0">
                  <c:v>32</c:v>
                </c:pt>
                <c:pt idx="1">
                  <c:v>42</c:v>
                </c:pt>
                <c:pt idx="2">
                  <c:v>69</c:v>
                </c:pt>
                <c:pt idx="3">
                  <c:v>109</c:v>
                </c:pt>
                <c:pt idx="4">
                  <c:v>149</c:v>
                </c:pt>
                <c:pt idx="5">
                  <c:v>189</c:v>
                </c:pt>
                <c:pt idx="6">
                  <c:v>261</c:v>
                </c:pt>
                <c:pt idx="7">
                  <c:v>271</c:v>
                </c:pt>
                <c:pt idx="8">
                  <c:v>297</c:v>
                </c:pt>
                <c:pt idx="9">
                  <c:v>345</c:v>
                </c:pt>
                <c:pt idx="10">
                  <c:v>380</c:v>
                </c:pt>
                <c:pt idx="11">
                  <c:v>454</c:v>
                </c:pt>
                <c:pt idx="12">
                  <c:v>505</c:v>
                </c:pt>
                <c:pt idx="13">
                  <c:v>623</c:v>
                </c:pt>
                <c:pt idx="14">
                  <c:v>694</c:v>
                </c:pt>
                <c:pt idx="15">
                  <c:v>783</c:v>
                </c:pt>
                <c:pt idx="16">
                  <c:v>940</c:v>
                </c:pt>
                <c:pt idx="17">
                  <c:v>1297</c:v>
                </c:pt>
                <c:pt idx="18">
                  <c:v>1453</c:v>
                </c:pt>
                <c:pt idx="19">
                  <c:v>1775</c:v>
                </c:pt>
                <c:pt idx="20">
                  <c:v>1989</c:v>
                </c:pt>
                <c:pt idx="21">
                  <c:v>2274</c:v>
                </c:pt>
                <c:pt idx="22">
                  <c:v>2488</c:v>
                </c:pt>
                <c:pt idx="23">
                  <c:v>2953</c:v>
                </c:pt>
                <c:pt idx="24">
                  <c:v>3169</c:v>
                </c:pt>
                <c:pt idx="25">
                  <c:v>3677</c:v>
                </c:pt>
                <c:pt idx="26">
                  <c:v>4214</c:v>
                </c:pt>
                <c:pt idx="27">
                  <c:v>4644</c:v>
                </c:pt>
                <c:pt idx="28">
                  <c:v>4986</c:v>
                </c:pt>
                <c:pt idx="29">
                  <c:v>5351</c:v>
                </c:pt>
                <c:pt idx="30">
                  <c:v>5745</c:v>
                </c:pt>
                <c:pt idx="31">
                  <c:v>6140</c:v>
                </c:pt>
                <c:pt idx="32">
                  <c:v>6648</c:v>
                </c:pt>
                <c:pt idx="33">
                  <c:v>6913</c:v>
                </c:pt>
                <c:pt idx="34">
                  <c:v>7251</c:v>
                </c:pt>
                <c:pt idx="35">
                  <c:v>7564</c:v>
                </c:pt>
                <c:pt idx="36">
                  <c:v>7850</c:v>
                </c:pt>
                <c:pt idx="37">
                  <c:v>8224</c:v>
                </c:pt>
                <c:pt idx="38">
                  <c:v>8578</c:v>
                </c:pt>
                <c:pt idx="39">
                  <c:v>8861</c:v>
                </c:pt>
                <c:pt idx="40">
                  <c:v>9093</c:v>
                </c:pt>
                <c:pt idx="41">
                  <c:v>9409</c:v>
                </c:pt>
                <c:pt idx="42">
                  <c:v>9722</c:v>
                </c:pt>
                <c:pt idx="43">
                  <c:v>9965</c:v>
                </c:pt>
                <c:pt idx="44">
                  <c:v>10171</c:v>
                </c:pt>
                <c:pt idx="45">
                  <c:v>10449</c:v>
                </c:pt>
                <c:pt idx="46">
                  <c:v>10647</c:v>
                </c:pt>
                <c:pt idx="47">
                  <c:v>10749</c:v>
                </c:pt>
                <c:pt idx="48">
                  <c:v>10729</c:v>
                </c:pt>
                <c:pt idx="49">
                  <c:v>10766</c:v>
                </c:pt>
                <c:pt idx="50">
                  <c:v>10736</c:v>
                </c:pt>
                <c:pt idx="51">
                  <c:v>10789</c:v>
                </c:pt>
                <c:pt idx="52">
                  <c:v>10800</c:v>
                </c:pt>
                <c:pt idx="53">
                  <c:v>10618</c:v>
                </c:pt>
                <c:pt idx="54">
                  <c:v>10444</c:v>
                </c:pt>
                <c:pt idx="55">
                  <c:v>10210</c:v>
                </c:pt>
                <c:pt idx="56">
                  <c:v>10061</c:v>
                </c:pt>
                <c:pt idx="57">
                  <c:v>10077</c:v>
                </c:pt>
                <c:pt idx="58">
                  <c:v>9991</c:v>
                </c:pt>
                <c:pt idx="59">
                  <c:v>9925</c:v>
                </c:pt>
                <c:pt idx="60">
                  <c:v>9679</c:v>
                </c:pt>
                <c:pt idx="61">
                  <c:v>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5D-484F-85D5-2AC488A9FD7F}"/>
            </c:ext>
          </c:extLst>
        </c:ser>
        <c:ser>
          <c:idx val="3"/>
          <c:order val="3"/>
          <c:tx>
            <c:strRef>
              <c:f>Italia!$C$216</c:f>
              <c:strCache>
                <c:ptCount val="1"/>
                <c:pt idx="0">
                  <c:v>Piemonte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Italia!$D$216:$BZ$216</c:f>
              <c:numCache>
                <c:formatCode>General</c:formatCode>
                <c:ptCount val="7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11</c:v>
                </c:pt>
                <c:pt idx="5">
                  <c:v>11</c:v>
                </c:pt>
                <c:pt idx="6">
                  <c:v>49</c:v>
                </c:pt>
                <c:pt idx="7">
                  <c:v>51</c:v>
                </c:pt>
                <c:pt idx="8">
                  <c:v>35</c:v>
                </c:pt>
                <c:pt idx="9">
                  <c:v>82</c:v>
                </c:pt>
                <c:pt idx="10">
                  <c:v>106</c:v>
                </c:pt>
                <c:pt idx="11">
                  <c:v>139</c:v>
                </c:pt>
                <c:pt idx="12">
                  <c:v>202</c:v>
                </c:pt>
                <c:pt idx="13">
                  <c:v>355</c:v>
                </c:pt>
                <c:pt idx="14">
                  <c:v>337</c:v>
                </c:pt>
                <c:pt idx="15">
                  <c:v>436</c:v>
                </c:pt>
                <c:pt idx="16">
                  <c:v>480</c:v>
                </c:pt>
                <c:pt idx="17">
                  <c:v>554</c:v>
                </c:pt>
                <c:pt idx="18">
                  <c:v>794</c:v>
                </c:pt>
                <c:pt idx="19">
                  <c:v>814</c:v>
                </c:pt>
                <c:pt idx="20">
                  <c:v>1030</c:v>
                </c:pt>
                <c:pt idx="21">
                  <c:v>1405</c:v>
                </c:pt>
                <c:pt idx="22">
                  <c:v>1764</c:v>
                </c:pt>
                <c:pt idx="23">
                  <c:v>2187</c:v>
                </c:pt>
                <c:pt idx="24">
                  <c:v>2754</c:v>
                </c:pt>
                <c:pt idx="25">
                  <c:v>3244</c:v>
                </c:pt>
                <c:pt idx="26">
                  <c:v>3506</c:v>
                </c:pt>
                <c:pt idx="27">
                  <c:v>4127</c:v>
                </c:pt>
                <c:pt idx="28">
                  <c:v>4529</c:v>
                </c:pt>
                <c:pt idx="29">
                  <c:v>5124</c:v>
                </c:pt>
                <c:pt idx="30">
                  <c:v>5556</c:v>
                </c:pt>
                <c:pt idx="31">
                  <c:v>5950</c:v>
                </c:pt>
                <c:pt idx="32">
                  <c:v>6347</c:v>
                </c:pt>
                <c:pt idx="33">
                  <c:v>6851</c:v>
                </c:pt>
                <c:pt idx="34">
                  <c:v>7268</c:v>
                </c:pt>
                <c:pt idx="35">
                  <c:v>7655</c:v>
                </c:pt>
                <c:pt idx="36">
                  <c:v>8082</c:v>
                </c:pt>
                <c:pt idx="37">
                  <c:v>8470</c:v>
                </c:pt>
                <c:pt idx="38">
                  <c:v>8799</c:v>
                </c:pt>
                <c:pt idx="39">
                  <c:v>9130</c:v>
                </c:pt>
                <c:pt idx="40">
                  <c:v>9693</c:v>
                </c:pt>
                <c:pt idx="41">
                  <c:v>10177</c:v>
                </c:pt>
                <c:pt idx="42">
                  <c:v>10545</c:v>
                </c:pt>
                <c:pt idx="43">
                  <c:v>10704</c:v>
                </c:pt>
                <c:pt idx="44">
                  <c:v>10989</c:v>
                </c:pt>
                <c:pt idx="45">
                  <c:v>11336</c:v>
                </c:pt>
                <c:pt idx="46">
                  <c:v>11576</c:v>
                </c:pt>
                <c:pt idx="47">
                  <c:v>12170</c:v>
                </c:pt>
                <c:pt idx="48">
                  <c:v>12505</c:v>
                </c:pt>
                <c:pt idx="49">
                  <c:v>12765</c:v>
                </c:pt>
                <c:pt idx="50">
                  <c:v>13055</c:v>
                </c:pt>
                <c:pt idx="51">
                  <c:v>13195</c:v>
                </c:pt>
                <c:pt idx="52">
                  <c:v>13783</c:v>
                </c:pt>
                <c:pt idx="53">
                  <c:v>13998</c:v>
                </c:pt>
                <c:pt idx="54">
                  <c:v>14223</c:v>
                </c:pt>
                <c:pt idx="55">
                  <c:v>14470</c:v>
                </c:pt>
                <c:pt idx="56">
                  <c:v>14557</c:v>
                </c:pt>
                <c:pt idx="57">
                  <c:v>14811</c:v>
                </c:pt>
                <c:pt idx="58">
                  <c:v>15122</c:v>
                </c:pt>
                <c:pt idx="59">
                  <c:v>15152</c:v>
                </c:pt>
                <c:pt idx="60">
                  <c:v>15391</c:v>
                </c:pt>
                <c:pt idx="61">
                  <c:v>15502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15D-484F-85D5-2AC488A9FD7F}"/>
            </c:ext>
          </c:extLst>
        </c:ser>
        <c:ser>
          <c:idx val="4"/>
          <c:order val="4"/>
          <c:tx>
            <c:strRef>
              <c:f>Italia!$C$217</c:f>
              <c:strCache>
                <c:ptCount val="1"/>
                <c:pt idx="0">
                  <c:v>Marche 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Italia!$D$217:$BZ$217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11</c:v>
                </c:pt>
                <c:pt idx="6">
                  <c:v>25</c:v>
                </c:pt>
                <c:pt idx="7">
                  <c:v>34</c:v>
                </c:pt>
                <c:pt idx="8">
                  <c:v>59</c:v>
                </c:pt>
                <c:pt idx="9">
                  <c:v>80</c:v>
                </c:pt>
                <c:pt idx="10">
                  <c:v>120</c:v>
                </c:pt>
                <c:pt idx="11">
                  <c:v>155</c:v>
                </c:pt>
                <c:pt idx="12">
                  <c:v>201</c:v>
                </c:pt>
                <c:pt idx="13">
                  <c:v>265</c:v>
                </c:pt>
                <c:pt idx="14">
                  <c:v>313</c:v>
                </c:pt>
                <c:pt idx="15">
                  <c:v>381</c:v>
                </c:pt>
                <c:pt idx="16">
                  <c:v>461</c:v>
                </c:pt>
                <c:pt idx="17">
                  <c:v>570</c:v>
                </c:pt>
                <c:pt idx="18">
                  <c:v>698</c:v>
                </c:pt>
                <c:pt idx="19">
                  <c:v>863</c:v>
                </c:pt>
                <c:pt idx="20">
                  <c:v>1087</c:v>
                </c:pt>
                <c:pt idx="21">
                  <c:v>1185</c:v>
                </c:pt>
                <c:pt idx="22">
                  <c:v>1302</c:v>
                </c:pt>
                <c:pt idx="23">
                  <c:v>1476</c:v>
                </c:pt>
                <c:pt idx="24">
                  <c:v>1622</c:v>
                </c:pt>
                <c:pt idx="25">
                  <c:v>1844</c:v>
                </c:pt>
                <c:pt idx="26">
                  <c:v>1997</c:v>
                </c:pt>
                <c:pt idx="27">
                  <c:v>2231</c:v>
                </c:pt>
                <c:pt idx="28">
                  <c:v>2358</c:v>
                </c:pt>
                <c:pt idx="29">
                  <c:v>2497</c:v>
                </c:pt>
                <c:pt idx="30">
                  <c:v>2639</c:v>
                </c:pt>
                <c:pt idx="31">
                  <c:v>2795</c:v>
                </c:pt>
                <c:pt idx="32">
                  <c:v>2850</c:v>
                </c:pt>
                <c:pt idx="33">
                  <c:v>2999</c:v>
                </c:pt>
                <c:pt idx="34">
                  <c:v>3160</c:v>
                </c:pt>
                <c:pt idx="35">
                  <c:v>3251</c:v>
                </c:pt>
                <c:pt idx="36">
                  <c:v>3352</c:v>
                </c:pt>
                <c:pt idx="37">
                  <c:v>3456</c:v>
                </c:pt>
                <c:pt idx="38">
                  <c:v>3555</c:v>
                </c:pt>
                <c:pt idx="39">
                  <c:v>3631</c:v>
                </c:pt>
                <c:pt idx="40">
                  <c:v>3497</c:v>
                </c:pt>
                <c:pt idx="41">
                  <c:v>3578</c:v>
                </c:pt>
                <c:pt idx="42">
                  <c:v>3706</c:v>
                </c:pt>
                <c:pt idx="43">
                  <c:v>3738</c:v>
                </c:pt>
                <c:pt idx="44">
                  <c:v>3562</c:v>
                </c:pt>
                <c:pt idx="45">
                  <c:v>3401</c:v>
                </c:pt>
                <c:pt idx="46">
                  <c:v>3316</c:v>
                </c:pt>
                <c:pt idx="47">
                  <c:v>3231</c:v>
                </c:pt>
                <c:pt idx="48">
                  <c:v>3114</c:v>
                </c:pt>
                <c:pt idx="49">
                  <c:v>3080</c:v>
                </c:pt>
                <c:pt idx="50">
                  <c:v>3095</c:v>
                </c:pt>
                <c:pt idx="51">
                  <c:v>3097</c:v>
                </c:pt>
                <c:pt idx="52">
                  <c:v>3124</c:v>
                </c:pt>
                <c:pt idx="53">
                  <c:v>3157</c:v>
                </c:pt>
                <c:pt idx="54">
                  <c:v>3172</c:v>
                </c:pt>
                <c:pt idx="55">
                  <c:v>3182</c:v>
                </c:pt>
                <c:pt idx="56">
                  <c:v>3212</c:v>
                </c:pt>
                <c:pt idx="57">
                  <c:v>3218</c:v>
                </c:pt>
                <c:pt idx="58">
                  <c:v>3230</c:v>
                </c:pt>
                <c:pt idx="59">
                  <c:v>3230</c:v>
                </c:pt>
                <c:pt idx="60">
                  <c:v>3273</c:v>
                </c:pt>
                <c:pt idx="61">
                  <c:v>3272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15D-484F-85D5-2AC488A9FD7F}"/>
            </c:ext>
          </c:extLst>
        </c:ser>
        <c:ser>
          <c:idx val="5"/>
          <c:order val="5"/>
          <c:tx>
            <c:strRef>
              <c:f>Italia!$C$218</c:f>
              <c:strCache>
                <c:ptCount val="1"/>
                <c:pt idx="0">
                  <c:v>Campania 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Italia!$D$218:$BZ$218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4</c:v>
                </c:pt>
                <c:pt idx="5">
                  <c:v>13</c:v>
                </c:pt>
                <c:pt idx="6">
                  <c:v>17</c:v>
                </c:pt>
                <c:pt idx="7">
                  <c:v>17</c:v>
                </c:pt>
                <c:pt idx="8">
                  <c:v>30</c:v>
                </c:pt>
                <c:pt idx="9">
                  <c:v>31</c:v>
                </c:pt>
                <c:pt idx="10">
                  <c:v>45</c:v>
                </c:pt>
                <c:pt idx="11">
                  <c:v>57</c:v>
                </c:pt>
                <c:pt idx="12">
                  <c:v>61</c:v>
                </c:pt>
                <c:pt idx="13">
                  <c:v>100</c:v>
                </c:pt>
                <c:pt idx="14">
                  <c:v>119</c:v>
                </c:pt>
                <c:pt idx="15">
                  <c:v>126</c:v>
                </c:pt>
                <c:pt idx="16">
                  <c:v>149</c:v>
                </c:pt>
                <c:pt idx="17">
                  <c:v>174</c:v>
                </c:pt>
                <c:pt idx="18">
                  <c:v>213</c:v>
                </c:pt>
                <c:pt idx="19">
                  <c:v>243</c:v>
                </c:pt>
                <c:pt idx="20">
                  <c:v>296</c:v>
                </c:pt>
                <c:pt idx="21">
                  <c:v>363</c:v>
                </c:pt>
                <c:pt idx="22">
                  <c:v>423</c:v>
                </c:pt>
                <c:pt idx="23">
                  <c:v>423</c:v>
                </c:pt>
                <c:pt idx="24">
                  <c:v>605</c:v>
                </c:pt>
                <c:pt idx="25">
                  <c:v>702</c:v>
                </c:pt>
                <c:pt idx="26">
                  <c:v>793</c:v>
                </c:pt>
                <c:pt idx="27">
                  <c:v>866</c:v>
                </c:pt>
                <c:pt idx="28">
                  <c:v>929</c:v>
                </c:pt>
                <c:pt idx="29">
                  <c:v>992</c:v>
                </c:pt>
                <c:pt idx="30">
                  <c:v>1072</c:v>
                </c:pt>
                <c:pt idx="31">
                  <c:v>1169</c:v>
                </c:pt>
                <c:pt idx="32">
                  <c:v>1292</c:v>
                </c:pt>
                <c:pt idx="33">
                  <c:v>1407</c:v>
                </c:pt>
                <c:pt idx="34">
                  <c:v>1556</c:v>
                </c:pt>
                <c:pt idx="35">
                  <c:v>1739</c:v>
                </c:pt>
                <c:pt idx="36">
                  <c:v>1871</c:v>
                </c:pt>
                <c:pt idx="37">
                  <c:v>1976</c:v>
                </c:pt>
                <c:pt idx="38">
                  <c:v>2140</c:v>
                </c:pt>
                <c:pt idx="39">
                  <c:v>2352</c:v>
                </c:pt>
                <c:pt idx="40">
                  <c:v>2496</c:v>
                </c:pt>
                <c:pt idx="41">
                  <c:v>2621</c:v>
                </c:pt>
                <c:pt idx="42">
                  <c:v>2698</c:v>
                </c:pt>
                <c:pt idx="43">
                  <c:v>2765</c:v>
                </c:pt>
                <c:pt idx="44">
                  <c:v>2859</c:v>
                </c:pt>
                <c:pt idx="45">
                  <c:v>2873</c:v>
                </c:pt>
                <c:pt idx="46">
                  <c:v>2963</c:v>
                </c:pt>
                <c:pt idx="47">
                  <c:v>3002</c:v>
                </c:pt>
                <c:pt idx="48">
                  <c:v>3057</c:v>
                </c:pt>
                <c:pt idx="49">
                  <c:v>3062</c:v>
                </c:pt>
                <c:pt idx="50">
                  <c:v>3094</c:v>
                </c:pt>
                <c:pt idx="51">
                  <c:v>3087</c:v>
                </c:pt>
                <c:pt idx="52">
                  <c:v>3118</c:v>
                </c:pt>
                <c:pt idx="53">
                  <c:v>3027</c:v>
                </c:pt>
                <c:pt idx="54">
                  <c:v>3045</c:v>
                </c:pt>
                <c:pt idx="55">
                  <c:v>3022</c:v>
                </c:pt>
                <c:pt idx="56">
                  <c:v>3019</c:v>
                </c:pt>
                <c:pt idx="57">
                  <c:v>2946</c:v>
                </c:pt>
                <c:pt idx="58">
                  <c:v>2998</c:v>
                </c:pt>
                <c:pt idx="59">
                  <c:v>2978</c:v>
                </c:pt>
                <c:pt idx="60">
                  <c:v>2943</c:v>
                </c:pt>
                <c:pt idx="61">
                  <c:v>2935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15D-484F-85D5-2AC488A9FD7F}"/>
            </c:ext>
          </c:extLst>
        </c:ser>
        <c:ser>
          <c:idx val="6"/>
          <c:order val="6"/>
          <c:tx>
            <c:strRef>
              <c:f>Italia!$C$219</c:f>
              <c:strCache>
                <c:ptCount val="1"/>
                <c:pt idx="0">
                  <c:v>Liguria 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Italia!$D$219:$BZ$219</c:f>
              <c:numCache>
                <c:formatCode>General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19</c:v>
                </c:pt>
                <c:pt idx="4">
                  <c:v>19</c:v>
                </c:pt>
                <c:pt idx="5">
                  <c:v>38</c:v>
                </c:pt>
                <c:pt idx="6">
                  <c:v>21</c:v>
                </c:pt>
                <c:pt idx="7">
                  <c:v>18</c:v>
                </c:pt>
                <c:pt idx="8">
                  <c:v>19</c:v>
                </c:pt>
                <c:pt idx="9">
                  <c:v>21</c:v>
                </c:pt>
                <c:pt idx="10">
                  <c:v>21</c:v>
                </c:pt>
                <c:pt idx="11">
                  <c:v>24</c:v>
                </c:pt>
                <c:pt idx="12">
                  <c:v>42</c:v>
                </c:pt>
                <c:pt idx="13">
                  <c:v>67</c:v>
                </c:pt>
                <c:pt idx="14">
                  <c:v>97</c:v>
                </c:pt>
                <c:pt idx="15">
                  <c:v>128</c:v>
                </c:pt>
                <c:pt idx="16">
                  <c:v>181</c:v>
                </c:pt>
                <c:pt idx="17">
                  <c:v>243</c:v>
                </c:pt>
                <c:pt idx="18">
                  <c:v>304</c:v>
                </c:pt>
                <c:pt idx="19">
                  <c:v>384</c:v>
                </c:pt>
                <c:pt idx="20">
                  <c:v>493</c:v>
                </c:pt>
                <c:pt idx="21">
                  <c:v>575</c:v>
                </c:pt>
                <c:pt idx="22">
                  <c:v>661</c:v>
                </c:pt>
                <c:pt idx="23">
                  <c:v>744</c:v>
                </c:pt>
                <c:pt idx="24">
                  <c:v>883</c:v>
                </c:pt>
                <c:pt idx="25">
                  <c:v>1001</c:v>
                </c:pt>
                <c:pt idx="26">
                  <c:v>1159</c:v>
                </c:pt>
                <c:pt idx="27">
                  <c:v>1351</c:v>
                </c:pt>
                <c:pt idx="28">
                  <c:v>1553</c:v>
                </c:pt>
                <c:pt idx="29">
                  <c:v>1692</c:v>
                </c:pt>
                <c:pt idx="30">
                  <c:v>1826</c:v>
                </c:pt>
                <c:pt idx="31">
                  <c:v>2027</c:v>
                </c:pt>
                <c:pt idx="32">
                  <c:v>2060</c:v>
                </c:pt>
                <c:pt idx="33">
                  <c:v>2086</c:v>
                </c:pt>
                <c:pt idx="34">
                  <c:v>2279</c:v>
                </c:pt>
                <c:pt idx="35">
                  <c:v>2383</c:v>
                </c:pt>
                <c:pt idx="36">
                  <c:v>2508</c:v>
                </c:pt>
                <c:pt idx="37">
                  <c:v>2645</c:v>
                </c:pt>
                <c:pt idx="38">
                  <c:v>2660</c:v>
                </c:pt>
                <c:pt idx="39">
                  <c:v>2746</c:v>
                </c:pt>
                <c:pt idx="40">
                  <c:v>2894</c:v>
                </c:pt>
                <c:pt idx="41">
                  <c:v>3093</c:v>
                </c:pt>
                <c:pt idx="42">
                  <c:v>3117</c:v>
                </c:pt>
                <c:pt idx="43">
                  <c:v>3212</c:v>
                </c:pt>
                <c:pt idx="44">
                  <c:v>3245</c:v>
                </c:pt>
                <c:pt idx="45">
                  <c:v>3253</c:v>
                </c:pt>
                <c:pt idx="46">
                  <c:v>3301</c:v>
                </c:pt>
                <c:pt idx="47">
                  <c:v>3333</c:v>
                </c:pt>
                <c:pt idx="48">
                  <c:v>3333</c:v>
                </c:pt>
                <c:pt idx="49">
                  <c:v>3365</c:v>
                </c:pt>
                <c:pt idx="50">
                  <c:v>3466</c:v>
                </c:pt>
                <c:pt idx="51">
                  <c:v>3464</c:v>
                </c:pt>
                <c:pt idx="52">
                  <c:v>3437</c:v>
                </c:pt>
                <c:pt idx="53">
                  <c:v>3459</c:v>
                </c:pt>
                <c:pt idx="54">
                  <c:v>3412</c:v>
                </c:pt>
                <c:pt idx="55">
                  <c:v>3490</c:v>
                </c:pt>
                <c:pt idx="56">
                  <c:v>3496</c:v>
                </c:pt>
                <c:pt idx="57">
                  <c:v>3463</c:v>
                </c:pt>
                <c:pt idx="58">
                  <c:v>3476</c:v>
                </c:pt>
                <c:pt idx="59">
                  <c:v>3466</c:v>
                </c:pt>
                <c:pt idx="60">
                  <c:v>3437</c:v>
                </c:pt>
                <c:pt idx="61">
                  <c:v>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15D-484F-85D5-2AC488A9FD7F}"/>
            </c:ext>
          </c:extLst>
        </c:ser>
        <c:ser>
          <c:idx val="7"/>
          <c:order val="7"/>
          <c:tx>
            <c:strRef>
              <c:f>Italia!$C$220</c:f>
              <c:strCache>
                <c:ptCount val="1"/>
                <c:pt idx="0">
                  <c:v>Toscana 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Italia!$D$220:$BZ$220</c:f>
              <c:numCache>
                <c:formatCode>General</c:formatCode>
                <c:ptCount val="7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7</c:v>
                </c:pt>
                <c:pt idx="5">
                  <c:v>10</c:v>
                </c:pt>
                <c:pt idx="6">
                  <c:v>12</c:v>
                </c:pt>
                <c:pt idx="7">
                  <c:v>12</c:v>
                </c:pt>
                <c:pt idx="8">
                  <c:v>18</c:v>
                </c:pt>
                <c:pt idx="9">
                  <c:v>37</c:v>
                </c:pt>
                <c:pt idx="10">
                  <c:v>60</c:v>
                </c:pt>
                <c:pt idx="11">
                  <c:v>78</c:v>
                </c:pt>
                <c:pt idx="12">
                  <c:v>112</c:v>
                </c:pt>
                <c:pt idx="13">
                  <c:v>165</c:v>
                </c:pt>
                <c:pt idx="14">
                  <c:v>206</c:v>
                </c:pt>
                <c:pt idx="15">
                  <c:v>260</c:v>
                </c:pt>
                <c:pt idx="16">
                  <c:v>314</c:v>
                </c:pt>
                <c:pt idx="17">
                  <c:v>352</c:v>
                </c:pt>
                <c:pt idx="18">
                  <c:v>455</c:v>
                </c:pt>
                <c:pt idx="19">
                  <c:v>614</c:v>
                </c:pt>
                <c:pt idx="20">
                  <c:v>763</c:v>
                </c:pt>
                <c:pt idx="21">
                  <c:v>841</c:v>
                </c:pt>
                <c:pt idx="22">
                  <c:v>1024</c:v>
                </c:pt>
                <c:pt idx="23">
                  <c:v>1291</c:v>
                </c:pt>
                <c:pt idx="24">
                  <c:v>1422</c:v>
                </c:pt>
                <c:pt idx="25">
                  <c:v>1713</c:v>
                </c:pt>
                <c:pt idx="26">
                  <c:v>1905</c:v>
                </c:pt>
                <c:pt idx="27">
                  <c:v>2144</c:v>
                </c:pt>
                <c:pt idx="28">
                  <c:v>2301</c:v>
                </c:pt>
                <c:pt idx="29">
                  <c:v>2519</c:v>
                </c:pt>
                <c:pt idx="30">
                  <c:v>2776</c:v>
                </c:pt>
                <c:pt idx="31">
                  <c:v>2973</c:v>
                </c:pt>
                <c:pt idx="32">
                  <c:v>3170</c:v>
                </c:pt>
                <c:pt idx="33">
                  <c:v>3511</c:v>
                </c:pt>
                <c:pt idx="34">
                  <c:v>3786</c:v>
                </c:pt>
                <c:pt idx="35">
                  <c:v>4050</c:v>
                </c:pt>
                <c:pt idx="36">
                  <c:v>4226</c:v>
                </c:pt>
                <c:pt idx="37">
                  <c:v>4432</c:v>
                </c:pt>
                <c:pt idx="38">
                  <c:v>4789</c:v>
                </c:pt>
                <c:pt idx="39">
                  <c:v>4909</c:v>
                </c:pt>
                <c:pt idx="40">
                  <c:v>5054</c:v>
                </c:pt>
                <c:pt idx="41">
                  <c:v>5185</c:v>
                </c:pt>
                <c:pt idx="42">
                  <c:v>5301</c:v>
                </c:pt>
                <c:pt idx="43">
                  <c:v>5427</c:v>
                </c:pt>
                <c:pt idx="44">
                  <c:v>5557</c:v>
                </c:pt>
                <c:pt idx="45">
                  <c:v>5703</c:v>
                </c:pt>
                <c:pt idx="46">
                  <c:v>5822</c:v>
                </c:pt>
                <c:pt idx="47">
                  <c:v>5992</c:v>
                </c:pt>
                <c:pt idx="48">
                  <c:v>6162</c:v>
                </c:pt>
                <c:pt idx="49">
                  <c:v>6257</c:v>
                </c:pt>
                <c:pt idx="50">
                  <c:v>6352</c:v>
                </c:pt>
                <c:pt idx="51">
                  <c:v>6417</c:v>
                </c:pt>
                <c:pt idx="52">
                  <c:v>6613</c:v>
                </c:pt>
                <c:pt idx="53">
                  <c:v>6583</c:v>
                </c:pt>
                <c:pt idx="54">
                  <c:v>6470</c:v>
                </c:pt>
                <c:pt idx="55">
                  <c:v>6496</c:v>
                </c:pt>
                <c:pt idx="56">
                  <c:v>6568</c:v>
                </c:pt>
                <c:pt idx="57">
                  <c:v>6622</c:v>
                </c:pt>
                <c:pt idx="58">
                  <c:v>6167</c:v>
                </c:pt>
                <c:pt idx="59">
                  <c:v>6171</c:v>
                </c:pt>
                <c:pt idx="60">
                  <c:v>6133</c:v>
                </c:pt>
                <c:pt idx="61">
                  <c:v>6146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15D-484F-85D5-2AC488A9FD7F}"/>
            </c:ext>
          </c:extLst>
        </c:ser>
        <c:ser>
          <c:idx val="8"/>
          <c:order val="8"/>
          <c:tx>
            <c:strRef>
              <c:f>Italia!$C$221</c:f>
              <c:strCache>
                <c:ptCount val="1"/>
                <c:pt idx="0">
                  <c:v>Lazio 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Italia!$D$221:$BZ$221</c:f>
              <c:numCache>
                <c:formatCode>General</c:formatCode>
                <c:ptCount val="75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11</c:v>
                </c:pt>
                <c:pt idx="9">
                  <c:v>27</c:v>
                </c:pt>
                <c:pt idx="10">
                  <c:v>41</c:v>
                </c:pt>
                <c:pt idx="11">
                  <c:v>50</c:v>
                </c:pt>
                <c:pt idx="12">
                  <c:v>72</c:v>
                </c:pt>
                <c:pt idx="13">
                  <c:v>81</c:v>
                </c:pt>
                <c:pt idx="14">
                  <c:v>94</c:v>
                </c:pt>
                <c:pt idx="15">
                  <c:v>99</c:v>
                </c:pt>
                <c:pt idx="16">
                  <c:v>125</c:v>
                </c:pt>
                <c:pt idx="17">
                  <c:v>172</c:v>
                </c:pt>
                <c:pt idx="18">
                  <c:v>242</c:v>
                </c:pt>
                <c:pt idx="19">
                  <c:v>320</c:v>
                </c:pt>
                <c:pt idx="20">
                  <c:v>396</c:v>
                </c:pt>
                <c:pt idx="21">
                  <c:v>472</c:v>
                </c:pt>
                <c:pt idx="22">
                  <c:v>550</c:v>
                </c:pt>
                <c:pt idx="23">
                  <c:v>650</c:v>
                </c:pt>
                <c:pt idx="24">
                  <c:v>741</c:v>
                </c:pt>
                <c:pt idx="25">
                  <c:v>912</c:v>
                </c:pt>
                <c:pt idx="26">
                  <c:v>1086</c:v>
                </c:pt>
                <c:pt idx="27">
                  <c:v>1272</c:v>
                </c:pt>
                <c:pt idx="28">
                  <c:v>1414</c:v>
                </c:pt>
                <c:pt idx="29">
                  <c:v>1545</c:v>
                </c:pt>
                <c:pt idx="30">
                  <c:v>1675</c:v>
                </c:pt>
                <c:pt idx="31">
                  <c:v>1835</c:v>
                </c:pt>
                <c:pt idx="32">
                  <c:v>2013</c:v>
                </c:pt>
                <c:pt idx="33">
                  <c:v>2181</c:v>
                </c:pt>
                <c:pt idx="34">
                  <c:v>2362</c:v>
                </c:pt>
                <c:pt idx="35">
                  <c:v>2497</c:v>
                </c:pt>
                <c:pt idx="36">
                  <c:v>2642</c:v>
                </c:pt>
                <c:pt idx="37">
                  <c:v>2758</c:v>
                </c:pt>
                <c:pt idx="38">
                  <c:v>2879</c:v>
                </c:pt>
                <c:pt idx="39">
                  <c:v>3009</c:v>
                </c:pt>
                <c:pt idx="40">
                  <c:v>3106</c:v>
                </c:pt>
                <c:pt idx="41">
                  <c:v>3186</c:v>
                </c:pt>
                <c:pt idx="42">
                  <c:v>3300</c:v>
                </c:pt>
                <c:pt idx="43">
                  <c:v>3365</c:v>
                </c:pt>
                <c:pt idx="44">
                  <c:v>3448</c:v>
                </c:pt>
                <c:pt idx="45">
                  <c:v>3532</c:v>
                </c:pt>
                <c:pt idx="46">
                  <c:v>3633</c:v>
                </c:pt>
                <c:pt idx="47">
                  <c:v>3730</c:v>
                </c:pt>
                <c:pt idx="48">
                  <c:v>3817</c:v>
                </c:pt>
                <c:pt idx="49">
                  <c:v>3920</c:v>
                </c:pt>
                <c:pt idx="50">
                  <c:v>4022</c:v>
                </c:pt>
                <c:pt idx="51">
                  <c:v>4047</c:v>
                </c:pt>
                <c:pt idx="52">
                  <c:v>4144</c:v>
                </c:pt>
                <c:pt idx="53">
                  <c:v>4214</c:v>
                </c:pt>
                <c:pt idx="54">
                  <c:v>4282</c:v>
                </c:pt>
                <c:pt idx="55">
                  <c:v>4321</c:v>
                </c:pt>
                <c:pt idx="56">
                  <c:v>4365</c:v>
                </c:pt>
                <c:pt idx="57">
                  <c:v>4402</c:v>
                </c:pt>
                <c:pt idx="58">
                  <c:v>4463</c:v>
                </c:pt>
                <c:pt idx="59">
                  <c:v>4486</c:v>
                </c:pt>
                <c:pt idx="60">
                  <c:v>4492</c:v>
                </c:pt>
                <c:pt idx="61">
                  <c:v>4561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15D-484F-85D5-2AC488A9FD7F}"/>
            </c:ext>
          </c:extLst>
        </c:ser>
        <c:ser>
          <c:idx val="9"/>
          <c:order val="9"/>
          <c:tx>
            <c:strRef>
              <c:f>Italia!$C$222</c:f>
              <c:strCache>
                <c:ptCount val="1"/>
                <c:pt idx="0">
                  <c:v>Friuli Venezia Giulia 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Italia!$D$222:$BZ$222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</c:v>
                </c:pt>
                <c:pt idx="7">
                  <c:v>9</c:v>
                </c:pt>
                <c:pt idx="8">
                  <c:v>13</c:v>
                </c:pt>
                <c:pt idx="9">
                  <c:v>18</c:v>
                </c:pt>
                <c:pt idx="10">
                  <c:v>21</c:v>
                </c:pt>
                <c:pt idx="11">
                  <c:v>28</c:v>
                </c:pt>
                <c:pt idx="12">
                  <c:v>39</c:v>
                </c:pt>
                <c:pt idx="13">
                  <c:v>53</c:v>
                </c:pt>
                <c:pt idx="14">
                  <c:v>89</c:v>
                </c:pt>
                <c:pt idx="15">
                  <c:v>110</c:v>
                </c:pt>
                <c:pt idx="16">
                  <c:v>110</c:v>
                </c:pt>
                <c:pt idx="17">
                  <c:v>148</c:v>
                </c:pt>
                <c:pt idx="18">
                  <c:v>236</c:v>
                </c:pt>
                <c:pt idx="19">
                  <c:v>271</c:v>
                </c:pt>
                <c:pt idx="20">
                  <c:v>316</c:v>
                </c:pt>
                <c:pt idx="21">
                  <c:v>346</c:v>
                </c:pt>
                <c:pt idx="22">
                  <c:v>347</c:v>
                </c:pt>
                <c:pt idx="23">
                  <c:v>416</c:v>
                </c:pt>
                <c:pt idx="24">
                  <c:v>522</c:v>
                </c:pt>
                <c:pt idx="25">
                  <c:v>555</c:v>
                </c:pt>
                <c:pt idx="26">
                  <c:v>666</c:v>
                </c:pt>
                <c:pt idx="27">
                  <c:v>738</c:v>
                </c:pt>
                <c:pt idx="28">
                  <c:v>771</c:v>
                </c:pt>
                <c:pt idx="29">
                  <c:v>848</c:v>
                </c:pt>
                <c:pt idx="30">
                  <c:v>911</c:v>
                </c:pt>
                <c:pt idx="31">
                  <c:v>954</c:v>
                </c:pt>
                <c:pt idx="32">
                  <c:v>1027</c:v>
                </c:pt>
                <c:pt idx="33">
                  <c:v>1120</c:v>
                </c:pt>
                <c:pt idx="34">
                  <c:v>1141</c:v>
                </c:pt>
                <c:pt idx="35">
                  <c:v>1109</c:v>
                </c:pt>
                <c:pt idx="36">
                  <c:v>1160</c:v>
                </c:pt>
                <c:pt idx="37">
                  <c:v>1206</c:v>
                </c:pt>
                <c:pt idx="38">
                  <c:v>1294</c:v>
                </c:pt>
                <c:pt idx="39">
                  <c:v>1324</c:v>
                </c:pt>
                <c:pt idx="40">
                  <c:v>1336</c:v>
                </c:pt>
                <c:pt idx="41">
                  <c:v>1363</c:v>
                </c:pt>
                <c:pt idx="42">
                  <c:v>1396</c:v>
                </c:pt>
                <c:pt idx="43">
                  <c:v>1379</c:v>
                </c:pt>
                <c:pt idx="44">
                  <c:v>1415</c:v>
                </c:pt>
                <c:pt idx="45">
                  <c:v>1390</c:v>
                </c:pt>
                <c:pt idx="46">
                  <c:v>1398</c:v>
                </c:pt>
                <c:pt idx="47">
                  <c:v>1382</c:v>
                </c:pt>
                <c:pt idx="48">
                  <c:v>1326</c:v>
                </c:pt>
                <c:pt idx="49">
                  <c:v>1307</c:v>
                </c:pt>
                <c:pt idx="50">
                  <c:v>899</c:v>
                </c:pt>
                <c:pt idx="51">
                  <c:v>1394</c:v>
                </c:pt>
                <c:pt idx="52">
                  <c:v>1330</c:v>
                </c:pt>
                <c:pt idx="53">
                  <c:v>1428</c:v>
                </c:pt>
                <c:pt idx="54">
                  <c:v>1403</c:v>
                </c:pt>
                <c:pt idx="55">
                  <c:v>1337</c:v>
                </c:pt>
                <c:pt idx="56">
                  <c:v>1190</c:v>
                </c:pt>
                <c:pt idx="57">
                  <c:v>1322</c:v>
                </c:pt>
                <c:pt idx="58">
                  <c:v>1308</c:v>
                </c:pt>
                <c:pt idx="59">
                  <c:v>1135</c:v>
                </c:pt>
                <c:pt idx="60">
                  <c:v>1320</c:v>
                </c:pt>
                <c:pt idx="61">
                  <c:v>1084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15D-484F-85D5-2AC488A9FD7F}"/>
            </c:ext>
          </c:extLst>
        </c:ser>
        <c:ser>
          <c:idx val="10"/>
          <c:order val="10"/>
          <c:tx>
            <c:strRef>
              <c:f>Italia!$C$223</c:f>
              <c:strCache>
                <c:ptCount val="1"/>
                <c:pt idx="0">
                  <c:v>Umbria 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Italia!$D$223:$BZ$223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16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37</c:v>
                </c:pt>
                <c:pt idx="16">
                  <c:v>44</c:v>
                </c:pt>
                <c:pt idx="17">
                  <c:v>62</c:v>
                </c:pt>
                <c:pt idx="18">
                  <c:v>73</c:v>
                </c:pt>
                <c:pt idx="19">
                  <c:v>103</c:v>
                </c:pt>
                <c:pt idx="20">
                  <c:v>139</c:v>
                </c:pt>
                <c:pt idx="21">
                  <c:v>159</c:v>
                </c:pt>
                <c:pt idx="22">
                  <c:v>192</c:v>
                </c:pt>
                <c:pt idx="23">
                  <c:v>241</c:v>
                </c:pt>
                <c:pt idx="24">
                  <c:v>328</c:v>
                </c:pt>
                <c:pt idx="25">
                  <c:v>384</c:v>
                </c:pt>
                <c:pt idx="26">
                  <c:v>447</c:v>
                </c:pt>
                <c:pt idx="27">
                  <c:v>500</c:v>
                </c:pt>
                <c:pt idx="28">
                  <c:v>556</c:v>
                </c:pt>
                <c:pt idx="29">
                  <c:v>624</c:v>
                </c:pt>
                <c:pt idx="30">
                  <c:v>686</c:v>
                </c:pt>
                <c:pt idx="31">
                  <c:v>770</c:v>
                </c:pt>
                <c:pt idx="32">
                  <c:v>824</c:v>
                </c:pt>
                <c:pt idx="33">
                  <c:v>898</c:v>
                </c:pt>
                <c:pt idx="34">
                  <c:v>897</c:v>
                </c:pt>
                <c:pt idx="35">
                  <c:v>834</c:v>
                </c:pt>
                <c:pt idx="36">
                  <c:v>851</c:v>
                </c:pt>
                <c:pt idx="37">
                  <c:v>864</c:v>
                </c:pt>
                <c:pt idx="38">
                  <c:v>885</c:v>
                </c:pt>
                <c:pt idx="39">
                  <c:v>920</c:v>
                </c:pt>
                <c:pt idx="40">
                  <c:v>927</c:v>
                </c:pt>
                <c:pt idx="41">
                  <c:v>898</c:v>
                </c:pt>
                <c:pt idx="42">
                  <c:v>872</c:v>
                </c:pt>
                <c:pt idx="43">
                  <c:v>846</c:v>
                </c:pt>
                <c:pt idx="44">
                  <c:v>823</c:v>
                </c:pt>
                <c:pt idx="45">
                  <c:v>792</c:v>
                </c:pt>
                <c:pt idx="46">
                  <c:v>752</c:v>
                </c:pt>
                <c:pt idx="47">
                  <c:v>723</c:v>
                </c:pt>
                <c:pt idx="48">
                  <c:v>687</c:v>
                </c:pt>
                <c:pt idx="49">
                  <c:v>625</c:v>
                </c:pt>
                <c:pt idx="50">
                  <c:v>622</c:v>
                </c:pt>
                <c:pt idx="51">
                  <c:v>582</c:v>
                </c:pt>
                <c:pt idx="52">
                  <c:v>536</c:v>
                </c:pt>
                <c:pt idx="53">
                  <c:v>494</c:v>
                </c:pt>
                <c:pt idx="54">
                  <c:v>431</c:v>
                </c:pt>
                <c:pt idx="55">
                  <c:v>436</c:v>
                </c:pt>
                <c:pt idx="56">
                  <c:v>424</c:v>
                </c:pt>
                <c:pt idx="57">
                  <c:v>407</c:v>
                </c:pt>
                <c:pt idx="58">
                  <c:v>371</c:v>
                </c:pt>
                <c:pt idx="59">
                  <c:v>355</c:v>
                </c:pt>
                <c:pt idx="60">
                  <c:v>322</c:v>
                </c:pt>
                <c:pt idx="61">
                  <c:v>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A15D-484F-85D5-2AC488A9FD7F}"/>
            </c:ext>
          </c:extLst>
        </c:ser>
        <c:ser>
          <c:idx val="11"/>
          <c:order val="11"/>
          <c:tx>
            <c:strRef>
              <c:f>Italia!$C$224</c:f>
              <c:strCache>
                <c:ptCount val="1"/>
                <c:pt idx="0">
                  <c:v>Sicilia 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Italia!$D$224:$BZ$224</c:f>
              <c:numCache>
                <c:formatCode>General</c:formatCode>
                <c:ptCount val="75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16</c:v>
                </c:pt>
                <c:pt idx="10">
                  <c:v>16</c:v>
                </c:pt>
                <c:pt idx="11">
                  <c:v>22</c:v>
                </c:pt>
                <c:pt idx="12">
                  <c:v>33</c:v>
                </c:pt>
                <c:pt idx="13">
                  <c:v>51</c:v>
                </c:pt>
                <c:pt idx="14">
                  <c:v>52</c:v>
                </c:pt>
                <c:pt idx="15">
                  <c:v>60</c:v>
                </c:pt>
                <c:pt idx="16">
                  <c:v>81</c:v>
                </c:pt>
                <c:pt idx="17">
                  <c:v>111</c:v>
                </c:pt>
                <c:pt idx="18">
                  <c:v>126</c:v>
                </c:pt>
                <c:pt idx="19">
                  <c:v>150</c:v>
                </c:pt>
                <c:pt idx="20">
                  <c:v>179</c:v>
                </c:pt>
                <c:pt idx="21">
                  <c:v>203</c:v>
                </c:pt>
                <c:pt idx="22">
                  <c:v>226</c:v>
                </c:pt>
                <c:pt idx="23">
                  <c:v>267</c:v>
                </c:pt>
                <c:pt idx="24">
                  <c:v>321</c:v>
                </c:pt>
                <c:pt idx="25">
                  <c:v>379</c:v>
                </c:pt>
                <c:pt idx="26">
                  <c:v>458</c:v>
                </c:pt>
                <c:pt idx="27">
                  <c:v>596</c:v>
                </c:pt>
                <c:pt idx="28">
                  <c:v>681</c:v>
                </c:pt>
                <c:pt idx="29">
                  <c:v>799</c:v>
                </c:pt>
                <c:pt idx="30">
                  <c:v>936</c:v>
                </c:pt>
                <c:pt idx="31">
                  <c:v>1095</c:v>
                </c:pt>
                <c:pt idx="32">
                  <c:v>1158</c:v>
                </c:pt>
                <c:pt idx="33">
                  <c:v>1242</c:v>
                </c:pt>
                <c:pt idx="34">
                  <c:v>1330</c:v>
                </c:pt>
                <c:pt idx="35">
                  <c:v>1408</c:v>
                </c:pt>
                <c:pt idx="36">
                  <c:v>1492</c:v>
                </c:pt>
                <c:pt idx="37">
                  <c:v>1544</c:v>
                </c:pt>
                <c:pt idx="38">
                  <c:v>1606</c:v>
                </c:pt>
                <c:pt idx="39">
                  <c:v>1664</c:v>
                </c:pt>
                <c:pt idx="40">
                  <c:v>1726</c:v>
                </c:pt>
                <c:pt idx="41">
                  <c:v>1774</c:v>
                </c:pt>
                <c:pt idx="42">
                  <c:v>1815</c:v>
                </c:pt>
                <c:pt idx="43">
                  <c:v>1859</c:v>
                </c:pt>
                <c:pt idx="44">
                  <c:v>1893</c:v>
                </c:pt>
                <c:pt idx="45">
                  <c:v>1942</c:v>
                </c:pt>
                <c:pt idx="46">
                  <c:v>1967</c:v>
                </c:pt>
                <c:pt idx="47">
                  <c:v>2001</c:v>
                </c:pt>
                <c:pt idx="48">
                  <c:v>2030</c:v>
                </c:pt>
                <c:pt idx="49">
                  <c:v>2050</c:v>
                </c:pt>
                <c:pt idx="50">
                  <c:v>2071</c:v>
                </c:pt>
                <c:pt idx="51">
                  <c:v>2081</c:v>
                </c:pt>
                <c:pt idx="52">
                  <c:v>2108</c:v>
                </c:pt>
                <c:pt idx="53">
                  <c:v>2139</c:v>
                </c:pt>
                <c:pt idx="54">
                  <c:v>2171</c:v>
                </c:pt>
                <c:pt idx="55">
                  <c:v>2202</c:v>
                </c:pt>
                <c:pt idx="56">
                  <c:v>2210</c:v>
                </c:pt>
                <c:pt idx="57">
                  <c:v>2259</c:v>
                </c:pt>
                <c:pt idx="58">
                  <c:v>2287</c:v>
                </c:pt>
                <c:pt idx="59">
                  <c:v>2301</c:v>
                </c:pt>
                <c:pt idx="60">
                  <c:v>2320</c:v>
                </c:pt>
                <c:pt idx="61">
                  <c:v>2272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A15D-484F-85D5-2AC488A9FD7F}"/>
            </c:ext>
          </c:extLst>
        </c:ser>
        <c:ser>
          <c:idx val="12"/>
          <c:order val="12"/>
          <c:tx>
            <c:strRef>
              <c:f>Italia!$C$225</c:f>
              <c:strCache>
                <c:ptCount val="1"/>
                <c:pt idx="0">
                  <c:v>Abruzzo 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Italia!$D$225:$BZ$225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  <c:pt idx="13">
                  <c:v>17</c:v>
                </c:pt>
                <c:pt idx="14">
                  <c:v>30</c:v>
                </c:pt>
                <c:pt idx="15">
                  <c:v>37</c:v>
                </c:pt>
                <c:pt idx="16">
                  <c:v>37</c:v>
                </c:pt>
                <c:pt idx="17">
                  <c:v>78</c:v>
                </c:pt>
                <c:pt idx="18">
                  <c:v>83</c:v>
                </c:pt>
                <c:pt idx="19">
                  <c:v>106</c:v>
                </c:pt>
                <c:pt idx="20">
                  <c:v>128</c:v>
                </c:pt>
                <c:pt idx="21">
                  <c:v>165</c:v>
                </c:pt>
                <c:pt idx="22">
                  <c:v>216</c:v>
                </c:pt>
                <c:pt idx="23">
                  <c:v>249</c:v>
                </c:pt>
                <c:pt idx="24">
                  <c:v>366</c:v>
                </c:pt>
                <c:pt idx="25">
                  <c:v>422</c:v>
                </c:pt>
                <c:pt idx="26">
                  <c:v>494</c:v>
                </c:pt>
                <c:pt idx="27">
                  <c:v>539</c:v>
                </c:pt>
                <c:pt idx="28">
                  <c:v>605</c:v>
                </c:pt>
                <c:pt idx="29">
                  <c:v>622</c:v>
                </c:pt>
                <c:pt idx="30">
                  <c:v>738</c:v>
                </c:pt>
                <c:pt idx="31">
                  <c:v>860</c:v>
                </c:pt>
                <c:pt idx="32">
                  <c:v>925</c:v>
                </c:pt>
                <c:pt idx="33">
                  <c:v>1027</c:v>
                </c:pt>
                <c:pt idx="34">
                  <c:v>1169</c:v>
                </c:pt>
                <c:pt idx="35">
                  <c:v>1169</c:v>
                </c:pt>
                <c:pt idx="36">
                  <c:v>1191</c:v>
                </c:pt>
                <c:pt idx="37">
                  <c:v>1211</c:v>
                </c:pt>
                <c:pt idx="38">
                  <c:v>1251</c:v>
                </c:pt>
                <c:pt idx="39">
                  <c:v>1301</c:v>
                </c:pt>
                <c:pt idx="40">
                  <c:v>1356</c:v>
                </c:pt>
                <c:pt idx="41">
                  <c:v>1420</c:v>
                </c:pt>
                <c:pt idx="42">
                  <c:v>1425</c:v>
                </c:pt>
                <c:pt idx="43">
                  <c:v>1491</c:v>
                </c:pt>
                <c:pt idx="44">
                  <c:v>1534</c:v>
                </c:pt>
                <c:pt idx="45">
                  <c:v>1566</c:v>
                </c:pt>
                <c:pt idx="46">
                  <c:v>1635</c:v>
                </c:pt>
                <c:pt idx="47">
                  <c:v>1724</c:v>
                </c:pt>
                <c:pt idx="48">
                  <c:v>1742</c:v>
                </c:pt>
                <c:pt idx="49">
                  <c:v>1778</c:v>
                </c:pt>
                <c:pt idx="50">
                  <c:v>1800</c:v>
                </c:pt>
                <c:pt idx="51">
                  <c:v>1810</c:v>
                </c:pt>
                <c:pt idx="52">
                  <c:v>1850</c:v>
                </c:pt>
                <c:pt idx="53">
                  <c:v>1942</c:v>
                </c:pt>
                <c:pt idx="54">
                  <c:v>1971</c:v>
                </c:pt>
                <c:pt idx="55">
                  <c:v>1987</c:v>
                </c:pt>
                <c:pt idx="56">
                  <c:v>2062</c:v>
                </c:pt>
                <c:pt idx="57">
                  <c:v>2067</c:v>
                </c:pt>
                <c:pt idx="58">
                  <c:v>2108</c:v>
                </c:pt>
                <c:pt idx="59">
                  <c:v>2100</c:v>
                </c:pt>
                <c:pt idx="60">
                  <c:v>2079</c:v>
                </c:pt>
                <c:pt idx="61">
                  <c:v>2061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A15D-484F-85D5-2AC488A9FD7F}"/>
            </c:ext>
          </c:extLst>
        </c:ser>
        <c:ser>
          <c:idx val="13"/>
          <c:order val="13"/>
          <c:tx>
            <c:strRef>
              <c:f>Italia!$C$226</c:f>
              <c:strCache>
                <c:ptCount val="1"/>
                <c:pt idx="0">
                  <c:v>Puglia 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Italia!$D$226:$BZ$226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12</c:v>
                </c:pt>
                <c:pt idx="11">
                  <c:v>15</c:v>
                </c:pt>
                <c:pt idx="12">
                  <c:v>23</c:v>
                </c:pt>
                <c:pt idx="13">
                  <c:v>36</c:v>
                </c:pt>
                <c:pt idx="14">
                  <c:v>46</c:v>
                </c:pt>
                <c:pt idx="15">
                  <c:v>55</c:v>
                </c:pt>
                <c:pt idx="16">
                  <c:v>71</c:v>
                </c:pt>
                <c:pt idx="17">
                  <c:v>98</c:v>
                </c:pt>
                <c:pt idx="18">
                  <c:v>121</c:v>
                </c:pt>
                <c:pt idx="19">
                  <c:v>156</c:v>
                </c:pt>
                <c:pt idx="20">
                  <c:v>212</c:v>
                </c:pt>
                <c:pt idx="21">
                  <c:v>212</c:v>
                </c:pt>
                <c:pt idx="22">
                  <c:v>320</c:v>
                </c:pt>
                <c:pt idx="23">
                  <c:v>362</c:v>
                </c:pt>
                <c:pt idx="24">
                  <c:v>449</c:v>
                </c:pt>
                <c:pt idx="25">
                  <c:v>551</c:v>
                </c:pt>
                <c:pt idx="26">
                  <c:v>642</c:v>
                </c:pt>
                <c:pt idx="27">
                  <c:v>748</c:v>
                </c:pt>
                <c:pt idx="28">
                  <c:v>862</c:v>
                </c:pt>
                <c:pt idx="29">
                  <c:v>940</c:v>
                </c:pt>
                <c:pt idx="30">
                  <c:v>1023</c:v>
                </c:pt>
                <c:pt idx="31">
                  <c:v>1095</c:v>
                </c:pt>
                <c:pt idx="32">
                  <c:v>1236</c:v>
                </c:pt>
                <c:pt idx="33">
                  <c:v>1358</c:v>
                </c:pt>
                <c:pt idx="34">
                  <c:v>1432</c:v>
                </c:pt>
                <c:pt idx="35">
                  <c:v>1585</c:v>
                </c:pt>
                <c:pt idx="36">
                  <c:v>1654</c:v>
                </c:pt>
                <c:pt idx="37">
                  <c:v>1756</c:v>
                </c:pt>
                <c:pt idx="38">
                  <c:v>1864</c:v>
                </c:pt>
                <c:pt idx="39">
                  <c:v>1949</c:v>
                </c:pt>
                <c:pt idx="40">
                  <c:v>1973</c:v>
                </c:pt>
                <c:pt idx="41">
                  <c:v>2022</c:v>
                </c:pt>
                <c:pt idx="42">
                  <c:v>2115</c:v>
                </c:pt>
                <c:pt idx="43">
                  <c:v>2137</c:v>
                </c:pt>
                <c:pt idx="44">
                  <c:v>2238</c:v>
                </c:pt>
                <c:pt idx="45">
                  <c:v>2301</c:v>
                </c:pt>
                <c:pt idx="46">
                  <c:v>2336</c:v>
                </c:pt>
                <c:pt idx="47">
                  <c:v>2402</c:v>
                </c:pt>
                <c:pt idx="48">
                  <c:v>2452</c:v>
                </c:pt>
                <c:pt idx="49">
                  <c:v>2512</c:v>
                </c:pt>
                <c:pt idx="50">
                  <c:v>2552</c:v>
                </c:pt>
                <c:pt idx="51">
                  <c:v>2573</c:v>
                </c:pt>
                <c:pt idx="52">
                  <c:v>2625</c:v>
                </c:pt>
                <c:pt idx="53">
                  <c:v>2656</c:v>
                </c:pt>
                <c:pt idx="54">
                  <c:v>2694</c:v>
                </c:pt>
                <c:pt idx="55">
                  <c:v>2786</c:v>
                </c:pt>
                <c:pt idx="56">
                  <c:v>2810</c:v>
                </c:pt>
                <c:pt idx="57">
                  <c:v>2812</c:v>
                </c:pt>
                <c:pt idx="58">
                  <c:v>2874</c:v>
                </c:pt>
                <c:pt idx="59">
                  <c:v>2936</c:v>
                </c:pt>
                <c:pt idx="60">
                  <c:v>2933</c:v>
                </c:pt>
                <c:pt idx="61">
                  <c:v>2919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15D-484F-85D5-2AC488A9FD7F}"/>
            </c:ext>
          </c:extLst>
        </c:ser>
        <c:ser>
          <c:idx val="14"/>
          <c:order val="14"/>
          <c:tx>
            <c:strRef>
              <c:f>Italia!$C$227</c:f>
              <c:strCache>
                <c:ptCount val="1"/>
                <c:pt idx="0">
                  <c:v>P.A. Trento 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Italia!$D$227:$BZ$227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5</c:v>
                </c:pt>
                <c:pt idx="10">
                  <c:v>7</c:v>
                </c:pt>
                <c:pt idx="11">
                  <c:v>10</c:v>
                </c:pt>
                <c:pt idx="12">
                  <c:v>14</c:v>
                </c:pt>
                <c:pt idx="13">
                  <c:v>23</c:v>
                </c:pt>
                <c:pt idx="14">
                  <c:v>33</c:v>
                </c:pt>
                <c:pt idx="15">
                  <c:v>50</c:v>
                </c:pt>
                <c:pt idx="16">
                  <c:v>74</c:v>
                </c:pt>
                <c:pt idx="17">
                  <c:v>102</c:v>
                </c:pt>
                <c:pt idx="18">
                  <c:v>157</c:v>
                </c:pt>
                <c:pt idx="19">
                  <c:v>199</c:v>
                </c:pt>
                <c:pt idx="20">
                  <c:v>367</c:v>
                </c:pt>
                <c:pt idx="21">
                  <c:v>367</c:v>
                </c:pt>
                <c:pt idx="22">
                  <c:v>368</c:v>
                </c:pt>
                <c:pt idx="23">
                  <c:v>436</c:v>
                </c:pt>
                <c:pt idx="24">
                  <c:v>491</c:v>
                </c:pt>
                <c:pt idx="25">
                  <c:v>600</c:v>
                </c:pt>
                <c:pt idx="26">
                  <c:v>720</c:v>
                </c:pt>
                <c:pt idx="27">
                  <c:v>885</c:v>
                </c:pt>
                <c:pt idx="28">
                  <c:v>914</c:v>
                </c:pt>
                <c:pt idx="29">
                  <c:v>975</c:v>
                </c:pt>
                <c:pt idx="30">
                  <c:v>1058</c:v>
                </c:pt>
                <c:pt idx="31">
                  <c:v>1094</c:v>
                </c:pt>
                <c:pt idx="32">
                  <c:v>1164</c:v>
                </c:pt>
                <c:pt idx="33">
                  <c:v>1234</c:v>
                </c:pt>
                <c:pt idx="34">
                  <c:v>1293</c:v>
                </c:pt>
                <c:pt idx="35">
                  <c:v>1357</c:v>
                </c:pt>
                <c:pt idx="36">
                  <c:v>1389</c:v>
                </c:pt>
                <c:pt idx="37">
                  <c:v>1483</c:v>
                </c:pt>
                <c:pt idx="38">
                  <c:v>1587</c:v>
                </c:pt>
                <c:pt idx="39">
                  <c:v>1659</c:v>
                </c:pt>
                <c:pt idx="40">
                  <c:v>1753</c:v>
                </c:pt>
                <c:pt idx="41">
                  <c:v>1795</c:v>
                </c:pt>
                <c:pt idx="42">
                  <c:v>1838</c:v>
                </c:pt>
                <c:pt idx="43">
                  <c:v>1890</c:v>
                </c:pt>
                <c:pt idx="44">
                  <c:v>1940</c:v>
                </c:pt>
                <c:pt idx="45">
                  <c:v>1978</c:v>
                </c:pt>
                <c:pt idx="46">
                  <c:v>1994</c:v>
                </c:pt>
                <c:pt idx="47">
                  <c:v>2064</c:v>
                </c:pt>
                <c:pt idx="48">
                  <c:v>2082</c:v>
                </c:pt>
                <c:pt idx="49">
                  <c:v>2080</c:v>
                </c:pt>
                <c:pt idx="50">
                  <c:v>2082</c:v>
                </c:pt>
                <c:pt idx="51">
                  <c:v>2104</c:v>
                </c:pt>
                <c:pt idx="52">
                  <c:v>2087</c:v>
                </c:pt>
                <c:pt idx="53">
                  <c:v>1990</c:v>
                </c:pt>
                <c:pt idx="54">
                  <c:v>1985</c:v>
                </c:pt>
                <c:pt idx="55">
                  <c:v>1971</c:v>
                </c:pt>
                <c:pt idx="56">
                  <c:v>1929</c:v>
                </c:pt>
                <c:pt idx="57">
                  <c:v>1909</c:v>
                </c:pt>
                <c:pt idx="58">
                  <c:v>1874</c:v>
                </c:pt>
                <c:pt idx="59">
                  <c:v>1871</c:v>
                </c:pt>
                <c:pt idx="60">
                  <c:v>1827</c:v>
                </c:pt>
                <c:pt idx="61">
                  <c:v>1744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15D-484F-85D5-2AC488A9FD7F}"/>
            </c:ext>
          </c:extLst>
        </c:ser>
        <c:ser>
          <c:idx val="15"/>
          <c:order val="15"/>
          <c:tx>
            <c:strRef>
              <c:f>Italia!$C$228</c:f>
              <c:strCache>
                <c:ptCount val="1"/>
                <c:pt idx="0">
                  <c:v>Molise </c:v>
                </c:pt>
              </c:strCache>
            </c:strRef>
          </c:tx>
          <c:spPr>
            <a:ln w="3492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Italia!$D$228:$BZ$228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7</c:v>
                </c:pt>
                <c:pt idx="11">
                  <c:v>12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16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15</c:v>
                </c:pt>
                <c:pt idx="22">
                  <c:v>19</c:v>
                </c:pt>
                <c:pt idx="23">
                  <c:v>21</c:v>
                </c:pt>
                <c:pt idx="24">
                  <c:v>38</c:v>
                </c:pt>
                <c:pt idx="25">
                  <c:v>39</c:v>
                </c:pt>
                <c:pt idx="26">
                  <c:v>47</c:v>
                </c:pt>
                <c:pt idx="27">
                  <c:v>52</c:v>
                </c:pt>
                <c:pt idx="28">
                  <c:v>50</c:v>
                </c:pt>
                <c:pt idx="29">
                  <c:v>55</c:v>
                </c:pt>
                <c:pt idx="30">
                  <c:v>53</c:v>
                </c:pt>
                <c:pt idx="31">
                  <c:v>81</c:v>
                </c:pt>
                <c:pt idx="32">
                  <c:v>86</c:v>
                </c:pt>
                <c:pt idx="33">
                  <c:v>98</c:v>
                </c:pt>
                <c:pt idx="34">
                  <c:v>100</c:v>
                </c:pt>
                <c:pt idx="35">
                  <c:v>107</c:v>
                </c:pt>
                <c:pt idx="36">
                  <c:v>117</c:v>
                </c:pt>
                <c:pt idx="37">
                  <c:v>131</c:v>
                </c:pt>
                <c:pt idx="38">
                  <c:v>133</c:v>
                </c:pt>
                <c:pt idx="39">
                  <c:v>144</c:v>
                </c:pt>
                <c:pt idx="40">
                  <c:v>171</c:v>
                </c:pt>
                <c:pt idx="41">
                  <c:v>187</c:v>
                </c:pt>
                <c:pt idx="42">
                  <c:v>187</c:v>
                </c:pt>
                <c:pt idx="43">
                  <c:v>185</c:v>
                </c:pt>
                <c:pt idx="44">
                  <c:v>181</c:v>
                </c:pt>
                <c:pt idx="45">
                  <c:v>189</c:v>
                </c:pt>
                <c:pt idx="46">
                  <c:v>193</c:v>
                </c:pt>
                <c:pt idx="47">
                  <c:v>193</c:v>
                </c:pt>
                <c:pt idx="48">
                  <c:v>202</c:v>
                </c:pt>
                <c:pt idx="49">
                  <c:v>202</c:v>
                </c:pt>
                <c:pt idx="50">
                  <c:v>200</c:v>
                </c:pt>
                <c:pt idx="51">
                  <c:v>206</c:v>
                </c:pt>
                <c:pt idx="52">
                  <c:v>203</c:v>
                </c:pt>
                <c:pt idx="53">
                  <c:v>208</c:v>
                </c:pt>
                <c:pt idx="54">
                  <c:v>209</c:v>
                </c:pt>
                <c:pt idx="55">
                  <c:v>215</c:v>
                </c:pt>
                <c:pt idx="56">
                  <c:v>213</c:v>
                </c:pt>
                <c:pt idx="57">
                  <c:v>213</c:v>
                </c:pt>
                <c:pt idx="58">
                  <c:v>205</c:v>
                </c:pt>
                <c:pt idx="59">
                  <c:v>198</c:v>
                </c:pt>
                <c:pt idx="60">
                  <c:v>200</c:v>
                </c:pt>
                <c:pt idx="61">
                  <c:v>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15D-484F-85D5-2AC488A9FD7F}"/>
            </c:ext>
          </c:extLst>
        </c:ser>
        <c:ser>
          <c:idx val="16"/>
          <c:order val="16"/>
          <c:tx>
            <c:strRef>
              <c:f>Italia!$C$229</c:f>
              <c:strCache>
                <c:ptCount val="1"/>
                <c:pt idx="0">
                  <c:v>Basilicata </c:v>
                </c:pt>
              </c:strCache>
            </c:strRef>
          </c:tx>
          <c:spPr>
            <a:ln w="3492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Italia!$D$229:$BZ$229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8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12</c:v>
                </c:pt>
                <c:pt idx="22">
                  <c:v>20</c:v>
                </c:pt>
                <c:pt idx="23">
                  <c:v>27</c:v>
                </c:pt>
                <c:pt idx="24">
                  <c:v>37</c:v>
                </c:pt>
                <c:pt idx="25">
                  <c:v>52</c:v>
                </c:pt>
                <c:pt idx="26">
                  <c:v>66</c:v>
                </c:pt>
                <c:pt idx="27">
                  <c:v>81</c:v>
                </c:pt>
                <c:pt idx="28">
                  <c:v>89</c:v>
                </c:pt>
                <c:pt idx="29">
                  <c:v>91</c:v>
                </c:pt>
                <c:pt idx="30">
                  <c:v>112</c:v>
                </c:pt>
                <c:pt idx="31">
                  <c:v>133</c:v>
                </c:pt>
                <c:pt idx="32">
                  <c:v>147</c:v>
                </c:pt>
                <c:pt idx="33">
                  <c:v>178</c:v>
                </c:pt>
                <c:pt idx="34">
                  <c:v>197</c:v>
                </c:pt>
                <c:pt idx="35">
                  <c:v>208</c:v>
                </c:pt>
                <c:pt idx="36">
                  <c:v>216</c:v>
                </c:pt>
                <c:pt idx="37">
                  <c:v>225</c:v>
                </c:pt>
                <c:pt idx="38">
                  <c:v>233</c:v>
                </c:pt>
                <c:pt idx="39">
                  <c:v>247</c:v>
                </c:pt>
                <c:pt idx="40">
                  <c:v>244</c:v>
                </c:pt>
                <c:pt idx="41">
                  <c:v>254</c:v>
                </c:pt>
                <c:pt idx="42">
                  <c:v>262</c:v>
                </c:pt>
                <c:pt idx="43">
                  <c:v>265</c:v>
                </c:pt>
                <c:pt idx="44">
                  <c:v>270</c:v>
                </c:pt>
                <c:pt idx="45">
                  <c:v>275</c:v>
                </c:pt>
                <c:pt idx="46">
                  <c:v>279</c:v>
                </c:pt>
                <c:pt idx="47">
                  <c:v>281</c:v>
                </c:pt>
                <c:pt idx="48">
                  <c:v>277</c:v>
                </c:pt>
                <c:pt idx="49">
                  <c:v>270</c:v>
                </c:pt>
                <c:pt idx="50">
                  <c:v>265</c:v>
                </c:pt>
                <c:pt idx="51">
                  <c:v>261</c:v>
                </c:pt>
                <c:pt idx="52">
                  <c:v>273</c:v>
                </c:pt>
                <c:pt idx="53">
                  <c:v>266</c:v>
                </c:pt>
                <c:pt idx="54">
                  <c:v>262</c:v>
                </c:pt>
                <c:pt idx="55">
                  <c:v>247</c:v>
                </c:pt>
                <c:pt idx="56">
                  <c:v>242</c:v>
                </c:pt>
                <c:pt idx="57">
                  <c:v>245</c:v>
                </c:pt>
                <c:pt idx="58">
                  <c:v>232</c:v>
                </c:pt>
                <c:pt idx="59">
                  <c:v>229</c:v>
                </c:pt>
                <c:pt idx="60">
                  <c:v>229</c:v>
                </c:pt>
                <c:pt idx="61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15D-484F-85D5-2AC488A9FD7F}"/>
            </c:ext>
          </c:extLst>
        </c:ser>
        <c:ser>
          <c:idx val="17"/>
          <c:order val="17"/>
          <c:tx>
            <c:strRef>
              <c:f>Italia!$C$230</c:f>
              <c:strCache>
                <c:ptCount val="1"/>
                <c:pt idx="0">
                  <c:v>Calabria </c:v>
                </c:pt>
              </c:strCache>
            </c:strRef>
          </c:tx>
          <c:spPr>
            <a:ln w="3492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Italia!$D$230:$BZ$230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4</c:v>
                </c:pt>
                <c:pt idx="13">
                  <c:v>9</c:v>
                </c:pt>
                <c:pt idx="14">
                  <c:v>9</c:v>
                </c:pt>
                <c:pt idx="15">
                  <c:v>11</c:v>
                </c:pt>
                <c:pt idx="16">
                  <c:v>17</c:v>
                </c:pt>
                <c:pt idx="17">
                  <c:v>32</c:v>
                </c:pt>
                <c:pt idx="18">
                  <c:v>37</c:v>
                </c:pt>
                <c:pt idx="19">
                  <c:v>59</c:v>
                </c:pt>
                <c:pt idx="20">
                  <c:v>66</c:v>
                </c:pt>
                <c:pt idx="21">
                  <c:v>87</c:v>
                </c:pt>
                <c:pt idx="22">
                  <c:v>112</c:v>
                </c:pt>
                <c:pt idx="23">
                  <c:v>126</c:v>
                </c:pt>
                <c:pt idx="24">
                  <c:v>164</c:v>
                </c:pt>
                <c:pt idx="25">
                  <c:v>201</c:v>
                </c:pt>
                <c:pt idx="26">
                  <c:v>225</c:v>
                </c:pt>
                <c:pt idx="27">
                  <c:v>260</c:v>
                </c:pt>
                <c:pt idx="28">
                  <c:v>280</c:v>
                </c:pt>
                <c:pt idx="29">
                  <c:v>304</c:v>
                </c:pt>
                <c:pt idx="30">
                  <c:v>333</c:v>
                </c:pt>
                <c:pt idx="31">
                  <c:v>372</c:v>
                </c:pt>
                <c:pt idx="32">
                  <c:v>469</c:v>
                </c:pt>
                <c:pt idx="33">
                  <c:v>523</c:v>
                </c:pt>
                <c:pt idx="34">
                  <c:v>577</c:v>
                </c:pt>
                <c:pt idx="35">
                  <c:v>602</c:v>
                </c:pt>
                <c:pt idx="36">
                  <c:v>606</c:v>
                </c:pt>
                <c:pt idx="37">
                  <c:v>610</c:v>
                </c:pt>
                <c:pt idx="38">
                  <c:v>627</c:v>
                </c:pt>
                <c:pt idx="39">
                  <c:v>662</c:v>
                </c:pt>
                <c:pt idx="40">
                  <c:v>662</c:v>
                </c:pt>
                <c:pt idx="41">
                  <c:v>706</c:v>
                </c:pt>
                <c:pt idx="42">
                  <c:v>722</c:v>
                </c:pt>
                <c:pt idx="43">
                  <c:v>733</c:v>
                </c:pt>
                <c:pt idx="44">
                  <c:v>755</c:v>
                </c:pt>
                <c:pt idx="45">
                  <c:v>765</c:v>
                </c:pt>
                <c:pt idx="46">
                  <c:v>786</c:v>
                </c:pt>
                <c:pt idx="47">
                  <c:v>792</c:v>
                </c:pt>
                <c:pt idx="48">
                  <c:v>795</c:v>
                </c:pt>
                <c:pt idx="49">
                  <c:v>791</c:v>
                </c:pt>
                <c:pt idx="50">
                  <c:v>816</c:v>
                </c:pt>
                <c:pt idx="51">
                  <c:v>819</c:v>
                </c:pt>
                <c:pt idx="52">
                  <c:v>847</c:v>
                </c:pt>
                <c:pt idx="53">
                  <c:v>819</c:v>
                </c:pt>
                <c:pt idx="54">
                  <c:v>832</c:v>
                </c:pt>
                <c:pt idx="55">
                  <c:v>844</c:v>
                </c:pt>
                <c:pt idx="56">
                  <c:v>828</c:v>
                </c:pt>
                <c:pt idx="57">
                  <c:v>819</c:v>
                </c:pt>
                <c:pt idx="58">
                  <c:v>821</c:v>
                </c:pt>
                <c:pt idx="59">
                  <c:v>823</c:v>
                </c:pt>
                <c:pt idx="60">
                  <c:v>821</c:v>
                </c:pt>
                <c:pt idx="61">
                  <c:v>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A15D-484F-85D5-2AC488A9FD7F}"/>
            </c:ext>
          </c:extLst>
        </c:ser>
        <c:ser>
          <c:idx val="18"/>
          <c:order val="18"/>
          <c:tx>
            <c:strRef>
              <c:f>Italia!$C$231</c:f>
              <c:strCache>
                <c:ptCount val="1"/>
                <c:pt idx="0">
                  <c:v>P.A. Bolzano 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Italia!$D$231:$BZ$231</c:f>
              <c:numCache>
                <c:formatCode>General</c:formatCode>
                <c:ptCount val="75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38</c:v>
                </c:pt>
                <c:pt idx="16">
                  <c:v>75</c:v>
                </c:pt>
                <c:pt idx="17">
                  <c:v>103</c:v>
                </c:pt>
                <c:pt idx="18">
                  <c:v>123</c:v>
                </c:pt>
                <c:pt idx="19">
                  <c:v>170</c:v>
                </c:pt>
                <c:pt idx="20">
                  <c:v>199</c:v>
                </c:pt>
                <c:pt idx="21">
                  <c:v>235</c:v>
                </c:pt>
                <c:pt idx="22">
                  <c:v>282</c:v>
                </c:pt>
                <c:pt idx="23">
                  <c:v>366</c:v>
                </c:pt>
                <c:pt idx="24">
                  <c:v>421</c:v>
                </c:pt>
                <c:pt idx="25">
                  <c:v>530</c:v>
                </c:pt>
                <c:pt idx="26">
                  <c:v>600</c:v>
                </c:pt>
                <c:pt idx="27">
                  <c:v>648</c:v>
                </c:pt>
                <c:pt idx="28">
                  <c:v>688</c:v>
                </c:pt>
                <c:pt idx="29">
                  <c:v>699</c:v>
                </c:pt>
                <c:pt idx="30">
                  <c:v>748</c:v>
                </c:pt>
                <c:pt idx="31">
                  <c:v>791</c:v>
                </c:pt>
                <c:pt idx="32">
                  <c:v>833</c:v>
                </c:pt>
                <c:pt idx="33">
                  <c:v>929</c:v>
                </c:pt>
                <c:pt idx="34">
                  <c:v>1034</c:v>
                </c:pt>
                <c:pt idx="35">
                  <c:v>1098</c:v>
                </c:pt>
                <c:pt idx="36">
                  <c:v>1142</c:v>
                </c:pt>
                <c:pt idx="37">
                  <c:v>1112</c:v>
                </c:pt>
                <c:pt idx="38">
                  <c:v>1160</c:v>
                </c:pt>
                <c:pt idx="39">
                  <c:v>1209</c:v>
                </c:pt>
                <c:pt idx="40">
                  <c:v>1201</c:v>
                </c:pt>
                <c:pt idx="41">
                  <c:v>1226</c:v>
                </c:pt>
                <c:pt idx="42">
                  <c:v>1260</c:v>
                </c:pt>
                <c:pt idx="43">
                  <c:v>1301</c:v>
                </c:pt>
                <c:pt idx="44">
                  <c:v>1281</c:v>
                </c:pt>
                <c:pt idx="45">
                  <c:v>1315</c:v>
                </c:pt>
                <c:pt idx="46">
                  <c:v>1317</c:v>
                </c:pt>
                <c:pt idx="47">
                  <c:v>1269</c:v>
                </c:pt>
                <c:pt idx="48">
                  <c:v>1515</c:v>
                </c:pt>
                <c:pt idx="49">
                  <c:v>1537</c:v>
                </c:pt>
                <c:pt idx="50">
                  <c:v>1564</c:v>
                </c:pt>
                <c:pt idx="51">
                  <c:v>1576</c:v>
                </c:pt>
                <c:pt idx="52">
                  <c:v>1593</c:v>
                </c:pt>
                <c:pt idx="53">
                  <c:v>1582</c:v>
                </c:pt>
                <c:pt idx="54">
                  <c:v>1556</c:v>
                </c:pt>
                <c:pt idx="55">
                  <c:v>1566</c:v>
                </c:pt>
                <c:pt idx="56">
                  <c:v>1540</c:v>
                </c:pt>
                <c:pt idx="57">
                  <c:v>1536</c:v>
                </c:pt>
                <c:pt idx="58">
                  <c:v>1512</c:v>
                </c:pt>
                <c:pt idx="59">
                  <c:v>1494</c:v>
                </c:pt>
                <c:pt idx="60">
                  <c:v>1093</c:v>
                </c:pt>
                <c:pt idx="61">
                  <c:v>1035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A15D-484F-85D5-2AC488A9FD7F}"/>
            </c:ext>
          </c:extLst>
        </c:ser>
        <c:ser>
          <c:idx val="19"/>
          <c:order val="19"/>
          <c:tx>
            <c:strRef>
              <c:f>Italia!$C$232</c:f>
              <c:strCache>
                <c:ptCount val="1"/>
                <c:pt idx="0">
                  <c:v>Sardegna </c:v>
                </c:pt>
              </c:strCache>
            </c:strRef>
          </c:tx>
          <c:spPr>
            <a:ln w="34925" cap="rnd">
              <a:solidFill>
                <a:schemeClr val="accent2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Italia!$D$232:$BZ$232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5</c:v>
                </c:pt>
                <c:pt idx="12">
                  <c:v>5</c:v>
                </c:pt>
                <c:pt idx="13">
                  <c:v>11</c:v>
                </c:pt>
                <c:pt idx="14">
                  <c:v>19</c:v>
                </c:pt>
                <c:pt idx="15">
                  <c:v>20</c:v>
                </c:pt>
                <c:pt idx="16">
                  <c:v>37</c:v>
                </c:pt>
                <c:pt idx="17">
                  <c:v>39</c:v>
                </c:pt>
                <c:pt idx="18">
                  <c:v>43</c:v>
                </c:pt>
                <c:pt idx="19">
                  <c:v>47</c:v>
                </c:pt>
                <c:pt idx="20">
                  <c:v>75</c:v>
                </c:pt>
                <c:pt idx="21">
                  <c:v>105</c:v>
                </c:pt>
                <c:pt idx="22">
                  <c:v>115</c:v>
                </c:pt>
                <c:pt idx="23">
                  <c:v>132</c:v>
                </c:pt>
                <c:pt idx="24">
                  <c:v>204</c:v>
                </c:pt>
                <c:pt idx="25">
                  <c:v>288</c:v>
                </c:pt>
                <c:pt idx="26">
                  <c:v>321</c:v>
                </c:pt>
                <c:pt idx="27">
                  <c:v>327</c:v>
                </c:pt>
                <c:pt idx="28">
                  <c:v>343</c:v>
                </c:pt>
                <c:pt idx="29">
                  <c:v>395</c:v>
                </c:pt>
                <c:pt idx="30">
                  <c:v>412</c:v>
                </c:pt>
                <c:pt idx="31">
                  <c:v>462</c:v>
                </c:pt>
                <c:pt idx="32">
                  <c:v>496</c:v>
                </c:pt>
                <c:pt idx="33">
                  <c:v>569</c:v>
                </c:pt>
                <c:pt idx="34">
                  <c:v>582</c:v>
                </c:pt>
                <c:pt idx="35">
                  <c:v>622</c:v>
                </c:pt>
                <c:pt idx="36">
                  <c:v>657</c:v>
                </c:pt>
                <c:pt idx="37">
                  <c:v>675</c:v>
                </c:pt>
                <c:pt idx="38">
                  <c:v>718</c:v>
                </c:pt>
                <c:pt idx="39">
                  <c:v>744</c:v>
                </c:pt>
                <c:pt idx="40">
                  <c:v>789</c:v>
                </c:pt>
                <c:pt idx="41">
                  <c:v>815</c:v>
                </c:pt>
                <c:pt idx="42">
                  <c:v>819</c:v>
                </c:pt>
                <c:pt idx="43">
                  <c:v>821</c:v>
                </c:pt>
                <c:pt idx="44">
                  <c:v>840</c:v>
                </c:pt>
                <c:pt idx="45">
                  <c:v>876</c:v>
                </c:pt>
                <c:pt idx="46">
                  <c:v>876</c:v>
                </c:pt>
                <c:pt idx="47">
                  <c:v>888</c:v>
                </c:pt>
                <c:pt idx="48">
                  <c:v>903</c:v>
                </c:pt>
                <c:pt idx="49">
                  <c:v>914</c:v>
                </c:pt>
                <c:pt idx="50">
                  <c:v>900</c:v>
                </c:pt>
                <c:pt idx="51">
                  <c:v>870</c:v>
                </c:pt>
                <c:pt idx="52">
                  <c:v>865</c:v>
                </c:pt>
                <c:pt idx="53">
                  <c:v>872</c:v>
                </c:pt>
                <c:pt idx="54">
                  <c:v>881</c:v>
                </c:pt>
                <c:pt idx="55">
                  <c:v>864</c:v>
                </c:pt>
                <c:pt idx="56">
                  <c:v>854</c:v>
                </c:pt>
                <c:pt idx="57">
                  <c:v>837</c:v>
                </c:pt>
                <c:pt idx="58">
                  <c:v>833</c:v>
                </c:pt>
                <c:pt idx="59">
                  <c:v>817</c:v>
                </c:pt>
                <c:pt idx="60">
                  <c:v>804</c:v>
                </c:pt>
                <c:pt idx="61">
                  <c:v>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A15D-484F-85D5-2AC488A9FD7F}"/>
            </c:ext>
          </c:extLst>
        </c:ser>
        <c:ser>
          <c:idx val="20"/>
          <c:order val="20"/>
          <c:tx>
            <c:strRef>
              <c:f>Italia!$C$233</c:f>
              <c:strCache>
                <c:ptCount val="1"/>
                <c:pt idx="0">
                  <c:v>Valle d'Aosta </c:v>
                </c:pt>
              </c:strCache>
            </c:strRef>
          </c:tx>
          <c:spPr>
            <a:ln w="34925" cap="rnd">
              <a:solidFill>
                <a:schemeClr val="accent3">
                  <a:lumMod val="8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Italia!$D$2:$BZ$2</c:f>
              <c:numCache>
                <c:formatCode>d\-mmm</c:formatCode>
                <c:ptCount val="75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  <c:pt idx="66">
                  <c:v>43951</c:v>
                </c:pt>
                <c:pt idx="67">
                  <c:v>43952</c:v>
                </c:pt>
                <c:pt idx="68">
                  <c:v>43953</c:v>
                </c:pt>
                <c:pt idx="69">
                  <c:v>43954</c:v>
                </c:pt>
                <c:pt idx="70">
                  <c:v>43955</c:v>
                </c:pt>
                <c:pt idx="71">
                  <c:v>43956</c:v>
                </c:pt>
                <c:pt idx="72">
                  <c:v>43957</c:v>
                </c:pt>
                <c:pt idx="73">
                  <c:v>43958</c:v>
                </c:pt>
                <c:pt idx="74">
                  <c:v>43959</c:v>
                </c:pt>
              </c:numCache>
            </c:numRef>
          </c:cat>
          <c:val>
            <c:numRef>
              <c:f>Italia!$D$233:$BZ$233</c:f>
              <c:numCache>
                <c:formatCode>General</c:formatCod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15</c:v>
                </c:pt>
                <c:pt idx="15">
                  <c:v>17</c:v>
                </c:pt>
                <c:pt idx="16">
                  <c:v>19</c:v>
                </c:pt>
                <c:pt idx="17">
                  <c:v>26</c:v>
                </c:pt>
                <c:pt idx="18">
                  <c:v>27</c:v>
                </c:pt>
                <c:pt idx="19">
                  <c:v>41</c:v>
                </c:pt>
                <c:pt idx="20">
                  <c:v>56</c:v>
                </c:pt>
                <c:pt idx="21">
                  <c:v>103</c:v>
                </c:pt>
                <c:pt idx="22">
                  <c:v>134</c:v>
                </c:pt>
                <c:pt idx="23">
                  <c:v>162</c:v>
                </c:pt>
                <c:pt idx="24">
                  <c:v>209</c:v>
                </c:pt>
                <c:pt idx="25">
                  <c:v>257</c:v>
                </c:pt>
                <c:pt idx="26">
                  <c:v>304</c:v>
                </c:pt>
                <c:pt idx="27">
                  <c:v>354</c:v>
                </c:pt>
                <c:pt idx="28">
                  <c:v>379</c:v>
                </c:pt>
                <c:pt idx="29">
                  <c:v>379</c:v>
                </c:pt>
                <c:pt idx="30">
                  <c:v>375</c:v>
                </c:pt>
                <c:pt idx="31">
                  <c:v>378</c:v>
                </c:pt>
                <c:pt idx="32">
                  <c:v>413</c:v>
                </c:pt>
                <c:pt idx="33">
                  <c:v>468</c:v>
                </c:pt>
                <c:pt idx="34">
                  <c:v>539</c:v>
                </c:pt>
                <c:pt idx="35">
                  <c:v>518</c:v>
                </c:pt>
                <c:pt idx="36">
                  <c:v>552</c:v>
                </c:pt>
                <c:pt idx="37">
                  <c:v>540</c:v>
                </c:pt>
                <c:pt idx="38">
                  <c:v>556</c:v>
                </c:pt>
                <c:pt idx="39">
                  <c:v>560</c:v>
                </c:pt>
                <c:pt idx="40">
                  <c:v>560</c:v>
                </c:pt>
                <c:pt idx="41">
                  <c:v>576</c:v>
                </c:pt>
                <c:pt idx="42">
                  <c:v>567</c:v>
                </c:pt>
                <c:pt idx="43">
                  <c:v>593</c:v>
                </c:pt>
                <c:pt idx="44">
                  <c:v>606</c:v>
                </c:pt>
                <c:pt idx="45">
                  <c:v>609</c:v>
                </c:pt>
                <c:pt idx="46">
                  <c:v>602</c:v>
                </c:pt>
                <c:pt idx="47">
                  <c:v>590</c:v>
                </c:pt>
                <c:pt idx="48">
                  <c:v>588</c:v>
                </c:pt>
                <c:pt idx="49">
                  <c:v>582</c:v>
                </c:pt>
                <c:pt idx="50">
                  <c:v>559</c:v>
                </c:pt>
                <c:pt idx="51">
                  <c:v>548</c:v>
                </c:pt>
                <c:pt idx="52">
                  <c:v>518</c:v>
                </c:pt>
                <c:pt idx="53">
                  <c:v>491</c:v>
                </c:pt>
                <c:pt idx="54">
                  <c:v>549</c:v>
                </c:pt>
                <c:pt idx="55">
                  <c:v>562</c:v>
                </c:pt>
                <c:pt idx="56">
                  <c:v>548</c:v>
                </c:pt>
                <c:pt idx="57">
                  <c:v>522</c:v>
                </c:pt>
                <c:pt idx="58">
                  <c:v>501</c:v>
                </c:pt>
                <c:pt idx="59">
                  <c:v>463</c:v>
                </c:pt>
                <c:pt idx="60">
                  <c:v>354</c:v>
                </c:pt>
                <c:pt idx="61">
                  <c:v>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A15D-484F-85D5-2AC488A9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07504"/>
        <c:axId val="434813408"/>
      </c:lineChart>
      <c:dateAx>
        <c:axId val="43480750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13408"/>
        <c:crosses val="autoZero"/>
        <c:auto val="1"/>
        <c:lblOffset val="100"/>
        <c:baseTimeUnit val="days"/>
      </c:dateAx>
      <c:valAx>
        <c:axId val="4348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421008063107225E-2"/>
          <c:y val="0.87479358183675315"/>
          <c:w val="0.97933435689372028"/>
          <c:h val="0.11863827366406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Nuovi contagi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Nuovi contagi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Italia!$B$245:$B$265</c:f>
              <c:strCache>
                <c:ptCount val="21"/>
                <c:pt idx="0">
                  <c:v> Lombardia  </c:v>
                </c:pt>
                <c:pt idx="1">
                  <c:v> Emilia Romagna  </c:v>
                </c:pt>
                <c:pt idx="2">
                  <c:v> Veneto  </c:v>
                </c:pt>
                <c:pt idx="3">
                  <c:v> Piemonte  </c:v>
                </c:pt>
                <c:pt idx="4">
                  <c:v> Marche  </c:v>
                </c:pt>
                <c:pt idx="5">
                  <c:v> Campania  </c:v>
                </c:pt>
                <c:pt idx="6">
                  <c:v> Liguria  </c:v>
                </c:pt>
                <c:pt idx="7">
                  <c:v> Toscana  </c:v>
                </c:pt>
                <c:pt idx="8">
                  <c:v> Lazio  </c:v>
                </c:pt>
                <c:pt idx="9">
                  <c:v> Friuli Venezia Giulia  </c:v>
                </c:pt>
                <c:pt idx="10">
                  <c:v> Umbria  </c:v>
                </c:pt>
                <c:pt idx="11">
                  <c:v> Sicilia  </c:v>
                </c:pt>
                <c:pt idx="12">
                  <c:v> Abruzzo  </c:v>
                </c:pt>
                <c:pt idx="13">
                  <c:v> Puglia  </c:v>
                </c:pt>
                <c:pt idx="14">
                  <c:v> Trento  </c:v>
                </c:pt>
                <c:pt idx="15">
                  <c:v> Molise  </c:v>
                </c:pt>
                <c:pt idx="16">
                  <c:v> Basilicata  </c:v>
                </c:pt>
                <c:pt idx="17">
                  <c:v> Calabria  </c:v>
                </c:pt>
                <c:pt idx="18">
                  <c:v> Bolzano  </c:v>
                </c:pt>
                <c:pt idx="19">
                  <c:v> Sardegna  </c:v>
                </c:pt>
                <c:pt idx="20">
                  <c:v> Valle d'Aosta  </c:v>
                </c:pt>
              </c:strCache>
            </c:strRef>
          </c:cat>
          <c:val>
            <c:numRef>
              <c:f>Italia!$CE$245:$CE$265</c:f>
              <c:numCache>
                <c:formatCode>General</c:formatCode>
                <c:ptCount val="21"/>
                <c:pt idx="0">
                  <c:v>713</c:v>
                </c:pt>
                <c:pt idx="1">
                  <c:v>239</c:v>
                </c:pt>
                <c:pt idx="2">
                  <c:v>162</c:v>
                </c:pt>
                <c:pt idx="3">
                  <c:v>604</c:v>
                </c:pt>
                <c:pt idx="4">
                  <c:v>30</c:v>
                </c:pt>
                <c:pt idx="5">
                  <c:v>17</c:v>
                </c:pt>
                <c:pt idx="6">
                  <c:v>128</c:v>
                </c:pt>
                <c:pt idx="7">
                  <c:v>138</c:v>
                </c:pt>
                <c:pt idx="8">
                  <c:v>92</c:v>
                </c:pt>
                <c:pt idx="9">
                  <c:v>21</c:v>
                </c:pt>
                <c:pt idx="10">
                  <c:v>3</c:v>
                </c:pt>
                <c:pt idx="11">
                  <c:v>39</c:v>
                </c:pt>
                <c:pt idx="12">
                  <c:v>29</c:v>
                </c:pt>
                <c:pt idx="13">
                  <c:v>31</c:v>
                </c:pt>
                <c:pt idx="14">
                  <c:v>62</c:v>
                </c:pt>
                <c:pt idx="15">
                  <c:v>5</c:v>
                </c:pt>
                <c:pt idx="16">
                  <c:v>1</c:v>
                </c:pt>
                <c:pt idx="17">
                  <c:v>9</c:v>
                </c:pt>
                <c:pt idx="18">
                  <c:v>20</c:v>
                </c:pt>
                <c:pt idx="19">
                  <c:v>14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9-407A-9420-95346321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514736"/>
        <c:axId val="486513752"/>
      </c:barChart>
      <c:catAx>
        <c:axId val="48651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3752"/>
        <c:crosses val="autoZero"/>
        <c:auto val="1"/>
        <c:lblAlgn val="ctr"/>
        <c:lblOffset val="100"/>
        <c:noMultiLvlLbl val="0"/>
      </c:catAx>
      <c:valAx>
        <c:axId val="4865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Contagiati x 10.000 abitanti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Italia!$B$245:$B$265</c:f>
              <c:strCache>
                <c:ptCount val="21"/>
                <c:pt idx="0">
                  <c:v> Lombardia  </c:v>
                </c:pt>
                <c:pt idx="1">
                  <c:v> Emilia Romagna  </c:v>
                </c:pt>
                <c:pt idx="2">
                  <c:v> Veneto  </c:v>
                </c:pt>
                <c:pt idx="3">
                  <c:v> Piemonte  </c:v>
                </c:pt>
                <c:pt idx="4">
                  <c:v> Marche  </c:v>
                </c:pt>
                <c:pt idx="5">
                  <c:v> Campania  </c:v>
                </c:pt>
                <c:pt idx="6">
                  <c:v> Liguria  </c:v>
                </c:pt>
                <c:pt idx="7">
                  <c:v> Toscana  </c:v>
                </c:pt>
                <c:pt idx="8">
                  <c:v> Lazio  </c:v>
                </c:pt>
                <c:pt idx="9">
                  <c:v> Friuli Venezia Giulia  </c:v>
                </c:pt>
                <c:pt idx="10">
                  <c:v> Umbria  </c:v>
                </c:pt>
                <c:pt idx="11">
                  <c:v> Sicilia  </c:v>
                </c:pt>
                <c:pt idx="12">
                  <c:v> Abruzzo  </c:v>
                </c:pt>
                <c:pt idx="13">
                  <c:v> Puglia  </c:v>
                </c:pt>
                <c:pt idx="14">
                  <c:v> Trento  </c:v>
                </c:pt>
                <c:pt idx="15">
                  <c:v> Molise  </c:v>
                </c:pt>
                <c:pt idx="16">
                  <c:v> Basilicata  </c:v>
                </c:pt>
                <c:pt idx="17">
                  <c:v> Calabria  </c:v>
                </c:pt>
                <c:pt idx="18">
                  <c:v> Bolzano  </c:v>
                </c:pt>
                <c:pt idx="19">
                  <c:v> Sardegna  </c:v>
                </c:pt>
                <c:pt idx="20">
                  <c:v> Valle d'Aosta  </c:v>
                </c:pt>
              </c:strCache>
            </c:strRef>
          </c:cat>
          <c:val>
            <c:numRef>
              <c:f>Italia!$CD$245:$CD$265</c:f>
              <c:numCache>
                <c:formatCode>_(* #,##0.00_);_(* \(#,##0.00\);_(* "-"??_);_(@_)</c:formatCode>
                <c:ptCount val="21"/>
                <c:pt idx="0">
                  <c:v>71.83390915045166</c:v>
                </c:pt>
                <c:pt idx="1">
                  <c:v>54.416419917007602</c:v>
                </c:pt>
                <c:pt idx="2">
                  <c:v>35.437386106123874</c:v>
                </c:pt>
                <c:pt idx="3">
                  <c:v>55.608094294717887</c:v>
                </c:pt>
                <c:pt idx="4">
                  <c:v>39.387408122596391</c:v>
                </c:pt>
                <c:pt idx="5">
                  <c:v>7.362456166069884</c:v>
                </c:pt>
                <c:pt idx="6">
                  <c:v>46.642607488499067</c:v>
                </c:pt>
                <c:pt idx="7">
                  <c:v>24.088581851878871</c:v>
                </c:pt>
                <c:pt idx="8">
                  <c:v>10.55250788216728</c:v>
                </c:pt>
                <c:pt idx="9">
                  <c:v>23.836659353363899</c:v>
                </c:pt>
                <c:pt idx="10">
                  <c:v>15.367169605853475</c:v>
                </c:pt>
                <c:pt idx="11">
                  <c:v>5.9723440916608475</c:v>
                </c:pt>
                <c:pt idx="12">
                  <c:v>21.418086030824799</c:v>
                </c:pt>
                <c:pt idx="13">
                  <c:v>9.6262495423102212</c:v>
                </c:pt>
                <c:pt idx="14">
                  <c:v>71.258289949573339</c:v>
                </c:pt>
                <c:pt idx="15">
                  <c:v>9.4057316982821657</c:v>
                </c:pt>
                <c:pt idx="16">
                  <c:v>6.3292803730944218</c:v>
                </c:pt>
                <c:pt idx="17">
                  <c:v>5.5365350246905036</c:v>
                </c:pt>
                <c:pt idx="18">
                  <c:v>47.228834767747053</c:v>
                </c:pt>
                <c:pt idx="19">
                  <c:v>9.5088111741623678</c:v>
                </c:pt>
                <c:pt idx="20">
                  <c:v>86.694040966875008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9-407A-9420-95346321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514736"/>
        <c:axId val="486513752"/>
      </c:barChart>
      <c:catAx>
        <c:axId val="48651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3752"/>
        <c:crosses val="autoZero"/>
        <c:auto val="1"/>
        <c:lblAlgn val="ctr"/>
        <c:lblOffset val="100"/>
        <c:noMultiLvlLbl val="0"/>
      </c:catAx>
      <c:valAx>
        <c:axId val="4865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saturazione T.I. </a:t>
            </a:r>
            <a:r>
              <a:rPr lang="en-US" sz="900" b="0"/>
              <a:t>(sulla base dei posti disponibili 2018)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% TI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Italia!$B$245:$B$265</c:f>
              <c:strCache>
                <c:ptCount val="21"/>
                <c:pt idx="0">
                  <c:v> Lombardia  </c:v>
                </c:pt>
                <c:pt idx="1">
                  <c:v> Emilia Romagna  </c:v>
                </c:pt>
                <c:pt idx="2">
                  <c:v> Veneto  </c:v>
                </c:pt>
                <c:pt idx="3">
                  <c:v> Piemonte  </c:v>
                </c:pt>
                <c:pt idx="4">
                  <c:v> Marche  </c:v>
                </c:pt>
                <c:pt idx="5">
                  <c:v> Campania  </c:v>
                </c:pt>
                <c:pt idx="6">
                  <c:v> Liguria  </c:v>
                </c:pt>
                <c:pt idx="7">
                  <c:v> Toscana  </c:v>
                </c:pt>
                <c:pt idx="8">
                  <c:v> Lazio  </c:v>
                </c:pt>
                <c:pt idx="9">
                  <c:v> Friuli Venezia Giulia  </c:v>
                </c:pt>
                <c:pt idx="10">
                  <c:v> Umbria  </c:v>
                </c:pt>
                <c:pt idx="11">
                  <c:v> Sicilia  </c:v>
                </c:pt>
                <c:pt idx="12">
                  <c:v> Abruzzo  </c:v>
                </c:pt>
                <c:pt idx="13">
                  <c:v> Puglia  </c:v>
                </c:pt>
                <c:pt idx="14">
                  <c:v> Trento  </c:v>
                </c:pt>
                <c:pt idx="15">
                  <c:v> Molise  </c:v>
                </c:pt>
                <c:pt idx="16">
                  <c:v> Basilicata  </c:v>
                </c:pt>
                <c:pt idx="17">
                  <c:v> Calabria  </c:v>
                </c:pt>
                <c:pt idx="18">
                  <c:v> Bolzano  </c:v>
                </c:pt>
                <c:pt idx="19">
                  <c:v> Sardegna  </c:v>
                </c:pt>
                <c:pt idx="20">
                  <c:v> Valle d'Aosta  </c:v>
                </c:pt>
              </c:strCache>
            </c:strRef>
          </c:cat>
          <c:val>
            <c:numRef>
              <c:f>Italia!$CJ$245:$CJ$265</c:f>
              <c:numCache>
                <c:formatCode>0.0%</c:formatCode>
                <c:ptCount val="21"/>
                <c:pt idx="0">
                  <c:v>0.8527679623085983</c:v>
                </c:pt>
                <c:pt idx="1">
                  <c:v>0.55405405405405406</c:v>
                </c:pt>
                <c:pt idx="2">
                  <c:v>0.26652892561983471</c:v>
                </c:pt>
                <c:pt idx="3">
                  <c:v>0.79598662207357862</c:v>
                </c:pt>
                <c:pt idx="4">
                  <c:v>0.50877192982456143</c:v>
                </c:pt>
                <c:pt idx="5">
                  <c:v>0.11410788381742738</c:v>
                </c:pt>
                <c:pt idx="6">
                  <c:v>0.45355191256830601</c:v>
                </c:pt>
                <c:pt idx="7">
                  <c:v>0.45479452054794522</c:v>
                </c:pt>
                <c:pt idx="8">
                  <c:v>0.3309222423146474</c:v>
                </c:pt>
                <c:pt idx="9">
                  <c:v>0.12</c:v>
                </c:pt>
                <c:pt idx="10">
                  <c:v>0.2608695652173913</c:v>
                </c:pt>
                <c:pt idx="11">
                  <c:v>8.5714285714285715E-2</c:v>
                </c:pt>
                <c:pt idx="12">
                  <c:v>0.23853211009174313</c:v>
                </c:pt>
                <c:pt idx="13">
                  <c:v>0.16053511705685619</c:v>
                </c:pt>
                <c:pt idx="14">
                  <c:v>0.87096774193548387</c:v>
                </c:pt>
                <c:pt idx="15">
                  <c:v>3.3333333333333333E-2</c:v>
                </c:pt>
                <c:pt idx="16">
                  <c:v>0.14285714285714285</c:v>
                </c:pt>
                <c:pt idx="17">
                  <c:v>4.8611111111111112E-2</c:v>
                </c:pt>
                <c:pt idx="18">
                  <c:v>0.35</c:v>
                </c:pt>
                <c:pt idx="19">
                  <c:v>0.15</c:v>
                </c:pt>
                <c:pt idx="2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79-407A-9420-953463212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514736"/>
        <c:axId val="486513752"/>
      </c:barChart>
      <c:catAx>
        <c:axId val="48651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3752"/>
        <c:crosses val="autoZero"/>
        <c:auto val="1"/>
        <c:lblAlgn val="ctr"/>
        <c:lblOffset val="100"/>
        <c:noMultiLvlLbl val="0"/>
      </c:catAx>
      <c:valAx>
        <c:axId val="4865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LOMBARDIA</a:t>
            </a:r>
            <a:r>
              <a:rPr lang="it-IT" baseline="0"/>
              <a:t> - ALTRA REGIONE (CON GAP GIORNI)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Italia!$C$236</c:f>
              <c:strCache>
                <c:ptCount val="1"/>
                <c:pt idx="0">
                  <c:v>Lombardia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Italia!$D$237:$BA$237</c:f>
              <c:numCache>
                <c:formatCode>d\-mmm</c:formatCode>
                <c:ptCount val="50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</c:numCache>
            </c:numRef>
          </c:cat>
          <c:val>
            <c:numRef>
              <c:f>Italia!$D$236:$BA$236</c:f>
              <c:numCache>
                <c:formatCode>General</c:formatCode>
                <c:ptCount val="50"/>
                <c:pt idx="0">
                  <c:v>166</c:v>
                </c:pt>
                <c:pt idx="1">
                  <c:v>231</c:v>
                </c:pt>
                <c:pt idx="2">
                  <c:v>249</c:v>
                </c:pt>
                <c:pt idx="3">
                  <c:v>349</c:v>
                </c:pt>
                <c:pt idx="4">
                  <c:v>474</c:v>
                </c:pt>
                <c:pt idx="5">
                  <c:v>552</c:v>
                </c:pt>
                <c:pt idx="6">
                  <c:v>887</c:v>
                </c:pt>
                <c:pt idx="7">
                  <c:v>1077</c:v>
                </c:pt>
                <c:pt idx="8">
                  <c:v>1326</c:v>
                </c:pt>
                <c:pt idx="9">
                  <c:v>1497</c:v>
                </c:pt>
                <c:pt idx="10">
                  <c:v>1777</c:v>
                </c:pt>
                <c:pt idx="11">
                  <c:v>2008</c:v>
                </c:pt>
                <c:pt idx="12">
                  <c:v>2742</c:v>
                </c:pt>
                <c:pt idx="13">
                  <c:v>3372</c:v>
                </c:pt>
                <c:pt idx="14">
                  <c:v>4490</c:v>
                </c:pt>
                <c:pt idx="15">
                  <c:v>4427</c:v>
                </c:pt>
                <c:pt idx="16">
                  <c:v>5763</c:v>
                </c:pt>
                <c:pt idx="17">
                  <c:v>6896</c:v>
                </c:pt>
                <c:pt idx="18">
                  <c:v>7732</c:v>
                </c:pt>
                <c:pt idx="19">
                  <c:v>9059</c:v>
                </c:pt>
                <c:pt idx="20">
                  <c:v>10043</c:v>
                </c:pt>
                <c:pt idx="21">
                  <c:v>10861</c:v>
                </c:pt>
                <c:pt idx="22">
                  <c:v>12095</c:v>
                </c:pt>
                <c:pt idx="23">
                  <c:v>12266</c:v>
                </c:pt>
                <c:pt idx="24">
                  <c:v>13938</c:v>
                </c:pt>
                <c:pt idx="25">
                  <c:v>15420</c:v>
                </c:pt>
                <c:pt idx="26">
                  <c:v>17370</c:v>
                </c:pt>
                <c:pt idx="27">
                  <c:v>17885</c:v>
                </c:pt>
                <c:pt idx="28">
                  <c:v>18910</c:v>
                </c:pt>
                <c:pt idx="29">
                  <c:v>19868</c:v>
                </c:pt>
                <c:pt idx="30">
                  <c:v>20591</c:v>
                </c:pt>
                <c:pt idx="31">
                  <c:v>22189</c:v>
                </c:pt>
                <c:pt idx="32">
                  <c:v>23895</c:v>
                </c:pt>
                <c:pt idx="33">
                  <c:v>24509</c:v>
                </c:pt>
                <c:pt idx="34">
                  <c:v>25392</c:v>
                </c:pt>
                <c:pt idx="35">
                  <c:v>25006</c:v>
                </c:pt>
                <c:pt idx="36">
                  <c:v>25124</c:v>
                </c:pt>
                <c:pt idx="37">
                  <c:v>25765</c:v>
                </c:pt>
                <c:pt idx="38">
                  <c:v>25876</c:v>
                </c:pt>
                <c:pt idx="39">
                  <c:v>26189</c:v>
                </c:pt>
                <c:pt idx="40">
                  <c:v>27220</c:v>
                </c:pt>
                <c:pt idx="41">
                  <c:v>28124</c:v>
                </c:pt>
                <c:pt idx="42">
                  <c:v>28469</c:v>
                </c:pt>
                <c:pt idx="43">
                  <c:v>28343</c:v>
                </c:pt>
                <c:pt idx="44">
                  <c:v>28545</c:v>
                </c:pt>
                <c:pt idx="45">
                  <c:v>29074</c:v>
                </c:pt>
                <c:pt idx="46">
                  <c:v>29530</c:v>
                </c:pt>
                <c:pt idx="47">
                  <c:v>30258</c:v>
                </c:pt>
                <c:pt idx="48">
                  <c:v>31265</c:v>
                </c:pt>
                <c:pt idx="49">
                  <c:v>31935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6-4AB4-98D6-CE5CB168B532}"/>
            </c:ext>
          </c:extLst>
        </c:ser>
        <c:ser>
          <c:idx val="1"/>
          <c:order val="1"/>
          <c:tx>
            <c:strRef>
              <c:f>Italia!$C$239</c:f>
              <c:strCache>
                <c:ptCount val="1"/>
                <c:pt idx="0">
                  <c:v>Veneto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Italia!$D$237:$BA$237</c:f>
              <c:numCache>
                <c:formatCode>d\-mmm</c:formatCode>
                <c:ptCount val="50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</c:numCache>
            </c:numRef>
          </c:cat>
          <c:val>
            <c:numRef>
              <c:f>Italia!$D$238:$BA$238</c:f>
              <c:numCache>
                <c:formatCode>General</c:formatCode>
                <c:ptCount val="50"/>
                <c:pt idx="0">
                  <c:v>149</c:v>
                </c:pt>
                <c:pt idx="1">
                  <c:v>189</c:v>
                </c:pt>
                <c:pt idx="2">
                  <c:v>261</c:v>
                </c:pt>
                <c:pt idx="3">
                  <c:v>271</c:v>
                </c:pt>
                <c:pt idx="4">
                  <c:v>297</c:v>
                </c:pt>
                <c:pt idx="5">
                  <c:v>345</c:v>
                </c:pt>
                <c:pt idx="6">
                  <c:v>380</c:v>
                </c:pt>
                <c:pt idx="7">
                  <c:v>454</c:v>
                </c:pt>
                <c:pt idx="8">
                  <c:v>505</c:v>
                </c:pt>
                <c:pt idx="9">
                  <c:v>623</c:v>
                </c:pt>
                <c:pt idx="10">
                  <c:v>694</c:v>
                </c:pt>
                <c:pt idx="11">
                  <c:v>783</c:v>
                </c:pt>
                <c:pt idx="12">
                  <c:v>940</c:v>
                </c:pt>
                <c:pt idx="13">
                  <c:v>1297</c:v>
                </c:pt>
                <c:pt idx="14">
                  <c:v>1453</c:v>
                </c:pt>
                <c:pt idx="15">
                  <c:v>1775</c:v>
                </c:pt>
                <c:pt idx="16">
                  <c:v>1989</c:v>
                </c:pt>
                <c:pt idx="17">
                  <c:v>2274</c:v>
                </c:pt>
                <c:pt idx="18">
                  <c:v>2488</c:v>
                </c:pt>
                <c:pt idx="19">
                  <c:v>2953</c:v>
                </c:pt>
                <c:pt idx="20">
                  <c:v>3169</c:v>
                </c:pt>
                <c:pt idx="21">
                  <c:v>3677</c:v>
                </c:pt>
                <c:pt idx="22">
                  <c:v>4214</c:v>
                </c:pt>
                <c:pt idx="23">
                  <c:v>4644</c:v>
                </c:pt>
                <c:pt idx="24">
                  <c:v>4986</c:v>
                </c:pt>
                <c:pt idx="25">
                  <c:v>5351</c:v>
                </c:pt>
                <c:pt idx="26">
                  <c:v>5745</c:v>
                </c:pt>
                <c:pt idx="27">
                  <c:v>6140</c:v>
                </c:pt>
                <c:pt idx="28">
                  <c:v>6648</c:v>
                </c:pt>
                <c:pt idx="29">
                  <c:v>6913</c:v>
                </c:pt>
                <c:pt idx="30">
                  <c:v>7251</c:v>
                </c:pt>
                <c:pt idx="31">
                  <c:v>7564</c:v>
                </c:pt>
                <c:pt idx="32">
                  <c:v>7850</c:v>
                </c:pt>
                <c:pt idx="33">
                  <c:v>8224</c:v>
                </c:pt>
                <c:pt idx="34">
                  <c:v>8578</c:v>
                </c:pt>
                <c:pt idx="35">
                  <c:v>8861</c:v>
                </c:pt>
                <c:pt idx="36">
                  <c:v>9093</c:v>
                </c:pt>
                <c:pt idx="37">
                  <c:v>9409</c:v>
                </c:pt>
                <c:pt idx="38">
                  <c:v>9722</c:v>
                </c:pt>
                <c:pt idx="39">
                  <c:v>9965</c:v>
                </c:pt>
                <c:pt idx="40">
                  <c:v>10171</c:v>
                </c:pt>
                <c:pt idx="41">
                  <c:v>10449</c:v>
                </c:pt>
                <c:pt idx="42">
                  <c:v>10647</c:v>
                </c:pt>
                <c:pt idx="43">
                  <c:v>10749</c:v>
                </c:pt>
                <c:pt idx="44">
                  <c:v>10729</c:v>
                </c:pt>
                <c:pt idx="45">
                  <c:v>10766</c:v>
                </c:pt>
                <c:pt idx="46">
                  <c:v>10736</c:v>
                </c:pt>
                <c:pt idx="47">
                  <c:v>10789</c:v>
                </c:pt>
                <c:pt idx="48">
                  <c:v>10800</c:v>
                </c:pt>
                <c:pt idx="49">
                  <c:v>10618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26-4AB4-98D6-CE5CB168B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07504"/>
        <c:axId val="434813408"/>
      </c:lineChart>
      <c:dateAx>
        <c:axId val="43480750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13408"/>
        <c:crosses val="autoZero"/>
        <c:auto val="1"/>
        <c:lblOffset val="100"/>
        <c:baseTimeUnit val="days"/>
      </c:dateAx>
      <c:valAx>
        <c:axId val="4348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Lombardia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tamp xpos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Italia!$E$2:$AN$2</c:f>
              <c:numCache>
                <c:formatCode>d\-mmm</c:formatCode>
                <c:ptCount val="36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</c:numCache>
            </c:numRef>
          </c:cat>
          <c:val>
            <c:numRef>
              <c:f>Italia!$E$347:$AN$347</c:f>
              <c:numCache>
                <c:formatCode>0.0%</c:formatCode>
                <c:ptCount val="36"/>
                <c:pt idx="0">
                  <c:v>6.4864864864864868E-2</c:v>
                </c:pt>
                <c:pt idx="1">
                  <c:v>8.0423940149625936E-2</c:v>
                </c:pt>
                <c:pt idx="2">
                  <c:v>0.1213855421686747</c:v>
                </c:pt>
                <c:pt idx="3">
                  <c:v>0.10982419855222338</c:v>
                </c:pt>
                <c:pt idx="4">
                  <c:v>0.10746112178927136</c:v>
                </c:pt>
                <c:pt idx="5">
                  <c:v>0.14304404709986918</c:v>
                </c:pt>
                <c:pt idx="6">
                  <c:v>0.15823343848580443</c:v>
                </c:pt>
                <c:pt idx="7">
                  <c:v>0.15871358462984234</c:v>
                </c:pt>
                <c:pt idx="8">
                  <c:v>0.14994232987312572</c:v>
                </c:pt>
                <c:pt idx="9">
                  <c:v>0.18220819167880847</c:v>
                </c:pt>
                <c:pt idx="10">
                  <c:v>0.19268220714074949</c:v>
                </c:pt>
                <c:pt idx="11">
                  <c:v>0.2167575104575992</c:v>
                </c:pt>
                <c:pt idx="12">
                  <c:v>0.22601704974641201</c:v>
                </c:pt>
                <c:pt idx="13">
                  <c:v>0.27161658803079214</c:v>
                </c:pt>
                <c:pt idx="14">
                  <c:v>0.269612179337958</c:v>
                </c:pt>
                <c:pt idx="15">
                  <c:v>0.28405322096063051</c:v>
                </c:pt>
                <c:pt idx="16">
                  <c:v>0.29542222523193606</c:v>
                </c:pt>
                <c:pt idx="17">
                  <c:v>0.3003058103975535</c:v>
                </c:pt>
                <c:pt idx="18">
                  <c:v>0.31463729872367924</c:v>
                </c:pt>
                <c:pt idx="19">
                  <c:v>0.32876712328767121</c:v>
                </c:pt>
                <c:pt idx="20">
                  <c:v>0.33625616894295879</c:v>
                </c:pt>
                <c:pt idx="21">
                  <c:v>0.34920019806669683</c:v>
                </c:pt>
                <c:pt idx="22">
                  <c:v>0.36161525427189023</c:v>
                </c:pt>
                <c:pt idx="23">
                  <c:v>0.38059872904065539</c:v>
                </c:pt>
                <c:pt idx="24">
                  <c:v>0.3894077727638437</c:v>
                </c:pt>
                <c:pt idx="25">
                  <c:v>0.38236175633148511</c:v>
                </c:pt>
                <c:pt idx="26">
                  <c:v>0.38536502450494348</c:v>
                </c:pt>
                <c:pt idx="27">
                  <c:v>0.39268452527238468</c:v>
                </c:pt>
                <c:pt idx="28">
                  <c:v>0.40032596649064478</c:v>
                </c:pt>
                <c:pt idx="29">
                  <c:v>0.39607670266696055</c:v>
                </c:pt>
                <c:pt idx="30">
                  <c:v>0.39776315939484452</c:v>
                </c:pt>
                <c:pt idx="31">
                  <c:v>0.38908825370331734</c:v>
                </c:pt>
                <c:pt idx="32">
                  <c:v>0.38452533096592295</c:v>
                </c:pt>
                <c:pt idx="33">
                  <c:v>0.38182275275144789</c:v>
                </c:pt>
                <c:pt idx="34">
                  <c:v>0.37963388170038809</c:v>
                </c:pt>
                <c:pt idx="35">
                  <c:v>0.37690160502442427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2-46A7-B7DF-233FFD12CF90}"/>
            </c:ext>
          </c:extLst>
        </c:ser>
        <c:ser>
          <c:idx val="1"/>
          <c:order val="1"/>
          <c:tx>
            <c:v>letalità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Italia!$E$2:$AN$2</c:f>
              <c:numCache>
                <c:formatCode>d\-mmm</c:formatCode>
                <c:ptCount val="36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</c:numCache>
            </c:numRef>
          </c:cat>
          <c:val>
            <c:numRef>
              <c:f>Italia!$E$348:$AN$348</c:f>
              <c:numCache>
                <c:formatCode>0.0%</c:formatCode>
                <c:ptCount val="36"/>
                <c:pt idx="0">
                  <c:v>3.7499999999999999E-2</c:v>
                </c:pt>
                <c:pt idx="1">
                  <c:v>3.4883720930232558E-2</c:v>
                </c:pt>
                <c:pt idx="2">
                  <c:v>3.4739454094292806E-2</c:v>
                </c:pt>
                <c:pt idx="3">
                  <c:v>3.2015065913370999E-2</c:v>
                </c:pt>
                <c:pt idx="4">
                  <c:v>3.7398373983739838E-2</c:v>
                </c:pt>
                <c:pt idx="5">
                  <c:v>2.4390243902439025E-2</c:v>
                </c:pt>
                <c:pt idx="6">
                  <c:v>3.0303030303030304E-2</c:v>
                </c:pt>
                <c:pt idx="7">
                  <c:v>3.6184210526315791E-2</c:v>
                </c:pt>
                <c:pt idx="8">
                  <c:v>4.0109890109890113E-2</c:v>
                </c:pt>
                <c:pt idx="9">
                  <c:v>4.3536206130608615E-2</c:v>
                </c:pt>
                <c:pt idx="10">
                  <c:v>5.1684532924961717E-2</c:v>
                </c:pt>
                <c:pt idx="11">
                  <c:v>4.502923976608187E-2</c:v>
                </c:pt>
                <c:pt idx="12">
                  <c:v>6.3738362377655761E-2</c:v>
                </c:pt>
                <c:pt idx="13">
                  <c:v>6.0888645090510146E-2</c:v>
                </c:pt>
                <c:pt idx="14">
                  <c:v>8.0815057848385427E-2</c:v>
                </c:pt>
                <c:pt idx="15">
                  <c:v>8.4752747252747257E-2</c:v>
                </c:pt>
                <c:pt idx="16">
                  <c:v>8.5272206303724923E-2</c:v>
                </c:pt>
                <c:pt idx="17">
                  <c:v>9.0631364562118122E-2</c:v>
                </c:pt>
                <c:pt idx="18">
                  <c:v>8.267008985879333E-2</c:v>
                </c:pt>
                <c:pt idx="19">
                  <c:v>9.1772151898734181E-2</c:v>
                </c:pt>
                <c:pt idx="20">
                  <c:v>9.6934944364803058E-2</c:v>
                </c:pt>
                <c:pt idx="21">
                  <c:v>0.10110974106041924</c:v>
                </c:pt>
                <c:pt idx="22">
                  <c:v>0.11059673685993338</c:v>
                </c:pt>
                <c:pt idx="23">
                  <c:v>0.10903238784952726</c:v>
                </c:pt>
                <c:pt idx="24">
                  <c:v>0.1144897592526051</c:v>
                </c:pt>
                <c:pt idx="25">
                  <c:v>0.12130119537526945</c:v>
                </c:pt>
                <c:pt idx="26">
                  <c:v>0.12703080202896419</c:v>
                </c:pt>
                <c:pt idx="27">
                  <c:v>0.13128889816070374</c:v>
                </c:pt>
                <c:pt idx="28">
                  <c:v>0.13607790769631631</c:v>
                </c:pt>
                <c:pt idx="29">
                  <c:v>0.13831694799975267</c:v>
                </c:pt>
                <c:pt idx="30">
                  <c:v>0.13932758175929377</c:v>
                </c:pt>
                <c:pt idx="31">
                  <c:v>0.14483350313689741</c:v>
                </c:pt>
                <c:pt idx="32">
                  <c:v>0.15080553088925536</c:v>
                </c:pt>
                <c:pt idx="33">
                  <c:v>0.15509547150486502</c:v>
                </c:pt>
                <c:pt idx="34">
                  <c:v>0.16171343184459572</c:v>
                </c:pt>
                <c:pt idx="35">
                  <c:v>0.16661266432142197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2-46A7-B7DF-233FFD12C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09640"/>
        <c:axId val="507412592"/>
      </c:lineChart>
      <c:dateAx>
        <c:axId val="50740964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7412592"/>
        <c:crosses val="autoZero"/>
        <c:auto val="1"/>
        <c:lblOffset val="100"/>
        <c:baseTimeUnit val="days"/>
      </c:dateAx>
      <c:valAx>
        <c:axId val="5074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740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LOMBARDIA</a:t>
            </a:r>
            <a:r>
              <a:rPr lang="it-IT" baseline="0"/>
              <a:t> - ALTRA REGIONE (CON GAP GIORNI)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Italia!$C$236</c:f>
              <c:strCache>
                <c:ptCount val="1"/>
                <c:pt idx="0">
                  <c:v>Lombardia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'Confronto regioni (2)'!$D$31:$AR$31</c:f>
              <c:numCache>
                <c:formatCode>[$-410]d\-mmm;@</c:formatCode>
                <c:ptCount val="41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</c:numCache>
            </c:numRef>
          </c:cat>
          <c:val>
            <c:numRef>
              <c:f>'Confronto regioni (2)'!$D$30:$AR$30</c:f>
              <c:numCache>
                <c:formatCode>General</c:formatCode>
                <c:ptCount val="41"/>
                <c:pt idx="0">
                  <c:v>65</c:v>
                </c:pt>
                <c:pt idx="1">
                  <c:v>18</c:v>
                </c:pt>
                <c:pt idx="2">
                  <c:v>100</c:v>
                </c:pt>
                <c:pt idx="3">
                  <c:v>125</c:v>
                </c:pt>
                <c:pt idx="4">
                  <c:v>78</c:v>
                </c:pt>
                <c:pt idx="5">
                  <c:v>335</c:v>
                </c:pt>
                <c:pt idx="6">
                  <c:v>190</c:v>
                </c:pt>
                <c:pt idx="7">
                  <c:v>249</c:v>
                </c:pt>
                <c:pt idx="8">
                  <c:v>171</c:v>
                </c:pt>
                <c:pt idx="9">
                  <c:v>280</c:v>
                </c:pt>
                <c:pt idx="10">
                  <c:v>231</c:v>
                </c:pt>
                <c:pt idx="11">
                  <c:v>734</c:v>
                </c:pt>
                <c:pt idx="12">
                  <c:v>630</c:v>
                </c:pt>
                <c:pt idx="13">
                  <c:v>1118</c:v>
                </c:pt>
                <c:pt idx="14">
                  <c:v>0</c:v>
                </c:pt>
                <c:pt idx="15">
                  <c:v>1336</c:v>
                </c:pt>
                <c:pt idx="16">
                  <c:v>1133</c:v>
                </c:pt>
                <c:pt idx="17">
                  <c:v>836</c:v>
                </c:pt>
                <c:pt idx="18">
                  <c:v>1327</c:v>
                </c:pt>
                <c:pt idx="19">
                  <c:v>984</c:v>
                </c:pt>
                <c:pt idx="20">
                  <c:v>818</c:v>
                </c:pt>
                <c:pt idx="21">
                  <c:v>1234</c:v>
                </c:pt>
                <c:pt idx="22">
                  <c:v>171</c:v>
                </c:pt>
                <c:pt idx="23">
                  <c:v>1672</c:v>
                </c:pt>
                <c:pt idx="24">
                  <c:v>1482</c:v>
                </c:pt>
                <c:pt idx="25">
                  <c:v>1950</c:v>
                </c:pt>
                <c:pt idx="26">
                  <c:v>515</c:v>
                </c:pt>
                <c:pt idx="27">
                  <c:v>1025</c:v>
                </c:pt>
                <c:pt idx="28">
                  <c:v>958</c:v>
                </c:pt>
                <c:pt idx="29">
                  <c:v>723</c:v>
                </c:pt>
                <c:pt idx="30">
                  <c:v>1598</c:v>
                </c:pt>
                <c:pt idx="31">
                  <c:v>1706</c:v>
                </c:pt>
                <c:pt idx="32">
                  <c:v>614</c:v>
                </c:pt>
                <c:pt idx="33">
                  <c:v>883</c:v>
                </c:pt>
                <c:pt idx="34">
                  <c:v>0</c:v>
                </c:pt>
                <c:pt idx="35">
                  <c:v>118</c:v>
                </c:pt>
                <c:pt idx="36">
                  <c:v>641</c:v>
                </c:pt>
                <c:pt idx="37">
                  <c:v>111</c:v>
                </c:pt>
                <c:pt idx="38">
                  <c:v>313</c:v>
                </c:pt>
                <c:pt idx="39">
                  <c:v>1031</c:v>
                </c:pt>
                <c:pt idx="40">
                  <c:v>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5-498D-868C-386528A2B05A}"/>
            </c:ext>
          </c:extLst>
        </c:ser>
        <c:ser>
          <c:idx val="1"/>
          <c:order val="1"/>
          <c:tx>
            <c:strRef>
              <c:f>Italia!$C$239</c:f>
              <c:strCache>
                <c:ptCount val="1"/>
                <c:pt idx="0">
                  <c:v>Veneto 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numRef>
              <c:f>'Confronto regioni (2)'!$D$31:$AR$31</c:f>
              <c:numCache>
                <c:formatCode>[$-410]d\-mmm;@</c:formatCode>
                <c:ptCount val="41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</c:numCache>
            </c:numRef>
          </c:cat>
          <c:val>
            <c:numRef>
              <c:f>'Confronto regioni (2)'!$D$32:$AR$32</c:f>
              <c:numCache>
                <c:formatCode>General</c:formatCode>
                <c:ptCount val="41"/>
                <c:pt idx="0">
                  <c:v>40</c:v>
                </c:pt>
                <c:pt idx="1">
                  <c:v>72</c:v>
                </c:pt>
                <c:pt idx="2">
                  <c:v>10</c:v>
                </c:pt>
                <c:pt idx="3">
                  <c:v>26</c:v>
                </c:pt>
                <c:pt idx="4">
                  <c:v>48</c:v>
                </c:pt>
                <c:pt idx="5">
                  <c:v>35</c:v>
                </c:pt>
                <c:pt idx="6">
                  <c:v>74</c:v>
                </c:pt>
                <c:pt idx="7">
                  <c:v>51</c:v>
                </c:pt>
                <c:pt idx="8">
                  <c:v>118</c:v>
                </c:pt>
                <c:pt idx="9">
                  <c:v>71</c:v>
                </c:pt>
                <c:pt idx="10">
                  <c:v>89</c:v>
                </c:pt>
                <c:pt idx="11">
                  <c:v>157</c:v>
                </c:pt>
                <c:pt idx="12">
                  <c:v>357</c:v>
                </c:pt>
                <c:pt idx="13">
                  <c:v>156</c:v>
                </c:pt>
                <c:pt idx="14">
                  <c:v>322</c:v>
                </c:pt>
                <c:pt idx="15">
                  <c:v>214</c:v>
                </c:pt>
                <c:pt idx="16">
                  <c:v>285</c:v>
                </c:pt>
                <c:pt idx="17">
                  <c:v>214</c:v>
                </c:pt>
                <c:pt idx="18">
                  <c:v>465</c:v>
                </c:pt>
                <c:pt idx="19">
                  <c:v>216</c:v>
                </c:pt>
                <c:pt idx="20">
                  <c:v>508</c:v>
                </c:pt>
                <c:pt idx="21">
                  <c:v>537</c:v>
                </c:pt>
                <c:pt idx="22">
                  <c:v>430</c:v>
                </c:pt>
                <c:pt idx="23">
                  <c:v>342</c:v>
                </c:pt>
                <c:pt idx="24">
                  <c:v>365</c:v>
                </c:pt>
                <c:pt idx="25">
                  <c:v>394</c:v>
                </c:pt>
                <c:pt idx="26">
                  <c:v>395</c:v>
                </c:pt>
                <c:pt idx="27">
                  <c:v>508</c:v>
                </c:pt>
                <c:pt idx="28">
                  <c:v>265</c:v>
                </c:pt>
                <c:pt idx="29">
                  <c:v>338</c:v>
                </c:pt>
                <c:pt idx="30">
                  <c:v>313</c:v>
                </c:pt>
                <c:pt idx="31">
                  <c:v>286</c:v>
                </c:pt>
                <c:pt idx="32">
                  <c:v>374</c:v>
                </c:pt>
                <c:pt idx="33">
                  <c:v>354</c:v>
                </c:pt>
                <c:pt idx="34">
                  <c:v>283</c:v>
                </c:pt>
                <c:pt idx="35">
                  <c:v>232</c:v>
                </c:pt>
                <c:pt idx="36">
                  <c:v>316</c:v>
                </c:pt>
                <c:pt idx="37">
                  <c:v>313</c:v>
                </c:pt>
                <c:pt idx="38">
                  <c:v>243</c:v>
                </c:pt>
                <c:pt idx="39">
                  <c:v>206</c:v>
                </c:pt>
                <c:pt idx="40">
                  <c:v>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5-498D-868C-386528A2B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807504"/>
        <c:axId val="434813408"/>
      </c:barChart>
      <c:dateAx>
        <c:axId val="434807504"/>
        <c:scaling>
          <c:orientation val="minMax"/>
        </c:scaling>
        <c:delete val="0"/>
        <c:axPos val="b"/>
        <c:numFmt formatCode="[$-410]d\-mmm;@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13408"/>
        <c:crosses val="autoZero"/>
        <c:auto val="1"/>
        <c:lblOffset val="100"/>
        <c:baseTimeUnit val="days"/>
      </c:dateAx>
      <c:valAx>
        <c:axId val="4348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Italia!$CL$213:$CL$233</c:f>
              <c:numCache>
                <c:formatCode>_-* #,##0_-;\-* #,##0_-;_-* "-"??_-;_-@_-</c:formatCode>
                <c:ptCount val="21"/>
                <c:pt idx="0">
                  <c:v>344.08291766503913</c:v>
                </c:pt>
                <c:pt idx="1">
                  <c:v>277.53295746015647</c:v>
                </c:pt>
                <c:pt idx="2">
                  <c:v>192.19448321140842</c:v>
                </c:pt>
                <c:pt idx="3">
                  <c:v>352.91766058982915</c:v>
                </c:pt>
                <c:pt idx="4">
                  <c:v>212.73621554495776</c:v>
                </c:pt>
                <c:pt idx="5">
                  <c:v>50.264733304059334</c:v>
                </c:pt>
                <c:pt idx="6">
                  <c:v>219.31799960007845</c:v>
                </c:pt>
                <c:pt idx="7">
                  <c:v>164.22454138840547</c:v>
                </c:pt>
                <c:pt idx="8">
                  <c:v>77.329672960419273</c:v>
                </c:pt>
                <c:pt idx="9">
                  <c:v>89.007711812078782</c:v>
                </c:pt>
                <c:pt idx="10">
                  <c:v>33.411781646694592</c:v>
                </c:pt>
                <c:pt idx="11">
                  <c:v>44.93101250415048</c:v>
                </c:pt>
                <c:pt idx="12">
                  <c:v>155.87102863534574</c:v>
                </c:pt>
                <c:pt idx="13">
                  <c:v>71.827766906961998</c:v>
                </c:pt>
                <c:pt idx="14">
                  <c:v>323.80004604496071</c:v>
                </c:pt>
                <c:pt idx="15">
                  <c:v>63.778591652735237</c:v>
                </c:pt>
                <c:pt idx="16">
                  <c:v>38.221139095140835</c:v>
                </c:pt>
                <c:pt idx="17">
                  <c:v>41.269576332941163</c:v>
                </c:pt>
                <c:pt idx="18">
                  <c:v>197.42263321735945</c:v>
                </c:pt>
                <c:pt idx="19">
                  <c:v>59.402014730801888</c:v>
                </c:pt>
                <c:pt idx="20">
                  <c:v>246.68395293301703</c:v>
                </c:pt>
              </c:numCache>
            </c:numRef>
          </c:xVal>
          <c:yVal>
            <c:numRef>
              <c:f>Italia!$CK$213:$CK$233</c:f>
              <c:numCache>
                <c:formatCode>_-* #,##0_-;\-* #,##0_-;_-* "-"??_-;_-@_-</c:formatCode>
                <c:ptCount val="21"/>
                <c:pt idx="0">
                  <c:v>-1.1377601402203017</c:v>
                </c:pt>
                <c:pt idx="1">
                  <c:v>-26.411173209336994</c:v>
                </c:pt>
                <c:pt idx="2">
                  <c:v>-12.816740918148421</c:v>
                </c:pt>
                <c:pt idx="3">
                  <c:v>21.514216878943916</c:v>
                </c:pt>
                <c:pt idx="4">
                  <c:v>3.9015308474014261</c:v>
                </c:pt>
                <c:pt idx="5">
                  <c:v>-1.4379818049543387</c:v>
                </c:pt>
                <c:pt idx="6">
                  <c:v>-4.0240695819414336</c:v>
                </c:pt>
                <c:pt idx="7">
                  <c:v>-11.275274921234478</c:v>
                </c:pt>
                <c:pt idx="8">
                  <c:v>3.3239905284459943</c:v>
                </c:pt>
                <c:pt idx="9">
                  <c:v>-8.7027061366054888</c:v>
                </c:pt>
                <c:pt idx="10">
                  <c:v>-14.286092825354258</c:v>
                </c:pt>
                <c:pt idx="11">
                  <c:v>1.2273103764336841</c:v>
                </c:pt>
                <c:pt idx="12">
                  <c:v>-7.4328834854607354E-2</c:v>
                </c:pt>
                <c:pt idx="13">
                  <c:v>2.6835605319831646</c:v>
                </c:pt>
                <c:pt idx="14">
                  <c:v>-34.34655534307209</c:v>
                </c:pt>
                <c:pt idx="15">
                  <c:v>-4.8301114888435777</c:v>
                </c:pt>
                <c:pt idx="16">
                  <c:v>-4.2061318269879813</c:v>
                </c:pt>
                <c:pt idx="17">
                  <c:v>-0.8632835976078912</c:v>
                </c:pt>
                <c:pt idx="18">
                  <c:v>-96.325085289629484</c:v>
                </c:pt>
                <c:pt idx="19">
                  <c:v>-4.4868172340656347</c:v>
                </c:pt>
                <c:pt idx="20">
                  <c:v>-185.20789661105113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C1-4FBD-8494-8E2FF7C2B818}"/>
            </c:ext>
          </c:extLst>
        </c:ser>
        <c:ser>
          <c:idx val="0"/>
          <c:order val="1"/>
          <c:tx>
            <c:v>Selezione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Italia!$CL$234</c:f>
              <c:numCache>
                <c:formatCode>_-* #,##0_-;\-* #,##0_-;_-* "-"??_-;_-@_-</c:formatCode>
                <c:ptCount val="1"/>
                <c:pt idx="0">
                  <c:v>352.91766058982915</c:v>
                </c:pt>
              </c:numCache>
            </c:numRef>
          </c:xVal>
          <c:yVal>
            <c:numRef>
              <c:f>Italia!$CK$234</c:f>
              <c:numCache>
                <c:formatCode>_-* #,##0_-;\-* #,##0_-;_-* "-"??_-;_-@_-</c:formatCode>
                <c:ptCount val="1"/>
                <c:pt idx="0">
                  <c:v>21.514216878943916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2C1-4FBD-8494-8E2FF7C2B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70624"/>
        <c:axId val="622973904"/>
      </c:scatterChart>
      <c:valAx>
        <c:axId val="6229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3904"/>
        <c:crosses val="autoZero"/>
        <c:crossBetween val="midCat"/>
      </c:valAx>
      <c:valAx>
        <c:axId val="622973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NUMERO TOTALE CONTAGI PER PROVINCIA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Province!$C$111</c:f>
              <c:strCache>
                <c:ptCount val="1"/>
                <c:pt idx="0">
                  <c:v>Bergamo 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Province!$F$111:$BZ$111</c:f>
              <c:numCache>
                <c:formatCode>General</c:formatCode>
                <c:ptCount val="73"/>
                <c:pt idx="0">
                  <c:v>423</c:v>
                </c:pt>
                <c:pt idx="1">
                  <c:v>537</c:v>
                </c:pt>
                <c:pt idx="2">
                  <c:v>623</c:v>
                </c:pt>
                <c:pt idx="3">
                  <c:v>761</c:v>
                </c:pt>
                <c:pt idx="4">
                  <c:v>997</c:v>
                </c:pt>
                <c:pt idx="5">
                  <c:v>1245</c:v>
                </c:pt>
                <c:pt idx="6">
                  <c:v>1472</c:v>
                </c:pt>
                <c:pt idx="7">
                  <c:v>1815</c:v>
                </c:pt>
                <c:pt idx="8">
                  <c:v>2136</c:v>
                </c:pt>
                <c:pt idx="9">
                  <c:v>2368</c:v>
                </c:pt>
                <c:pt idx="10">
                  <c:v>2864</c:v>
                </c:pt>
                <c:pt idx="11">
                  <c:v>3416</c:v>
                </c:pt>
                <c:pt idx="12">
                  <c:v>3760</c:v>
                </c:pt>
                <c:pt idx="13">
                  <c:v>3993</c:v>
                </c:pt>
                <c:pt idx="14">
                  <c:v>4305</c:v>
                </c:pt>
                <c:pt idx="15">
                  <c:v>4645</c:v>
                </c:pt>
                <c:pt idx="16">
                  <c:v>5154</c:v>
                </c:pt>
                <c:pt idx="17">
                  <c:v>5869</c:v>
                </c:pt>
                <c:pt idx="18">
                  <c:v>6216</c:v>
                </c:pt>
                <c:pt idx="19">
                  <c:v>6471</c:v>
                </c:pt>
                <c:pt idx="20">
                  <c:v>6728</c:v>
                </c:pt>
                <c:pt idx="21">
                  <c:v>7072</c:v>
                </c:pt>
                <c:pt idx="22">
                  <c:v>7458</c:v>
                </c:pt>
                <c:pt idx="23">
                  <c:v>8060</c:v>
                </c:pt>
                <c:pt idx="24">
                  <c:v>8349</c:v>
                </c:pt>
                <c:pt idx="25">
                  <c:v>8527</c:v>
                </c:pt>
                <c:pt idx="26">
                  <c:v>8664</c:v>
                </c:pt>
                <c:pt idx="27">
                  <c:v>8803</c:v>
                </c:pt>
                <c:pt idx="28">
                  <c:v>9039</c:v>
                </c:pt>
                <c:pt idx="29">
                  <c:v>9171</c:v>
                </c:pt>
                <c:pt idx="30">
                  <c:v>9315</c:v>
                </c:pt>
                <c:pt idx="31">
                  <c:v>9588</c:v>
                </c:pt>
                <c:pt idx="32">
                  <c:v>9712</c:v>
                </c:pt>
                <c:pt idx="33">
                  <c:v>9815</c:v>
                </c:pt>
                <c:pt idx="34">
                  <c:v>9868</c:v>
                </c:pt>
                <c:pt idx="35">
                  <c:v>9931</c:v>
                </c:pt>
                <c:pt idx="36">
                  <c:v>10043</c:v>
                </c:pt>
                <c:pt idx="37">
                  <c:v>10151</c:v>
                </c:pt>
                <c:pt idx="38">
                  <c:v>10258</c:v>
                </c:pt>
                <c:pt idx="39">
                  <c:v>10309</c:v>
                </c:pt>
                <c:pt idx="40">
                  <c:v>10391</c:v>
                </c:pt>
                <c:pt idx="41">
                  <c:v>10426</c:v>
                </c:pt>
                <c:pt idx="42">
                  <c:v>10472</c:v>
                </c:pt>
                <c:pt idx="43">
                  <c:v>10518</c:v>
                </c:pt>
                <c:pt idx="44">
                  <c:v>10590</c:v>
                </c:pt>
                <c:pt idx="45">
                  <c:v>10629</c:v>
                </c:pt>
                <c:pt idx="46">
                  <c:v>10689</c:v>
                </c:pt>
                <c:pt idx="47">
                  <c:v>10738</c:v>
                </c:pt>
                <c:pt idx="48">
                  <c:v>10788</c:v>
                </c:pt>
                <c:pt idx="49">
                  <c:v>10848</c:v>
                </c:pt>
                <c:pt idx="50">
                  <c:v>10946</c:v>
                </c:pt>
                <c:pt idx="51">
                  <c:v>11002</c:v>
                </c:pt>
                <c:pt idx="52">
                  <c:v>11047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09-4FF8-934B-B8954D7D9CA6}"/>
            </c:ext>
          </c:extLst>
        </c:ser>
        <c:ser>
          <c:idx val="2"/>
          <c:order val="1"/>
          <c:tx>
            <c:strRef>
              <c:f>Province!$C$112</c:f>
              <c:strCache>
                <c:ptCount val="1"/>
                <c:pt idx="0">
                  <c:v>Brescia 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Province!$F$112:$BZ$112</c:f>
              <c:numCache>
                <c:formatCode>General</c:formatCode>
                <c:ptCount val="73"/>
                <c:pt idx="0">
                  <c:v>127</c:v>
                </c:pt>
                <c:pt idx="1">
                  <c:v>155</c:v>
                </c:pt>
                <c:pt idx="2">
                  <c:v>182</c:v>
                </c:pt>
                <c:pt idx="3">
                  <c:v>413</c:v>
                </c:pt>
                <c:pt idx="4">
                  <c:v>501</c:v>
                </c:pt>
                <c:pt idx="5">
                  <c:v>739</c:v>
                </c:pt>
                <c:pt idx="6">
                  <c:v>790</c:v>
                </c:pt>
                <c:pt idx="7">
                  <c:v>1351</c:v>
                </c:pt>
                <c:pt idx="8">
                  <c:v>1598</c:v>
                </c:pt>
                <c:pt idx="9">
                  <c:v>1784</c:v>
                </c:pt>
                <c:pt idx="10">
                  <c:v>2122</c:v>
                </c:pt>
                <c:pt idx="11">
                  <c:v>2473</c:v>
                </c:pt>
                <c:pt idx="12">
                  <c:v>2918</c:v>
                </c:pt>
                <c:pt idx="13">
                  <c:v>3300</c:v>
                </c:pt>
                <c:pt idx="14">
                  <c:v>3784</c:v>
                </c:pt>
                <c:pt idx="15">
                  <c:v>4247</c:v>
                </c:pt>
                <c:pt idx="16">
                  <c:v>4648</c:v>
                </c:pt>
                <c:pt idx="17">
                  <c:v>5028</c:v>
                </c:pt>
                <c:pt idx="18">
                  <c:v>5317</c:v>
                </c:pt>
                <c:pt idx="19">
                  <c:v>5905</c:v>
                </c:pt>
                <c:pt idx="20">
                  <c:v>6298</c:v>
                </c:pt>
                <c:pt idx="21">
                  <c:v>6597</c:v>
                </c:pt>
                <c:pt idx="22">
                  <c:v>6931</c:v>
                </c:pt>
                <c:pt idx="23">
                  <c:v>7305</c:v>
                </c:pt>
                <c:pt idx="24">
                  <c:v>7678</c:v>
                </c:pt>
                <c:pt idx="25">
                  <c:v>8013</c:v>
                </c:pt>
                <c:pt idx="26">
                  <c:v>8213</c:v>
                </c:pt>
                <c:pt idx="27">
                  <c:v>8367</c:v>
                </c:pt>
                <c:pt idx="28">
                  <c:v>8598</c:v>
                </c:pt>
                <c:pt idx="29">
                  <c:v>8757</c:v>
                </c:pt>
                <c:pt idx="30">
                  <c:v>9014</c:v>
                </c:pt>
                <c:pt idx="31">
                  <c:v>9180</c:v>
                </c:pt>
                <c:pt idx="32">
                  <c:v>9340</c:v>
                </c:pt>
                <c:pt idx="33">
                  <c:v>9477</c:v>
                </c:pt>
                <c:pt idx="34">
                  <c:v>9594</c:v>
                </c:pt>
                <c:pt idx="35">
                  <c:v>9909</c:v>
                </c:pt>
                <c:pt idx="36">
                  <c:v>10122</c:v>
                </c:pt>
                <c:pt idx="37">
                  <c:v>10369</c:v>
                </c:pt>
                <c:pt idx="38">
                  <c:v>10599</c:v>
                </c:pt>
                <c:pt idx="39">
                  <c:v>10868</c:v>
                </c:pt>
                <c:pt idx="40">
                  <c:v>11058</c:v>
                </c:pt>
                <c:pt idx="41">
                  <c:v>11093</c:v>
                </c:pt>
                <c:pt idx="42">
                  <c:v>11187</c:v>
                </c:pt>
                <c:pt idx="43">
                  <c:v>11355</c:v>
                </c:pt>
                <c:pt idx="44">
                  <c:v>11567</c:v>
                </c:pt>
                <c:pt idx="45">
                  <c:v>11758</c:v>
                </c:pt>
                <c:pt idx="46">
                  <c:v>11946</c:v>
                </c:pt>
                <c:pt idx="47">
                  <c:v>12004</c:v>
                </c:pt>
                <c:pt idx="48">
                  <c:v>12078</c:v>
                </c:pt>
                <c:pt idx="49">
                  <c:v>12178</c:v>
                </c:pt>
                <c:pt idx="50">
                  <c:v>12308</c:v>
                </c:pt>
                <c:pt idx="51">
                  <c:v>12475</c:v>
                </c:pt>
                <c:pt idx="52">
                  <c:v>12540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9-4FF8-934B-B8954D7D9CA6}"/>
            </c:ext>
          </c:extLst>
        </c:ser>
        <c:ser>
          <c:idx val="3"/>
          <c:order val="2"/>
          <c:tx>
            <c:strRef>
              <c:f>Province!$C$113</c:f>
              <c:strCache>
                <c:ptCount val="1"/>
                <c:pt idx="0">
                  <c:v>Como 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Province!$F$113:$BZ$113</c:f>
              <c:numCache>
                <c:formatCode>General</c:formatCode>
                <c:ptCount val="73"/>
                <c:pt idx="0">
                  <c:v>5</c:v>
                </c:pt>
                <c:pt idx="1">
                  <c:v>11</c:v>
                </c:pt>
                <c:pt idx="2">
                  <c:v>11</c:v>
                </c:pt>
                <c:pt idx="3">
                  <c:v>23</c:v>
                </c:pt>
                <c:pt idx="4">
                  <c:v>27</c:v>
                </c:pt>
                <c:pt idx="5">
                  <c:v>40</c:v>
                </c:pt>
                <c:pt idx="6">
                  <c:v>46</c:v>
                </c:pt>
                <c:pt idx="7">
                  <c:v>77</c:v>
                </c:pt>
                <c:pt idx="8">
                  <c:v>98</c:v>
                </c:pt>
                <c:pt idx="9">
                  <c:v>118</c:v>
                </c:pt>
                <c:pt idx="10">
                  <c:v>154</c:v>
                </c:pt>
                <c:pt idx="11">
                  <c:v>184</c:v>
                </c:pt>
                <c:pt idx="12">
                  <c:v>220</c:v>
                </c:pt>
                <c:pt idx="13">
                  <c:v>256</c:v>
                </c:pt>
                <c:pt idx="14">
                  <c:v>286</c:v>
                </c:pt>
                <c:pt idx="15">
                  <c:v>338</c:v>
                </c:pt>
                <c:pt idx="16">
                  <c:v>380</c:v>
                </c:pt>
                <c:pt idx="17">
                  <c:v>452</c:v>
                </c:pt>
                <c:pt idx="18">
                  <c:v>512</c:v>
                </c:pt>
                <c:pt idx="19">
                  <c:v>581</c:v>
                </c:pt>
                <c:pt idx="20">
                  <c:v>635</c:v>
                </c:pt>
                <c:pt idx="21">
                  <c:v>706</c:v>
                </c:pt>
                <c:pt idx="22">
                  <c:v>762</c:v>
                </c:pt>
                <c:pt idx="23">
                  <c:v>816</c:v>
                </c:pt>
                <c:pt idx="24">
                  <c:v>903</c:v>
                </c:pt>
                <c:pt idx="25">
                  <c:v>1014</c:v>
                </c:pt>
                <c:pt idx="26">
                  <c:v>1061</c:v>
                </c:pt>
                <c:pt idx="27">
                  <c:v>1101</c:v>
                </c:pt>
                <c:pt idx="28">
                  <c:v>1157</c:v>
                </c:pt>
                <c:pt idx="29">
                  <c:v>1205</c:v>
                </c:pt>
                <c:pt idx="30">
                  <c:v>1256</c:v>
                </c:pt>
                <c:pt idx="31">
                  <c:v>1319</c:v>
                </c:pt>
                <c:pt idx="32">
                  <c:v>1384</c:v>
                </c:pt>
                <c:pt idx="33">
                  <c:v>1473</c:v>
                </c:pt>
                <c:pt idx="34">
                  <c:v>1525</c:v>
                </c:pt>
                <c:pt idx="35">
                  <c:v>1542</c:v>
                </c:pt>
                <c:pt idx="36">
                  <c:v>1605</c:v>
                </c:pt>
                <c:pt idx="37">
                  <c:v>1686</c:v>
                </c:pt>
                <c:pt idx="38">
                  <c:v>1825</c:v>
                </c:pt>
                <c:pt idx="39">
                  <c:v>1924</c:v>
                </c:pt>
                <c:pt idx="40">
                  <c:v>2015</c:v>
                </c:pt>
                <c:pt idx="41">
                  <c:v>2106</c:v>
                </c:pt>
                <c:pt idx="42">
                  <c:v>2154</c:v>
                </c:pt>
                <c:pt idx="43">
                  <c:v>2233</c:v>
                </c:pt>
                <c:pt idx="44">
                  <c:v>2285</c:v>
                </c:pt>
                <c:pt idx="45">
                  <c:v>2439</c:v>
                </c:pt>
                <c:pt idx="46">
                  <c:v>2488</c:v>
                </c:pt>
                <c:pt idx="47">
                  <c:v>2550</c:v>
                </c:pt>
                <c:pt idx="48">
                  <c:v>2592</c:v>
                </c:pt>
                <c:pt idx="49">
                  <c:v>2681</c:v>
                </c:pt>
                <c:pt idx="50">
                  <c:v>2764</c:v>
                </c:pt>
                <c:pt idx="51">
                  <c:v>2871</c:v>
                </c:pt>
                <c:pt idx="52">
                  <c:v>2942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09-4FF8-934B-B8954D7D9CA6}"/>
            </c:ext>
          </c:extLst>
        </c:ser>
        <c:ser>
          <c:idx val="0"/>
          <c:order val="3"/>
          <c:tx>
            <c:strRef>
              <c:f>Province!$C$114</c:f>
              <c:strCache>
                <c:ptCount val="1"/>
                <c:pt idx="0">
                  <c:v>Cremona 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Province!$F$114:$BZ$114</c:f>
              <c:numCache>
                <c:formatCode>General</c:formatCode>
                <c:ptCount val="73"/>
                <c:pt idx="0">
                  <c:v>333</c:v>
                </c:pt>
                <c:pt idx="1">
                  <c:v>406</c:v>
                </c:pt>
                <c:pt idx="2">
                  <c:v>452</c:v>
                </c:pt>
                <c:pt idx="3">
                  <c:v>562</c:v>
                </c:pt>
                <c:pt idx="4">
                  <c:v>665</c:v>
                </c:pt>
                <c:pt idx="5">
                  <c:v>916</c:v>
                </c:pt>
                <c:pt idx="6">
                  <c:v>957</c:v>
                </c:pt>
                <c:pt idx="7">
                  <c:v>1061</c:v>
                </c:pt>
                <c:pt idx="8">
                  <c:v>1302</c:v>
                </c:pt>
                <c:pt idx="9">
                  <c:v>1344</c:v>
                </c:pt>
                <c:pt idx="10">
                  <c:v>1565</c:v>
                </c:pt>
                <c:pt idx="11">
                  <c:v>1792</c:v>
                </c:pt>
                <c:pt idx="12">
                  <c:v>1881</c:v>
                </c:pt>
                <c:pt idx="13">
                  <c:v>2073</c:v>
                </c:pt>
                <c:pt idx="14">
                  <c:v>2167</c:v>
                </c:pt>
                <c:pt idx="15">
                  <c:v>2286</c:v>
                </c:pt>
                <c:pt idx="16">
                  <c:v>2392</c:v>
                </c:pt>
                <c:pt idx="17">
                  <c:v>2733</c:v>
                </c:pt>
                <c:pt idx="18">
                  <c:v>2895</c:v>
                </c:pt>
                <c:pt idx="19">
                  <c:v>2925</c:v>
                </c:pt>
                <c:pt idx="20">
                  <c:v>3061</c:v>
                </c:pt>
                <c:pt idx="21">
                  <c:v>3156</c:v>
                </c:pt>
                <c:pt idx="22">
                  <c:v>3370</c:v>
                </c:pt>
                <c:pt idx="23">
                  <c:v>3496</c:v>
                </c:pt>
                <c:pt idx="24">
                  <c:v>3605</c:v>
                </c:pt>
                <c:pt idx="25">
                  <c:v>3762</c:v>
                </c:pt>
                <c:pt idx="26">
                  <c:v>3788</c:v>
                </c:pt>
                <c:pt idx="27">
                  <c:v>3869</c:v>
                </c:pt>
                <c:pt idx="28">
                  <c:v>3941</c:v>
                </c:pt>
                <c:pt idx="29">
                  <c:v>3974</c:v>
                </c:pt>
                <c:pt idx="30">
                  <c:v>4097</c:v>
                </c:pt>
                <c:pt idx="31">
                  <c:v>4154</c:v>
                </c:pt>
                <c:pt idx="32">
                  <c:v>4233</c:v>
                </c:pt>
                <c:pt idx="33">
                  <c:v>4260</c:v>
                </c:pt>
                <c:pt idx="34">
                  <c:v>4323</c:v>
                </c:pt>
                <c:pt idx="35">
                  <c:v>4422</c:v>
                </c:pt>
                <c:pt idx="36">
                  <c:v>4489</c:v>
                </c:pt>
                <c:pt idx="37">
                  <c:v>4562</c:v>
                </c:pt>
                <c:pt idx="38">
                  <c:v>4658</c:v>
                </c:pt>
                <c:pt idx="39">
                  <c:v>4721</c:v>
                </c:pt>
                <c:pt idx="40">
                  <c:v>4945</c:v>
                </c:pt>
                <c:pt idx="41">
                  <c:v>5172</c:v>
                </c:pt>
                <c:pt idx="42">
                  <c:v>5202</c:v>
                </c:pt>
                <c:pt idx="43">
                  <c:v>5273</c:v>
                </c:pt>
                <c:pt idx="44">
                  <c:v>5313</c:v>
                </c:pt>
                <c:pt idx="45">
                  <c:v>5407</c:v>
                </c:pt>
                <c:pt idx="46">
                  <c:v>5417</c:v>
                </c:pt>
                <c:pt idx="47">
                  <c:v>5491</c:v>
                </c:pt>
                <c:pt idx="48">
                  <c:v>5641</c:v>
                </c:pt>
                <c:pt idx="49">
                  <c:v>5706</c:v>
                </c:pt>
                <c:pt idx="50">
                  <c:v>5807</c:v>
                </c:pt>
                <c:pt idx="51">
                  <c:v>5867</c:v>
                </c:pt>
                <c:pt idx="52">
                  <c:v>5906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09-4FF8-934B-B8954D7D9CA6}"/>
            </c:ext>
          </c:extLst>
        </c:ser>
        <c:ser>
          <c:idx val="4"/>
          <c:order val="4"/>
          <c:tx>
            <c:strRef>
              <c:f>Province!$C$115</c:f>
              <c:strCache>
                <c:ptCount val="1"/>
                <c:pt idx="0">
                  <c:v>Lecco 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Province!$F$115:$BZ$115</c:f>
              <c:numCache>
                <c:formatCode>General</c:formatCode>
                <c:ptCount val="73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35</c:v>
                </c:pt>
                <c:pt idx="4">
                  <c:v>53</c:v>
                </c:pt>
                <c:pt idx="5">
                  <c:v>66</c:v>
                </c:pt>
                <c:pt idx="6">
                  <c:v>89</c:v>
                </c:pt>
                <c:pt idx="7">
                  <c:v>113</c:v>
                </c:pt>
                <c:pt idx="8">
                  <c:v>199</c:v>
                </c:pt>
                <c:pt idx="9">
                  <c:v>237</c:v>
                </c:pt>
                <c:pt idx="10">
                  <c:v>287</c:v>
                </c:pt>
                <c:pt idx="11">
                  <c:v>344</c:v>
                </c:pt>
                <c:pt idx="12">
                  <c:v>386</c:v>
                </c:pt>
                <c:pt idx="13">
                  <c:v>440</c:v>
                </c:pt>
                <c:pt idx="14">
                  <c:v>466</c:v>
                </c:pt>
                <c:pt idx="15">
                  <c:v>530</c:v>
                </c:pt>
                <c:pt idx="16">
                  <c:v>676</c:v>
                </c:pt>
                <c:pt idx="17">
                  <c:v>818</c:v>
                </c:pt>
                <c:pt idx="18">
                  <c:v>872</c:v>
                </c:pt>
                <c:pt idx="19">
                  <c:v>934</c:v>
                </c:pt>
                <c:pt idx="20">
                  <c:v>1015</c:v>
                </c:pt>
                <c:pt idx="21">
                  <c:v>1076</c:v>
                </c:pt>
                <c:pt idx="22">
                  <c:v>1159</c:v>
                </c:pt>
                <c:pt idx="23">
                  <c:v>1210</c:v>
                </c:pt>
                <c:pt idx="24">
                  <c:v>1316</c:v>
                </c:pt>
                <c:pt idx="25">
                  <c:v>1381</c:v>
                </c:pt>
                <c:pt idx="26">
                  <c:v>1437</c:v>
                </c:pt>
                <c:pt idx="27">
                  <c:v>1470</c:v>
                </c:pt>
                <c:pt idx="28">
                  <c:v>1516</c:v>
                </c:pt>
                <c:pt idx="29">
                  <c:v>1552</c:v>
                </c:pt>
                <c:pt idx="30">
                  <c:v>1594</c:v>
                </c:pt>
                <c:pt idx="31">
                  <c:v>1628</c:v>
                </c:pt>
                <c:pt idx="32">
                  <c:v>1678</c:v>
                </c:pt>
                <c:pt idx="33">
                  <c:v>1712</c:v>
                </c:pt>
                <c:pt idx="34">
                  <c:v>1731</c:v>
                </c:pt>
                <c:pt idx="35">
                  <c:v>1755</c:v>
                </c:pt>
                <c:pt idx="36">
                  <c:v>1805</c:v>
                </c:pt>
                <c:pt idx="37">
                  <c:v>1838</c:v>
                </c:pt>
                <c:pt idx="38">
                  <c:v>1860</c:v>
                </c:pt>
                <c:pt idx="39">
                  <c:v>1881</c:v>
                </c:pt>
                <c:pt idx="40">
                  <c:v>1911</c:v>
                </c:pt>
                <c:pt idx="41">
                  <c:v>1970</c:v>
                </c:pt>
                <c:pt idx="42">
                  <c:v>1982</c:v>
                </c:pt>
                <c:pt idx="43">
                  <c:v>1986</c:v>
                </c:pt>
                <c:pt idx="44">
                  <c:v>2005</c:v>
                </c:pt>
                <c:pt idx="45">
                  <c:v>2030</c:v>
                </c:pt>
                <c:pt idx="46">
                  <c:v>2072</c:v>
                </c:pt>
                <c:pt idx="47">
                  <c:v>2080</c:v>
                </c:pt>
                <c:pt idx="48">
                  <c:v>2093</c:v>
                </c:pt>
                <c:pt idx="49">
                  <c:v>2109</c:v>
                </c:pt>
                <c:pt idx="50">
                  <c:v>2132</c:v>
                </c:pt>
                <c:pt idx="51">
                  <c:v>2149</c:v>
                </c:pt>
                <c:pt idx="52">
                  <c:v>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09-4FF8-934B-B8954D7D9CA6}"/>
            </c:ext>
          </c:extLst>
        </c:ser>
        <c:ser>
          <c:idx val="5"/>
          <c:order val="5"/>
          <c:tx>
            <c:strRef>
              <c:f>Province!$C$116</c:f>
              <c:strCache>
                <c:ptCount val="1"/>
                <c:pt idx="0">
                  <c:v>Lodi 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Province!$F$116:$BZ$116</c:f>
              <c:numCache>
                <c:formatCode>General</c:formatCode>
                <c:ptCount val="73"/>
                <c:pt idx="0">
                  <c:v>559</c:v>
                </c:pt>
                <c:pt idx="1">
                  <c:v>658</c:v>
                </c:pt>
                <c:pt idx="2">
                  <c:v>739</c:v>
                </c:pt>
                <c:pt idx="3">
                  <c:v>811</c:v>
                </c:pt>
                <c:pt idx="4">
                  <c:v>853</c:v>
                </c:pt>
                <c:pt idx="5">
                  <c:v>928</c:v>
                </c:pt>
                <c:pt idx="6">
                  <c:v>963</c:v>
                </c:pt>
                <c:pt idx="7">
                  <c:v>1035</c:v>
                </c:pt>
                <c:pt idx="8">
                  <c:v>1123</c:v>
                </c:pt>
                <c:pt idx="9">
                  <c:v>1133</c:v>
                </c:pt>
                <c:pt idx="10">
                  <c:v>1276</c:v>
                </c:pt>
                <c:pt idx="11">
                  <c:v>1320</c:v>
                </c:pt>
                <c:pt idx="12">
                  <c:v>1362</c:v>
                </c:pt>
                <c:pt idx="13">
                  <c:v>1418</c:v>
                </c:pt>
                <c:pt idx="14">
                  <c:v>1445</c:v>
                </c:pt>
                <c:pt idx="15">
                  <c:v>1528</c:v>
                </c:pt>
                <c:pt idx="16">
                  <c:v>1597</c:v>
                </c:pt>
                <c:pt idx="17">
                  <c:v>1693</c:v>
                </c:pt>
                <c:pt idx="18">
                  <c:v>1772</c:v>
                </c:pt>
                <c:pt idx="19">
                  <c:v>1817</c:v>
                </c:pt>
                <c:pt idx="20">
                  <c:v>1860</c:v>
                </c:pt>
                <c:pt idx="21">
                  <c:v>1884</c:v>
                </c:pt>
                <c:pt idx="22">
                  <c:v>1968</c:v>
                </c:pt>
                <c:pt idx="23">
                  <c:v>2006</c:v>
                </c:pt>
                <c:pt idx="24">
                  <c:v>2029</c:v>
                </c:pt>
                <c:pt idx="25">
                  <c:v>2057</c:v>
                </c:pt>
                <c:pt idx="26">
                  <c:v>2087</c:v>
                </c:pt>
                <c:pt idx="27">
                  <c:v>2116</c:v>
                </c:pt>
                <c:pt idx="28">
                  <c:v>2157</c:v>
                </c:pt>
                <c:pt idx="29">
                  <c:v>2189</c:v>
                </c:pt>
                <c:pt idx="30">
                  <c:v>2214</c:v>
                </c:pt>
                <c:pt idx="31">
                  <c:v>2238</c:v>
                </c:pt>
                <c:pt idx="32">
                  <c:v>2255</c:v>
                </c:pt>
                <c:pt idx="33">
                  <c:v>2278</c:v>
                </c:pt>
                <c:pt idx="34">
                  <c:v>2321</c:v>
                </c:pt>
                <c:pt idx="35">
                  <c:v>2347</c:v>
                </c:pt>
                <c:pt idx="36">
                  <c:v>2376</c:v>
                </c:pt>
                <c:pt idx="37">
                  <c:v>2419</c:v>
                </c:pt>
                <c:pt idx="38">
                  <c:v>2472</c:v>
                </c:pt>
                <c:pt idx="39">
                  <c:v>2543</c:v>
                </c:pt>
                <c:pt idx="40">
                  <c:v>2559</c:v>
                </c:pt>
                <c:pt idx="41">
                  <c:v>2569</c:v>
                </c:pt>
                <c:pt idx="42">
                  <c:v>2587</c:v>
                </c:pt>
                <c:pt idx="43">
                  <c:v>2626</c:v>
                </c:pt>
                <c:pt idx="44">
                  <c:v>2678</c:v>
                </c:pt>
                <c:pt idx="45">
                  <c:v>2714</c:v>
                </c:pt>
                <c:pt idx="46">
                  <c:v>2724</c:v>
                </c:pt>
                <c:pt idx="47">
                  <c:v>2740</c:v>
                </c:pt>
                <c:pt idx="48">
                  <c:v>2751</c:v>
                </c:pt>
                <c:pt idx="49">
                  <c:v>2787</c:v>
                </c:pt>
                <c:pt idx="50">
                  <c:v>2833</c:v>
                </c:pt>
                <c:pt idx="51">
                  <c:v>2836</c:v>
                </c:pt>
                <c:pt idx="52">
                  <c:v>2903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709-4FF8-934B-B8954D7D9CA6}"/>
            </c:ext>
          </c:extLst>
        </c:ser>
        <c:ser>
          <c:idx val="6"/>
          <c:order val="6"/>
          <c:tx>
            <c:strRef>
              <c:f>Province!$C$117</c:f>
              <c:strCache>
                <c:ptCount val="1"/>
                <c:pt idx="0">
                  <c:v>Mantova 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Province!$F$117:$BZ$117</c:f>
              <c:numCache>
                <c:formatCode>General</c:formatCode>
                <c:ptCount val="73"/>
                <c:pt idx="0">
                  <c:v>22</c:v>
                </c:pt>
                <c:pt idx="1">
                  <c:v>26</c:v>
                </c:pt>
                <c:pt idx="2">
                  <c:v>32</c:v>
                </c:pt>
                <c:pt idx="3">
                  <c:v>46</c:v>
                </c:pt>
                <c:pt idx="4">
                  <c:v>56</c:v>
                </c:pt>
                <c:pt idx="5">
                  <c:v>102</c:v>
                </c:pt>
                <c:pt idx="6">
                  <c:v>119</c:v>
                </c:pt>
                <c:pt idx="7">
                  <c:v>137</c:v>
                </c:pt>
                <c:pt idx="8">
                  <c:v>169</c:v>
                </c:pt>
                <c:pt idx="9">
                  <c:v>187</c:v>
                </c:pt>
                <c:pt idx="10">
                  <c:v>261</c:v>
                </c:pt>
                <c:pt idx="11">
                  <c:v>339</c:v>
                </c:pt>
                <c:pt idx="12">
                  <c:v>382</c:v>
                </c:pt>
                <c:pt idx="13">
                  <c:v>465</c:v>
                </c:pt>
                <c:pt idx="14">
                  <c:v>514</c:v>
                </c:pt>
                <c:pt idx="15">
                  <c:v>636</c:v>
                </c:pt>
                <c:pt idx="16">
                  <c:v>723</c:v>
                </c:pt>
                <c:pt idx="17">
                  <c:v>842</c:v>
                </c:pt>
                <c:pt idx="18">
                  <c:v>905</c:v>
                </c:pt>
                <c:pt idx="19">
                  <c:v>985</c:v>
                </c:pt>
                <c:pt idx="20">
                  <c:v>1093</c:v>
                </c:pt>
                <c:pt idx="21">
                  <c:v>1176</c:v>
                </c:pt>
                <c:pt idx="22">
                  <c:v>1250</c:v>
                </c:pt>
                <c:pt idx="23">
                  <c:v>1398</c:v>
                </c:pt>
                <c:pt idx="24">
                  <c:v>1484</c:v>
                </c:pt>
                <c:pt idx="25">
                  <c:v>1550</c:v>
                </c:pt>
                <c:pt idx="26">
                  <c:v>1617</c:v>
                </c:pt>
                <c:pt idx="27">
                  <c:v>1688</c:v>
                </c:pt>
                <c:pt idx="28">
                  <c:v>1736</c:v>
                </c:pt>
                <c:pt idx="29">
                  <c:v>1782</c:v>
                </c:pt>
                <c:pt idx="30">
                  <c:v>1884</c:v>
                </c:pt>
                <c:pt idx="31">
                  <c:v>1981</c:v>
                </c:pt>
                <c:pt idx="32">
                  <c:v>2044</c:v>
                </c:pt>
                <c:pt idx="33">
                  <c:v>2084</c:v>
                </c:pt>
                <c:pt idx="34">
                  <c:v>2142</c:v>
                </c:pt>
                <c:pt idx="35">
                  <c:v>2216</c:v>
                </c:pt>
                <c:pt idx="36">
                  <c:v>2277</c:v>
                </c:pt>
                <c:pt idx="37">
                  <c:v>2355</c:v>
                </c:pt>
                <c:pt idx="38">
                  <c:v>2411</c:v>
                </c:pt>
                <c:pt idx="39">
                  <c:v>2486</c:v>
                </c:pt>
                <c:pt idx="40">
                  <c:v>2571</c:v>
                </c:pt>
                <c:pt idx="41">
                  <c:v>2631</c:v>
                </c:pt>
                <c:pt idx="42">
                  <c:v>2655</c:v>
                </c:pt>
                <c:pt idx="43">
                  <c:v>2691</c:v>
                </c:pt>
                <c:pt idx="44">
                  <c:v>2748</c:v>
                </c:pt>
                <c:pt idx="45">
                  <c:v>2863</c:v>
                </c:pt>
                <c:pt idx="46">
                  <c:v>2905</c:v>
                </c:pt>
                <c:pt idx="47">
                  <c:v>2913</c:v>
                </c:pt>
                <c:pt idx="48">
                  <c:v>2933</c:v>
                </c:pt>
                <c:pt idx="49">
                  <c:v>2977</c:v>
                </c:pt>
                <c:pt idx="50">
                  <c:v>3022</c:v>
                </c:pt>
                <c:pt idx="51">
                  <c:v>3057</c:v>
                </c:pt>
                <c:pt idx="52">
                  <c:v>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709-4FF8-934B-B8954D7D9CA6}"/>
            </c:ext>
          </c:extLst>
        </c:ser>
        <c:ser>
          <c:idx val="7"/>
          <c:order val="7"/>
          <c:tx>
            <c:strRef>
              <c:f>Province!$C$118</c:f>
              <c:strCache>
                <c:ptCount val="1"/>
                <c:pt idx="0">
                  <c:v>Milano 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Province!$F$118:$BZ$118</c:f>
              <c:numCache>
                <c:formatCode>General</c:formatCode>
                <c:ptCount val="73"/>
                <c:pt idx="0">
                  <c:v>145</c:v>
                </c:pt>
                <c:pt idx="1">
                  <c:v>197</c:v>
                </c:pt>
                <c:pt idx="2">
                  <c:v>267</c:v>
                </c:pt>
                <c:pt idx="3">
                  <c:v>361</c:v>
                </c:pt>
                <c:pt idx="4">
                  <c:v>406</c:v>
                </c:pt>
                <c:pt idx="5">
                  <c:v>506</c:v>
                </c:pt>
                <c:pt idx="6">
                  <c:v>592</c:v>
                </c:pt>
                <c:pt idx="7">
                  <c:v>925</c:v>
                </c:pt>
                <c:pt idx="8">
                  <c:v>1146</c:v>
                </c:pt>
                <c:pt idx="9">
                  <c:v>1307</c:v>
                </c:pt>
                <c:pt idx="10">
                  <c:v>1551</c:v>
                </c:pt>
                <c:pt idx="11">
                  <c:v>1750</c:v>
                </c:pt>
                <c:pt idx="12">
                  <c:v>1983</c:v>
                </c:pt>
                <c:pt idx="13">
                  <c:v>2326</c:v>
                </c:pt>
                <c:pt idx="14">
                  <c:v>2644</c:v>
                </c:pt>
                <c:pt idx="15">
                  <c:v>3278</c:v>
                </c:pt>
                <c:pt idx="16">
                  <c:v>3804</c:v>
                </c:pt>
                <c:pt idx="17">
                  <c:v>4672</c:v>
                </c:pt>
                <c:pt idx="18">
                  <c:v>5096</c:v>
                </c:pt>
                <c:pt idx="19">
                  <c:v>5326</c:v>
                </c:pt>
                <c:pt idx="20">
                  <c:v>5701</c:v>
                </c:pt>
                <c:pt idx="21">
                  <c:v>6074</c:v>
                </c:pt>
                <c:pt idx="22">
                  <c:v>6922</c:v>
                </c:pt>
                <c:pt idx="23">
                  <c:v>7469</c:v>
                </c:pt>
                <c:pt idx="24">
                  <c:v>7783</c:v>
                </c:pt>
                <c:pt idx="25">
                  <c:v>8329</c:v>
                </c:pt>
                <c:pt idx="26">
                  <c:v>8676</c:v>
                </c:pt>
                <c:pt idx="27">
                  <c:v>8911</c:v>
                </c:pt>
                <c:pt idx="28">
                  <c:v>9522</c:v>
                </c:pt>
                <c:pt idx="29">
                  <c:v>10004</c:v>
                </c:pt>
                <c:pt idx="30">
                  <c:v>10391</c:v>
                </c:pt>
                <c:pt idx="31">
                  <c:v>10819</c:v>
                </c:pt>
                <c:pt idx="32">
                  <c:v>11230</c:v>
                </c:pt>
                <c:pt idx="33">
                  <c:v>11538</c:v>
                </c:pt>
                <c:pt idx="34">
                  <c:v>11787</c:v>
                </c:pt>
                <c:pt idx="35">
                  <c:v>12039</c:v>
                </c:pt>
                <c:pt idx="36">
                  <c:v>12479</c:v>
                </c:pt>
                <c:pt idx="37">
                  <c:v>12748</c:v>
                </c:pt>
                <c:pt idx="38">
                  <c:v>13268</c:v>
                </c:pt>
                <c:pt idx="39">
                  <c:v>13680</c:v>
                </c:pt>
                <c:pt idx="40">
                  <c:v>14161</c:v>
                </c:pt>
                <c:pt idx="41">
                  <c:v>14350</c:v>
                </c:pt>
                <c:pt idx="42">
                  <c:v>14675</c:v>
                </c:pt>
                <c:pt idx="43">
                  <c:v>14952</c:v>
                </c:pt>
                <c:pt idx="44">
                  <c:v>15277</c:v>
                </c:pt>
                <c:pt idx="45">
                  <c:v>15546</c:v>
                </c:pt>
                <c:pt idx="46">
                  <c:v>15825</c:v>
                </c:pt>
                <c:pt idx="47">
                  <c:v>16112</c:v>
                </c:pt>
                <c:pt idx="48">
                  <c:v>16520</c:v>
                </c:pt>
                <c:pt idx="49">
                  <c:v>17000</c:v>
                </c:pt>
                <c:pt idx="50">
                  <c:v>17277</c:v>
                </c:pt>
                <c:pt idx="51">
                  <c:v>17689</c:v>
                </c:pt>
                <c:pt idx="52">
                  <c:v>17908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29-4BE0-82D0-928EFCA1B3BD}"/>
            </c:ext>
          </c:extLst>
        </c:ser>
        <c:ser>
          <c:idx val="8"/>
          <c:order val="8"/>
          <c:tx>
            <c:strRef>
              <c:f>Province!$C$119</c:f>
              <c:strCache>
                <c:ptCount val="1"/>
                <c:pt idx="0">
                  <c:v>Monza e della Brianza </c:v>
                </c:pt>
              </c:strCache>
            </c:strRef>
          </c:tx>
          <c:spPr>
            <a:ln w="34925" cap="rnd">
              <a:solidFill>
                <a:schemeClr val="accent3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Province!$F$119:$ZE$119</c:f>
              <c:numCache>
                <c:formatCode>General</c:formatCode>
                <c:ptCount val="676"/>
                <c:pt idx="0">
                  <c:v>11</c:v>
                </c:pt>
                <c:pt idx="1">
                  <c:v>19</c:v>
                </c:pt>
                <c:pt idx="2">
                  <c:v>20</c:v>
                </c:pt>
                <c:pt idx="3">
                  <c:v>61</c:v>
                </c:pt>
                <c:pt idx="4">
                  <c:v>59</c:v>
                </c:pt>
                <c:pt idx="5">
                  <c:v>64</c:v>
                </c:pt>
                <c:pt idx="6">
                  <c:v>65</c:v>
                </c:pt>
                <c:pt idx="7">
                  <c:v>85</c:v>
                </c:pt>
                <c:pt idx="8">
                  <c:v>130</c:v>
                </c:pt>
                <c:pt idx="9">
                  <c:v>143</c:v>
                </c:pt>
                <c:pt idx="10">
                  <c:v>224</c:v>
                </c:pt>
                <c:pt idx="11">
                  <c:v>327</c:v>
                </c:pt>
                <c:pt idx="12">
                  <c:v>346</c:v>
                </c:pt>
                <c:pt idx="13">
                  <c:v>376</c:v>
                </c:pt>
                <c:pt idx="14">
                  <c:v>401</c:v>
                </c:pt>
                <c:pt idx="15">
                  <c:v>495</c:v>
                </c:pt>
                <c:pt idx="16">
                  <c:v>816</c:v>
                </c:pt>
                <c:pt idx="17">
                  <c:v>1084</c:v>
                </c:pt>
                <c:pt idx="18">
                  <c:v>1108</c:v>
                </c:pt>
                <c:pt idx="19">
                  <c:v>1130</c:v>
                </c:pt>
                <c:pt idx="20">
                  <c:v>1454</c:v>
                </c:pt>
                <c:pt idx="21">
                  <c:v>1587</c:v>
                </c:pt>
                <c:pt idx="22">
                  <c:v>1750</c:v>
                </c:pt>
                <c:pt idx="23">
                  <c:v>1948</c:v>
                </c:pt>
                <c:pt idx="24">
                  <c:v>2086</c:v>
                </c:pt>
                <c:pt idx="25">
                  <c:v>2265</c:v>
                </c:pt>
                <c:pt idx="26">
                  <c:v>2362</c:v>
                </c:pt>
                <c:pt idx="27">
                  <c:v>2462</c:v>
                </c:pt>
                <c:pt idx="28">
                  <c:v>2543</c:v>
                </c:pt>
                <c:pt idx="29">
                  <c:v>2633</c:v>
                </c:pt>
                <c:pt idx="30">
                  <c:v>2774</c:v>
                </c:pt>
                <c:pt idx="31">
                  <c:v>2935</c:v>
                </c:pt>
                <c:pt idx="32">
                  <c:v>3046</c:v>
                </c:pt>
                <c:pt idx="33">
                  <c:v>3157</c:v>
                </c:pt>
                <c:pt idx="34">
                  <c:v>3206</c:v>
                </c:pt>
                <c:pt idx="35">
                  <c:v>3264</c:v>
                </c:pt>
                <c:pt idx="36">
                  <c:v>3355</c:v>
                </c:pt>
                <c:pt idx="37">
                  <c:v>3424</c:v>
                </c:pt>
                <c:pt idx="38">
                  <c:v>3575</c:v>
                </c:pt>
                <c:pt idx="39">
                  <c:v>3639</c:v>
                </c:pt>
                <c:pt idx="40">
                  <c:v>3720</c:v>
                </c:pt>
                <c:pt idx="41">
                  <c:v>3821</c:v>
                </c:pt>
                <c:pt idx="42">
                  <c:v>3878</c:v>
                </c:pt>
                <c:pt idx="43">
                  <c:v>3932</c:v>
                </c:pt>
                <c:pt idx="44">
                  <c:v>3975</c:v>
                </c:pt>
                <c:pt idx="45">
                  <c:v>4042</c:v>
                </c:pt>
                <c:pt idx="46">
                  <c:v>4098</c:v>
                </c:pt>
                <c:pt idx="47">
                  <c:v>4157</c:v>
                </c:pt>
                <c:pt idx="48">
                  <c:v>4211</c:v>
                </c:pt>
                <c:pt idx="49">
                  <c:v>4253</c:v>
                </c:pt>
                <c:pt idx="50">
                  <c:v>4317</c:v>
                </c:pt>
                <c:pt idx="51">
                  <c:v>4372</c:v>
                </c:pt>
                <c:pt idx="52">
                  <c:v>4417</c:v>
                </c:pt>
                <c:pt idx="73" formatCode="_(* #,##0.00_);_(* \(#,##0.00\);_(* &quot;-&quot;??_);_(@_)">
                  <c:v>50.836787096640535</c:v>
                </c:pt>
                <c:pt idx="74" formatCode="_(* #,##0.00_);_(* \(#,##0.00\);_(* &quot;-&quot;??_);_(@_)">
                  <c:v>0.12660282048065336</c:v>
                </c:pt>
                <c:pt idx="75" formatCode="_(* #,##0.00_);_(* \(#,##0.00\);_(* &quot;-&quot;??_);_(@_)">
                  <c:v>0.21867759901203762</c:v>
                </c:pt>
                <c:pt idx="76" formatCode="_(* #,##0.00_);_(* \(#,##0.00\);_(* &quot;-&quot;??_);_(@_)">
                  <c:v>0.23018694632846065</c:v>
                </c:pt>
                <c:pt idx="77" formatCode="_(* #,##0.00_);_(* \(#,##0.00\);_(* &quot;-&quot;??_);_(@_)">
                  <c:v>0.70207018630180507</c:v>
                </c:pt>
                <c:pt idx="78" formatCode="_(* #,##0.00_);_(* \(#,##0.00\);_(* &quot;-&quot;??_);_(@_)">
                  <c:v>0.67905149166895895</c:v>
                </c:pt>
                <c:pt idx="79" formatCode="_(* #,##0.00_);_(* \(#,##0.00\);_(* &quot;-&quot;??_);_(@_)">
                  <c:v>0.73659822825107413</c:v>
                </c:pt>
                <c:pt idx="80" formatCode="_(* #,##0.00_);_(* \(#,##0.00\);_(* &quot;-&quot;??_);_(@_)">
                  <c:v>0.74810757556749707</c:v>
                </c:pt>
                <c:pt idx="81" formatCode="_(* #,##0.00_);_(* \(#,##0.00\);_(* &quot;-&quot;??_);_(@_)">
                  <c:v>0.97829452189595789</c:v>
                </c:pt>
                <c:pt idx="82" formatCode="_(* #,##0.00_);_(* \(#,##0.00\);_(* &quot;-&quot;??_);_(@_)">
                  <c:v>1.4962151511349941</c:v>
                </c:pt>
                <c:pt idx="83" formatCode="_(* #,##0.00_);_(* \(#,##0.00\);_(* &quot;-&quot;??_);_(@_)">
                  <c:v>1.6458366662484936</c:v>
                </c:pt>
                <c:pt idx="84" formatCode="_(* #,##0.00_);_(* \(#,##0.00\);_(* &quot;-&quot;??_);_(@_)">
                  <c:v>2.5780937988787596</c:v>
                </c:pt>
                <c:pt idx="85" formatCode="_(* #,##0.00_);_(* \(#,##0.00\);_(* &quot;-&quot;??_);_(@_)">
                  <c:v>3.7635565724703319</c:v>
                </c:pt>
                <c:pt idx="86" formatCode="_(* #,##0.00_);_(* \(#,##0.00\);_(* &quot;-&quot;??_);_(@_)">
                  <c:v>3.9822341714823692</c:v>
                </c:pt>
                <c:pt idx="87" formatCode="_(* #,##0.00_);_(* \(#,##0.00\);_(* &quot;-&quot;??_);_(@_)">
                  <c:v>4.3275145909750607</c:v>
                </c:pt>
                <c:pt idx="88" formatCode="_(* #,##0.00_);_(* \(#,##0.00\);_(* &quot;-&quot;??_);_(@_)">
                  <c:v>4.6152482738856362</c:v>
                </c:pt>
                <c:pt idx="89" formatCode="_(* #,##0.00_);_(* \(#,##0.00\);_(* &quot;-&quot;??_);_(@_)">
                  <c:v>5.6971269216294012</c:v>
                </c:pt>
                <c:pt idx="90" formatCode="_(* #,##0.00_);_(* \(#,##0.00\);_(* &quot;-&quot;??_);_(@_)">
                  <c:v>9.3916274102011954</c:v>
                </c:pt>
                <c:pt idx="91" formatCode="_(* #,##0.00_);_(* \(#,##0.00\);_(* &quot;-&quot;??_);_(@_)">
                  <c:v>12.476132491002568</c:v>
                </c:pt>
                <c:pt idx="92" formatCode="_(* #,##0.00_);_(* \(#,##0.00\);_(* &quot;-&quot;??_);_(@_)">
                  <c:v>12.752356826596721</c:v>
                </c:pt>
                <c:pt idx="93" formatCode="_(* #,##0.00_);_(* \(#,##0.00\);_(* &quot;-&quot;??_);_(@_)">
                  <c:v>13.005562467558027</c:v>
                </c:pt>
                <c:pt idx="94" formatCode="_(* #,##0.00_);_(* \(#,##0.00\);_(* &quot;-&quot;??_);_(@_)">
                  <c:v>16.734590998079092</c:v>
                </c:pt>
                <c:pt idx="95" formatCode="_(* #,##0.00_);_(* \(#,##0.00\);_(* &quot;-&quot;??_);_(@_)">
                  <c:v>18.265334191163355</c:v>
                </c:pt>
                <c:pt idx="96" formatCode="_(* #,##0.00_);_(* \(#,##0.00\);_(* &quot;-&quot;??_);_(@_)">
                  <c:v>20.141357803740309</c:v>
                </c:pt>
                <c:pt idx="97" formatCode="_(* #,##0.00_);_(* \(#,##0.00\);_(* &quot;-&quot;??_);_(@_)">
                  <c:v>22.420208572392067</c:v>
                </c:pt>
                <c:pt idx="98" formatCode="_(* #,##0.00_);_(* \(#,##0.00\);_(* &quot;-&quot;??_);_(@_)">
                  <c:v>24.008498502058444</c:v>
                </c:pt>
                <c:pt idx="99" formatCode="_(* #,##0.00_);_(* \(#,##0.00\);_(* &quot;-&quot;??_);_(@_)">
                  <c:v>26.068671671698173</c:v>
                </c:pt>
                <c:pt idx="100" formatCode="_(* #,##0.00_);_(* \(#,##0.00\);_(* &quot;-&quot;??_);_(@_)">
                  <c:v>27.185078361391206</c:v>
                </c:pt>
                <c:pt idx="101" formatCode="_(* #,##0.00_);_(* \(#,##0.00\);_(* &quot;-&quot;??_);_(@_)">
                  <c:v>28.336013093033504</c:v>
                </c:pt>
                <c:pt idx="102" formatCode="_(* #,##0.00_);_(* \(#,##0.00\);_(* &quot;-&quot;??_);_(@_)">
                  <c:v>29.268270225663773</c:v>
                </c:pt>
                <c:pt idx="103" formatCode="_(* #,##0.00_);_(* \(#,##0.00\);_(* &quot;-&quot;??_);_(@_)">
                  <c:v>30.304111484141842</c:v>
                </c:pt>
                <c:pt idx="104" formatCode="_(* #,##0.00_);_(* \(#,##0.00\);_(* &quot;-&quot;??_);_(@_)">
                  <c:v>31.926929455757492</c:v>
                </c:pt>
                <c:pt idx="105" formatCode="_(* #,##0.00_);_(* \(#,##0.00\);_(* &quot;-&quot;??_);_(@_)">
                  <c:v>33.7799343737016</c:v>
                </c:pt>
                <c:pt idx="106" formatCode="_(* #,##0.00_);_(* \(#,##0.00\);_(* &quot;-&quot;??_);_(@_)">
                  <c:v>35.057471925824558</c:v>
                </c:pt>
                <c:pt idx="107" formatCode="_(* #,##0.00_);_(* \(#,##0.00\);_(* &quot;-&quot;??_);_(@_)">
                  <c:v>36.335009477947516</c:v>
                </c:pt>
                <c:pt idx="108" formatCode="_(* #,##0.00_);_(* \(#,##0.00\);_(* &quot;-&quot;??_);_(@_)">
                  <c:v>36.898967496452244</c:v>
                </c:pt>
                <c:pt idx="109" formatCode="_(* #,##0.00_);_(* \(#,##0.00\);_(* &quot;-&quot;??_);_(@_)">
                  <c:v>37.566509640804782</c:v>
                </c:pt>
                <c:pt idx="110" formatCode="_(* #,##0.00_);_(* \(#,##0.00\);_(* &quot;-&quot;??_);_(@_)">
                  <c:v>38.613860246599273</c:v>
                </c:pt>
                <c:pt idx="111" formatCode="_(* #,##0.00_);_(* \(#,##0.00\);_(* &quot;-&quot;??_);_(@_)">
                  <c:v>39.40800521143246</c:v>
                </c:pt>
                <c:pt idx="112" formatCode="_(* #,##0.00_);_(* \(#,##0.00\);_(* &quot;-&quot;??_);_(@_)">
                  <c:v>41.145916656212343</c:v>
                </c:pt>
                <c:pt idx="113" formatCode="_(* #,##0.00_);_(* \(#,##0.00\);_(* &quot;-&quot;??_);_(@_)">
                  <c:v>41.882514884463419</c:v>
                </c:pt>
                <c:pt idx="114" formatCode="_(* #,##0.00_);_(* \(#,##0.00\);_(* &quot;-&quot;??_);_(@_)">
                  <c:v>42.814772017093688</c:v>
                </c:pt>
                <c:pt idx="115" formatCode="_(* #,##0.00_);_(* \(#,##0.00\);_(* &quot;-&quot;??_);_(@_)">
                  <c:v>43.977216096052409</c:v>
                </c:pt>
                <c:pt idx="116" formatCode="_(* #,##0.00_);_(* \(#,##0.00\);_(* &quot;-&quot;??_);_(@_)">
                  <c:v>44.633248893088528</c:v>
                </c:pt>
                <c:pt idx="117" formatCode="_(* #,##0.00_);_(* \(#,##0.00\);_(* &quot;-&quot;??_);_(@_)">
                  <c:v>45.254753648175367</c:v>
                </c:pt>
                <c:pt idx="118" formatCode="_(* #,##0.00_);_(* \(#,##0.00\);_(* &quot;-&quot;??_);_(@_)">
                  <c:v>45.749655582781557</c:v>
                </c:pt>
                <c:pt idx="119" formatCode="_(* #,##0.00_);_(* \(#,##0.00\);_(* &quot;-&quot;??_);_(@_)">
                  <c:v>46.520781852981898</c:v>
                </c:pt>
                <c:pt idx="120" formatCode="_(* #,##0.00_);_(* \(#,##0.00\);_(* &quot;-&quot;??_);_(@_)">
                  <c:v>47.165305302701583</c:v>
                </c:pt>
                <c:pt idx="121" formatCode="_(* #,##0.00_);_(* \(#,##0.00\);_(* &quot;-&quot;??_);_(@_)">
                  <c:v>47.844356794370547</c:v>
                </c:pt>
                <c:pt idx="122" formatCode="_(* #,##0.00_);_(* \(#,##0.00\);_(* &quot;-&quot;??_);_(@_)">
                  <c:v>48.465861549457394</c:v>
                </c:pt>
                <c:pt idx="123" formatCode="_(* #,##0.00_);_(* \(#,##0.00\);_(* &quot;-&quot;??_);_(@_)">
                  <c:v>48.949254136747157</c:v>
                </c:pt>
                <c:pt idx="124" formatCode="_(* #,##0.00_);_(* \(#,##0.00\);_(* &quot;-&quot;??_);_(@_)">
                  <c:v>49.685852364998233</c:v>
                </c:pt>
                <c:pt idx="125" formatCode="_(* #,##0.00_);_(* \(#,##0.00\);_(* &quot;-&quot;??_);_(@_)">
                  <c:v>50.318866467401506</c:v>
                </c:pt>
                <c:pt idx="126" formatCode="_(* #,##0.00_);_(* \(#,##0.00\);_(* &quot;-&quot;??_);_(@_)">
                  <c:v>50.836787096640535</c:v>
                </c:pt>
                <c:pt idx="147">
                  <c:v>119</c:v>
                </c:pt>
                <c:pt idx="149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29-4BE0-82D0-928EFCA1B3BD}"/>
            </c:ext>
          </c:extLst>
        </c:ser>
        <c:ser>
          <c:idx val="9"/>
          <c:order val="9"/>
          <c:tx>
            <c:strRef>
              <c:f>Province!$C$120</c:f>
              <c:strCache>
                <c:ptCount val="1"/>
                <c:pt idx="0">
                  <c:v>Pavia </c:v>
                </c:pt>
              </c:strCache>
            </c:strRef>
          </c:tx>
          <c:spPr>
            <a:ln w="34925" cap="rnd">
              <a:solidFill>
                <a:schemeClr val="accent4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Province!$F$120:$BZ$120</c:f>
              <c:numCache>
                <c:formatCode>General</c:formatCode>
                <c:ptCount val="73"/>
                <c:pt idx="0">
                  <c:v>126</c:v>
                </c:pt>
                <c:pt idx="1">
                  <c:v>151</c:v>
                </c:pt>
                <c:pt idx="2">
                  <c:v>180</c:v>
                </c:pt>
                <c:pt idx="3">
                  <c:v>221</c:v>
                </c:pt>
                <c:pt idx="4">
                  <c:v>243</c:v>
                </c:pt>
                <c:pt idx="5">
                  <c:v>296</c:v>
                </c:pt>
                <c:pt idx="6">
                  <c:v>324</c:v>
                </c:pt>
                <c:pt idx="7">
                  <c:v>403</c:v>
                </c:pt>
                <c:pt idx="8">
                  <c:v>468</c:v>
                </c:pt>
                <c:pt idx="9">
                  <c:v>482</c:v>
                </c:pt>
                <c:pt idx="10">
                  <c:v>622</c:v>
                </c:pt>
                <c:pt idx="11">
                  <c:v>722</c:v>
                </c:pt>
                <c:pt idx="12">
                  <c:v>801</c:v>
                </c:pt>
                <c:pt idx="13">
                  <c:v>884</c:v>
                </c:pt>
                <c:pt idx="14">
                  <c:v>978</c:v>
                </c:pt>
                <c:pt idx="15">
                  <c:v>1011</c:v>
                </c:pt>
                <c:pt idx="16">
                  <c:v>1105</c:v>
                </c:pt>
                <c:pt idx="17">
                  <c:v>1194</c:v>
                </c:pt>
                <c:pt idx="18">
                  <c:v>1306</c:v>
                </c:pt>
                <c:pt idx="19">
                  <c:v>1444</c:v>
                </c:pt>
                <c:pt idx="20">
                  <c:v>1499</c:v>
                </c:pt>
                <c:pt idx="21">
                  <c:v>1578</c:v>
                </c:pt>
                <c:pt idx="22">
                  <c:v>1685</c:v>
                </c:pt>
                <c:pt idx="23">
                  <c:v>1712</c:v>
                </c:pt>
                <c:pt idx="24">
                  <c:v>1877</c:v>
                </c:pt>
                <c:pt idx="25">
                  <c:v>1974</c:v>
                </c:pt>
                <c:pt idx="26">
                  <c:v>2036</c:v>
                </c:pt>
                <c:pt idx="27">
                  <c:v>2133</c:v>
                </c:pt>
                <c:pt idx="28">
                  <c:v>2180</c:v>
                </c:pt>
                <c:pt idx="29">
                  <c:v>2285</c:v>
                </c:pt>
                <c:pt idx="30">
                  <c:v>2331</c:v>
                </c:pt>
                <c:pt idx="31">
                  <c:v>2499</c:v>
                </c:pt>
                <c:pt idx="32">
                  <c:v>2619</c:v>
                </c:pt>
                <c:pt idx="33">
                  <c:v>2700</c:v>
                </c:pt>
                <c:pt idx="34">
                  <c:v>2735</c:v>
                </c:pt>
                <c:pt idx="35">
                  <c:v>2823</c:v>
                </c:pt>
                <c:pt idx="36">
                  <c:v>2889</c:v>
                </c:pt>
                <c:pt idx="37">
                  <c:v>2963</c:v>
                </c:pt>
                <c:pt idx="38">
                  <c:v>3049</c:v>
                </c:pt>
                <c:pt idx="39">
                  <c:v>3133</c:v>
                </c:pt>
                <c:pt idx="40">
                  <c:v>3193</c:v>
                </c:pt>
                <c:pt idx="41">
                  <c:v>3246</c:v>
                </c:pt>
                <c:pt idx="42">
                  <c:v>3316</c:v>
                </c:pt>
                <c:pt idx="43">
                  <c:v>3390</c:v>
                </c:pt>
                <c:pt idx="44">
                  <c:v>3448</c:v>
                </c:pt>
                <c:pt idx="45">
                  <c:v>3536</c:v>
                </c:pt>
                <c:pt idx="46">
                  <c:v>3582</c:v>
                </c:pt>
                <c:pt idx="47">
                  <c:v>3641</c:v>
                </c:pt>
                <c:pt idx="48">
                  <c:v>3705</c:v>
                </c:pt>
                <c:pt idx="49">
                  <c:v>3798</c:v>
                </c:pt>
                <c:pt idx="50">
                  <c:v>3874</c:v>
                </c:pt>
                <c:pt idx="51">
                  <c:v>3991</c:v>
                </c:pt>
                <c:pt idx="52">
                  <c:v>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29-4BE0-82D0-928EFCA1B3BD}"/>
            </c:ext>
          </c:extLst>
        </c:ser>
        <c:ser>
          <c:idx val="10"/>
          <c:order val="10"/>
          <c:tx>
            <c:strRef>
              <c:f>Province!$C$121</c:f>
              <c:strCache>
                <c:ptCount val="1"/>
                <c:pt idx="0">
                  <c:v>Sondrio 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Province!$F$121:$BZ$121</c:f>
              <c:numCache>
                <c:formatCode>General</c:formatCode>
                <c:ptCount val="73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13</c:v>
                </c:pt>
                <c:pt idx="8">
                  <c:v>23</c:v>
                </c:pt>
                <c:pt idx="9">
                  <c:v>23</c:v>
                </c:pt>
                <c:pt idx="10">
                  <c:v>45</c:v>
                </c:pt>
                <c:pt idx="11">
                  <c:v>45</c:v>
                </c:pt>
                <c:pt idx="12">
                  <c:v>46</c:v>
                </c:pt>
                <c:pt idx="13">
                  <c:v>74</c:v>
                </c:pt>
                <c:pt idx="14">
                  <c:v>75</c:v>
                </c:pt>
                <c:pt idx="15">
                  <c:v>155</c:v>
                </c:pt>
                <c:pt idx="16">
                  <c:v>163</c:v>
                </c:pt>
                <c:pt idx="17">
                  <c:v>179</c:v>
                </c:pt>
                <c:pt idx="18">
                  <c:v>205</c:v>
                </c:pt>
                <c:pt idx="19">
                  <c:v>208</c:v>
                </c:pt>
                <c:pt idx="20">
                  <c:v>253</c:v>
                </c:pt>
                <c:pt idx="21">
                  <c:v>284</c:v>
                </c:pt>
                <c:pt idx="22">
                  <c:v>325</c:v>
                </c:pt>
                <c:pt idx="23">
                  <c:v>362</c:v>
                </c:pt>
                <c:pt idx="24">
                  <c:v>388</c:v>
                </c:pt>
                <c:pt idx="25">
                  <c:v>422</c:v>
                </c:pt>
                <c:pt idx="26">
                  <c:v>446</c:v>
                </c:pt>
                <c:pt idx="27">
                  <c:v>470</c:v>
                </c:pt>
                <c:pt idx="28">
                  <c:v>484</c:v>
                </c:pt>
                <c:pt idx="29">
                  <c:v>517</c:v>
                </c:pt>
                <c:pt idx="30">
                  <c:v>537</c:v>
                </c:pt>
                <c:pt idx="31">
                  <c:v>563</c:v>
                </c:pt>
                <c:pt idx="32">
                  <c:v>591</c:v>
                </c:pt>
                <c:pt idx="33">
                  <c:v>614</c:v>
                </c:pt>
                <c:pt idx="34">
                  <c:v>620</c:v>
                </c:pt>
                <c:pt idx="35">
                  <c:v>636</c:v>
                </c:pt>
                <c:pt idx="36">
                  <c:v>654</c:v>
                </c:pt>
                <c:pt idx="37">
                  <c:v>661</c:v>
                </c:pt>
                <c:pt idx="38">
                  <c:v>684</c:v>
                </c:pt>
                <c:pt idx="39">
                  <c:v>720</c:v>
                </c:pt>
                <c:pt idx="40">
                  <c:v>796</c:v>
                </c:pt>
                <c:pt idx="41">
                  <c:v>849</c:v>
                </c:pt>
                <c:pt idx="42">
                  <c:v>859</c:v>
                </c:pt>
                <c:pt idx="43">
                  <c:v>864</c:v>
                </c:pt>
                <c:pt idx="44">
                  <c:v>866</c:v>
                </c:pt>
                <c:pt idx="45">
                  <c:v>937</c:v>
                </c:pt>
                <c:pt idx="46">
                  <c:v>956</c:v>
                </c:pt>
                <c:pt idx="47">
                  <c:v>960</c:v>
                </c:pt>
                <c:pt idx="48">
                  <c:v>966</c:v>
                </c:pt>
                <c:pt idx="49">
                  <c:v>1012</c:v>
                </c:pt>
                <c:pt idx="50">
                  <c:v>1056</c:v>
                </c:pt>
                <c:pt idx="51">
                  <c:v>1088</c:v>
                </c:pt>
                <c:pt idx="52">
                  <c:v>1130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29-4BE0-82D0-928EFCA1B3BD}"/>
            </c:ext>
          </c:extLst>
        </c:ser>
        <c:ser>
          <c:idx val="11"/>
          <c:order val="11"/>
          <c:tx>
            <c:strRef>
              <c:f>Province!$C$122</c:f>
              <c:strCache>
                <c:ptCount val="1"/>
                <c:pt idx="0">
                  <c:v>Varese 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Province!$F$122:$BZ$122</c:f>
              <c:numCache>
                <c:formatCode>General</c:formatCode>
                <c:ptCount val="73"/>
                <c:pt idx="0">
                  <c:v>11</c:v>
                </c:pt>
                <c:pt idx="1">
                  <c:v>17</c:v>
                </c:pt>
                <c:pt idx="2">
                  <c:v>23</c:v>
                </c:pt>
                <c:pt idx="3">
                  <c:v>27</c:v>
                </c:pt>
                <c:pt idx="4">
                  <c:v>32</c:v>
                </c:pt>
                <c:pt idx="5">
                  <c:v>44</c:v>
                </c:pt>
                <c:pt idx="6">
                  <c:v>50</c:v>
                </c:pt>
                <c:pt idx="7">
                  <c:v>75</c:v>
                </c:pt>
                <c:pt idx="8">
                  <c:v>98</c:v>
                </c:pt>
                <c:pt idx="9">
                  <c:v>125</c:v>
                </c:pt>
                <c:pt idx="10">
                  <c:v>158</c:v>
                </c:pt>
                <c:pt idx="11">
                  <c:v>184</c:v>
                </c:pt>
                <c:pt idx="12">
                  <c:v>202</c:v>
                </c:pt>
                <c:pt idx="13">
                  <c:v>234</c:v>
                </c:pt>
                <c:pt idx="14">
                  <c:v>265</c:v>
                </c:pt>
                <c:pt idx="15">
                  <c:v>310</c:v>
                </c:pt>
                <c:pt idx="16">
                  <c:v>338</c:v>
                </c:pt>
                <c:pt idx="17">
                  <c:v>359</c:v>
                </c:pt>
                <c:pt idx="18">
                  <c:v>386</c:v>
                </c:pt>
                <c:pt idx="19">
                  <c:v>421</c:v>
                </c:pt>
                <c:pt idx="20">
                  <c:v>450</c:v>
                </c:pt>
                <c:pt idx="21">
                  <c:v>468</c:v>
                </c:pt>
                <c:pt idx="22">
                  <c:v>502</c:v>
                </c:pt>
                <c:pt idx="23">
                  <c:v>711</c:v>
                </c:pt>
                <c:pt idx="24">
                  <c:v>768</c:v>
                </c:pt>
                <c:pt idx="25">
                  <c:v>812</c:v>
                </c:pt>
                <c:pt idx="26">
                  <c:v>866</c:v>
                </c:pt>
                <c:pt idx="27">
                  <c:v>893</c:v>
                </c:pt>
                <c:pt idx="28">
                  <c:v>937</c:v>
                </c:pt>
                <c:pt idx="29">
                  <c:v>1002</c:v>
                </c:pt>
                <c:pt idx="30">
                  <c:v>1085</c:v>
                </c:pt>
                <c:pt idx="31">
                  <c:v>1148</c:v>
                </c:pt>
                <c:pt idx="32">
                  <c:v>1191</c:v>
                </c:pt>
                <c:pt idx="33">
                  <c:v>1293</c:v>
                </c:pt>
                <c:pt idx="34">
                  <c:v>1326</c:v>
                </c:pt>
                <c:pt idx="35">
                  <c:v>1348</c:v>
                </c:pt>
                <c:pt idx="36">
                  <c:v>1491</c:v>
                </c:pt>
                <c:pt idx="37">
                  <c:v>1589</c:v>
                </c:pt>
                <c:pt idx="38">
                  <c:v>1633</c:v>
                </c:pt>
                <c:pt idx="39">
                  <c:v>1663</c:v>
                </c:pt>
                <c:pt idx="40">
                  <c:v>1711</c:v>
                </c:pt>
                <c:pt idx="41">
                  <c:v>1813</c:v>
                </c:pt>
                <c:pt idx="42">
                  <c:v>1884</c:v>
                </c:pt>
                <c:pt idx="43">
                  <c:v>1953</c:v>
                </c:pt>
                <c:pt idx="44">
                  <c:v>2021</c:v>
                </c:pt>
                <c:pt idx="45">
                  <c:v>2106</c:v>
                </c:pt>
                <c:pt idx="46">
                  <c:v>2158</c:v>
                </c:pt>
                <c:pt idx="47">
                  <c:v>2196</c:v>
                </c:pt>
                <c:pt idx="48">
                  <c:v>2251</c:v>
                </c:pt>
                <c:pt idx="49">
                  <c:v>2302</c:v>
                </c:pt>
                <c:pt idx="50">
                  <c:v>2340</c:v>
                </c:pt>
                <c:pt idx="51">
                  <c:v>2376</c:v>
                </c:pt>
                <c:pt idx="52">
                  <c:v>2407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29-4BE0-82D0-928EFCA1B3BD}"/>
            </c:ext>
          </c:extLst>
        </c:ser>
        <c:ser>
          <c:idx val="12"/>
          <c:order val="12"/>
          <c:tx>
            <c:strRef>
              <c:f>Province!$C$123</c:f>
              <c:strCache>
                <c:ptCount val="1"/>
                <c:pt idx="0">
                  <c:v>0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Province!$F$1:$BZ$1</c:f>
              <c:numCache>
                <c:formatCode>d\-mmm</c:formatCode>
                <c:ptCount val="73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  <c:pt idx="14">
                  <c:v>43908</c:v>
                </c:pt>
                <c:pt idx="15">
                  <c:v>43909</c:v>
                </c:pt>
                <c:pt idx="16">
                  <c:v>43910</c:v>
                </c:pt>
                <c:pt idx="17">
                  <c:v>43911</c:v>
                </c:pt>
                <c:pt idx="18">
                  <c:v>43912</c:v>
                </c:pt>
                <c:pt idx="19">
                  <c:v>43913</c:v>
                </c:pt>
                <c:pt idx="20">
                  <c:v>43914</c:v>
                </c:pt>
                <c:pt idx="21">
                  <c:v>43915</c:v>
                </c:pt>
                <c:pt idx="22">
                  <c:v>43916</c:v>
                </c:pt>
                <c:pt idx="23">
                  <c:v>43917</c:v>
                </c:pt>
                <c:pt idx="24">
                  <c:v>43918</c:v>
                </c:pt>
                <c:pt idx="25">
                  <c:v>43919</c:v>
                </c:pt>
                <c:pt idx="26">
                  <c:v>43920</c:v>
                </c:pt>
                <c:pt idx="27">
                  <c:v>43921</c:v>
                </c:pt>
                <c:pt idx="28">
                  <c:v>43922</c:v>
                </c:pt>
                <c:pt idx="29">
                  <c:v>43923</c:v>
                </c:pt>
                <c:pt idx="30">
                  <c:v>43924</c:v>
                </c:pt>
                <c:pt idx="31">
                  <c:v>43925</c:v>
                </c:pt>
                <c:pt idx="32">
                  <c:v>43926</c:v>
                </c:pt>
                <c:pt idx="33">
                  <c:v>43927</c:v>
                </c:pt>
                <c:pt idx="34">
                  <c:v>43928</c:v>
                </c:pt>
                <c:pt idx="35">
                  <c:v>43929</c:v>
                </c:pt>
                <c:pt idx="36">
                  <c:v>43930</c:v>
                </c:pt>
                <c:pt idx="37">
                  <c:v>43931</c:v>
                </c:pt>
                <c:pt idx="38">
                  <c:v>43932</c:v>
                </c:pt>
                <c:pt idx="39">
                  <c:v>43933</c:v>
                </c:pt>
                <c:pt idx="40">
                  <c:v>43934</c:v>
                </c:pt>
                <c:pt idx="41">
                  <c:v>43935</c:v>
                </c:pt>
                <c:pt idx="42">
                  <c:v>43936</c:v>
                </c:pt>
                <c:pt idx="43">
                  <c:v>43937</c:v>
                </c:pt>
                <c:pt idx="44">
                  <c:v>43938</c:v>
                </c:pt>
                <c:pt idx="45">
                  <c:v>43939</c:v>
                </c:pt>
                <c:pt idx="46">
                  <c:v>43940</c:v>
                </c:pt>
                <c:pt idx="47">
                  <c:v>43941</c:v>
                </c:pt>
                <c:pt idx="48">
                  <c:v>43942</c:v>
                </c:pt>
                <c:pt idx="49">
                  <c:v>43943</c:v>
                </c:pt>
                <c:pt idx="50">
                  <c:v>43944</c:v>
                </c:pt>
                <c:pt idx="51">
                  <c:v>43945</c:v>
                </c:pt>
                <c:pt idx="52">
                  <c:v>43946</c:v>
                </c:pt>
                <c:pt idx="53">
                  <c:v>43947</c:v>
                </c:pt>
                <c:pt idx="54">
                  <c:v>43948</c:v>
                </c:pt>
                <c:pt idx="55">
                  <c:v>43949</c:v>
                </c:pt>
                <c:pt idx="56">
                  <c:v>43950</c:v>
                </c:pt>
                <c:pt idx="57">
                  <c:v>43951</c:v>
                </c:pt>
                <c:pt idx="58">
                  <c:v>43952</c:v>
                </c:pt>
                <c:pt idx="59">
                  <c:v>43953</c:v>
                </c:pt>
                <c:pt idx="60">
                  <c:v>43954</c:v>
                </c:pt>
                <c:pt idx="61">
                  <c:v>43955</c:v>
                </c:pt>
                <c:pt idx="62">
                  <c:v>43956</c:v>
                </c:pt>
                <c:pt idx="63">
                  <c:v>43957</c:v>
                </c:pt>
                <c:pt idx="64">
                  <c:v>43958</c:v>
                </c:pt>
                <c:pt idx="65">
                  <c:v>43959</c:v>
                </c:pt>
                <c:pt idx="66">
                  <c:v>43960</c:v>
                </c:pt>
                <c:pt idx="67">
                  <c:v>43961</c:v>
                </c:pt>
                <c:pt idx="68">
                  <c:v>43962</c:v>
                </c:pt>
                <c:pt idx="69">
                  <c:v>43963</c:v>
                </c:pt>
                <c:pt idx="70">
                  <c:v>43964</c:v>
                </c:pt>
                <c:pt idx="71">
                  <c:v>43965</c:v>
                </c:pt>
                <c:pt idx="72">
                  <c:v>43966</c:v>
                </c:pt>
              </c:numCache>
            </c:numRef>
          </c:cat>
          <c:val>
            <c:numRef>
              <c:f>Province!$F$123:$BZ$123</c:f>
              <c:numCache>
                <c:formatCode>General</c:formatCode>
                <c:ptCount val="7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829-4BE0-82D0-928EFCA1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[$-410]d\-mmm;@" sourceLinked="0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Contagiati x 10.000 abitanti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Province!$C$111:$C$122</c:f>
              <c:strCache>
                <c:ptCount val="12"/>
                <c:pt idx="0">
                  <c:v>Bergamo </c:v>
                </c:pt>
                <c:pt idx="1">
                  <c:v>Brescia </c:v>
                </c:pt>
                <c:pt idx="2">
                  <c:v>Como </c:v>
                </c:pt>
                <c:pt idx="3">
                  <c:v>Cremona </c:v>
                </c:pt>
                <c:pt idx="4">
                  <c:v>Lecco </c:v>
                </c:pt>
                <c:pt idx="5">
                  <c:v>Lodi </c:v>
                </c:pt>
                <c:pt idx="6">
                  <c:v>Mantova </c:v>
                </c:pt>
                <c:pt idx="7">
                  <c:v>Milano </c:v>
                </c:pt>
                <c:pt idx="8">
                  <c:v>Monza e della Brianza </c:v>
                </c:pt>
                <c:pt idx="9">
                  <c:v>Pavia </c:v>
                </c:pt>
                <c:pt idx="10">
                  <c:v>Sondrio </c:v>
                </c:pt>
                <c:pt idx="11">
                  <c:v>Varese </c:v>
                </c:pt>
              </c:strCache>
            </c:strRef>
          </c:cat>
          <c:val>
            <c:numRef>
              <c:f>Province!$CA$111:$CA$122</c:f>
              <c:numCache>
                <c:formatCode>_(* #,##0.00_);_(* \(#,##0.00\);_(* "-"??_);_(@_)</c:formatCode>
                <c:ptCount val="12"/>
                <c:pt idx="0">
                  <c:v>99.528530100465531</c:v>
                </c:pt>
                <c:pt idx="1">
                  <c:v>99.341053522171123</c:v>
                </c:pt>
                <c:pt idx="2">
                  <c:v>49.017811026508269</c:v>
                </c:pt>
                <c:pt idx="3">
                  <c:v>164.33492492793303</c:v>
                </c:pt>
                <c:pt idx="4">
                  <c:v>63.583678715238271</c:v>
                </c:pt>
                <c:pt idx="5">
                  <c:v>126.58172653463447</c:v>
                </c:pt>
                <c:pt idx="6">
                  <c:v>74.695232786408468</c:v>
                </c:pt>
                <c:pt idx="7">
                  <c:v>55.645996008328879</c:v>
                </c:pt>
                <c:pt idx="8">
                  <c:v>50.836787096640535</c:v>
                </c:pt>
                <c:pt idx="9">
                  <c:v>73.750436271473234</c:v>
                </c:pt>
                <c:pt idx="10">
                  <c:v>62.280571217557615</c:v>
                </c:pt>
                <c:pt idx="11">
                  <c:v>27.043637217527692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58-4447-8316-5D162E1008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514736"/>
        <c:axId val="486513752"/>
      </c:barChart>
      <c:catAx>
        <c:axId val="48651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3752"/>
        <c:crosses val="autoZero"/>
        <c:auto val="1"/>
        <c:lblAlgn val="ctr"/>
        <c:lblOffset val="100"/>
        <c:noMultiLvlLbl val="0"/>
      </c:catAx>
      <c:valAx>
        <c:axId val="4865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Province!$C$111</c:f>
              <c:strCache>
                <c:ptCount val="1"/>
                <c:pt idx="0">
                  <c:v>Bergamo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Province!$CB$111:$CO$111</c:f>
              <c:numCache>
                <c:formatCode>_(* #,##0.00_);_(* \(#,##0.00\);_(* "-"??_);_(@_)</c:formatCode>
                <c:ptCount val="14"/>
                <c:pt idx="0">
                  <c:v>3.8110408466096599</c:v>
                </c:pt>
                <c:pt idx="1">
                  <c:v>4.8381298691002073</c:v>
                </c:pt>
                <c:pt idx="2">
                  <c:v>5.6129514123825492</c:v>
                </c:pt>
                <c:pt idx="3">
                  <c:v>6.856269702765843</c:v>
                </c:pt>
                <c:pt idx="4">
                  <c:v>8.982524170377852</c:v>
                </c:pt>
                <c:pt idx="5">
                  <c:v>11.216893271936234</c:v>
                </c:pt>
                <c:pt idx="6">
                  <c:v>13.262061764088463</c:v>
                </c:pt>
                <c:pt idx="7">
                  <c:v>16.352338384388968</c:v>
                </c:pt>
                <c:pt idx="8">
                  <c:v>19.244404842454454</c:v>
                </c:pt>
                <c:pt idx="9">
                  <c:v>21.334621098751004</c:v>
                </c:pt>
                <c:pt idx="10">
                  <c:v>25.803359301867768</c:v>
                </c:pt>
                <c:pt idx="11">
                  <c:v>30.776632463400947</c:v>
                </c:pt>
                <c:pt idx="12">
                  <c:v>33.875918636530315</c:v>
                </c:pt>
                <c:pt idx="13">
                  <c:v>35.975144445655729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83-40DB-A47C-D9329C6D0050}"/>
            </c:ext>
          </c:extLst>
        </c:ser>
        <c:ser>
          <c:idx val="1"/>
          <c:order val="1"/>
          <c:tx>
            <c:strRef>
              <c:f>Province!$C$112</c:f>
              <c:strCache>
                <c:ptCount val="1"/>
                <c:pt idx="0">
                  <c:v>Brescia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Province!$CB$112:$CO$112</c:f>
              <c:numCache>
                <c:formatCode>_(* #,##0.00_);_(* \(#,##0.00\);_(* "-"??_);_(@_)</c:formatCode>
                <c:ptCount val="14"/>
                <c:pt idx="0">
                  <c:v>1.0060856297699945</c:v>
                </c:pt>
                <c:pt idx="1">
                  <c:v>1.227899784364954</c:v>
                </c:pt>
                <c:pt idx="2">
                  <c:v>1.4417920048672364</c:v>
                </c:pt>
                <c:pt idx="3">
                  <c:v>3.2717587802756518</c:v>
                </c:pt>
                <c:pt idx="4">
                  <c:v>3.9688889804312382</c:v>
                </c:pt>
                <c:pt idx="5">
                  <c:v>5.8543092944883934</c:v>
                </c:pt>
                <c:pt idx="6">
                  <c:v>6.2583279332149271</c:v>
                </c:pt>
                <c:pt idx="7">
                  <c:v>10.702532959206792</c:v>
                </c:pt>
                <c:pt idx="8">
                  <c:v>12.659250680098042</c:v>
                </c:pt>
                <c:pt idx="9">
                  <c:v>14.132730421335987</c:v>
                </c:pt>
                <c:pt idx="10">
                  <c:v>16.810344144660853</c:v>
                </c:pt>
                <c:pt idx="11">
                  <c:v>19.590943011190522</c:v>
                </c:pt>
                <c:pt idx="12">
                  <c:v>23.116203682431845</c:v>
                </c:pt>
                <c:pt idx="13">
                  <c:v>26.142382505834505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83-40DB-A47C-D9329C6D0050}"/>
            </c:ext>
          </c:extLst>
        </c:ser>
        <c:ser>
          <c:idx val="2"/>
          <c:order val="2"/>
          <c:tx>
            <c:strRef>
              <c:f>Province!$C$113</c:f>
              <c:strCache>
                <c:ptCount val="1"/>
                <c:pt idx="0">
                  <c:v>Como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Province!$CB$113:$CO$113</c:f>
              <c:numCache>
                <c:formatCode>_(* #,##0.00_);_(* \(#,##0.00\);_(* "-"??_);_(@_)</c:formatCode>
                <c:ptCount val="14"/>
                <c:pt idx="0">
                  <c:v>8.3306952798280556E-2</c:v>
                </c:pt>
                <c:pt idx="1">
                  <c:v>0.18327529615621718</c:v>
                </c:pt>
                <c:pt idx="2">
                  <c:v>0.18327529615621718</c:v>
                </c:pt>
                <c:pt idx="3">
                  <c:v>0.38321198287209046</c:v>
                </c:pt>
                <c:pt idx="4">
                  <c:v>0.44985754511071491</c:v>
                </c:pt>
                <c:pt idx="5">
                  <c:v>0.66645562238624445</c:v>
                </c:pt>
                <c:pt idx="6">
                  <c:v>0.76642396574418092</c:v>
                </c:pt>
                <c:pt idx="7">
                  <c:v>1.2829270730935205</c:v>
                </c:pt>
                <c:pt idx="8">
                  <c:v>1.6328162748462987</c:v>
                </c:pt>
                <c:pt idx="9">
                  <c:v>1.966044086039421</c:v>
                </c:pt>
                <c:pt idx="10">
                  <c:v>2.565854146187041</c:v>
                </c:pt>
                <c:pt idx="11">
                  <c:v>3.0656958629767237</c:v>
                </c:pt>
                <c:pt idx="12">
                  <c:v>3.6655059231243441</c:v>
                </c:pt>
                <c:pt idx="13">
                  <c:v>4.2653159832719636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83-40DB-A47C-D9329C6D0050}"/>
            </c:ext>
          </c:extLst>
        </c:ser>
        <c:ser>
          <c:idx val="3"/>
          <c:order val="3"/>
          <c:tx>
            <c:strRef>
              <c:f>Province!$C$114</c:f>
              <c:strCache>
                <c:ptCount val="1"/>
                <c:pt idx="0">
                  <c:v>Cremona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Province!$CB$114:$CO$114</c:f>
              <c:numCache>
                <c:formatCode>_(* #,##0.00_);_(* \(#,##0.00\);_(* "-"??_);_(@_)</c:formatCode>
                <c:ptCount val="14"/>
                <c:pt idx="0">
                  <c:v>9.2657517780226382</c:v>
                </c:pt>
                <c:pt idx="1">
                  <c:v>11.296982648279855</c:v>
                </c:pt>
                <c:pt idx="2">
                  <c:v>12.576936347346043</c:v>
                </c:pt>
                <c:pt idx="3">
                  <c:v>15.637695192939109</c:v>
                </c:pt>
                <c:pt idx="4">
                  <c:v>18.503678475630796</c:v>
                </c:pt>
                <c:pt idx="5">
                  <c:v>25.487773659665876</c:v>
                </c:pt>
                <c:pt idx="6">
                  <c:v>26.628601956659654</c:v>
                </c:pt>
                <c:pt idx="7">
                  <c:v>29.522410319765825</c:v>
                </c:pt>
                <c:pt idx="8">
                  <c:v>36.228254699656084</c:v>
                </c:pt>
                <c:pt idx="9">
                  <c:v>37.396908077064346</c:v>
                </c:pt>
                <c:pt idx="10">
                  <c:v>43.546250848664947</c:v>
                </c:pt>
                <c:pt idx="11">
                  <c:v>49.862544102752459</c:v>
                </c:pt>
                <c:pt idx="12">
                  <c:v>52.338976259641392</c:v>
                </c:pt>
                <c:pt idx="13">
                  <c:v>57.681391699222004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83-40DB-A47C-D9329C6D0050}"/>
            </c:ext>
          </c:extLst>
        </c:ser>
        <c:ser>
          <c:idx val="4"/>
          <c:order val="4"/>
          <c:tx>
            <c:strRef>
              <c:f>Province!$C$115</c:f>
              <c:strCache>
                <c:ptCount val="1"/>
                <c:pt idx="0">
                  <c:v>Lecco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Province!$CB$115:$CO$115</c:f>
              <c:numCache>
                <c:formatCode>_(* #,##0.00_);_(* \(#,##0.00\);_(* "-"??_);_(@_)</c:formatCode>
                <c:ptCount val="14"/>
                <c:pt idx="0">
                  <c:v>0.14738914862132191</c:v>
                </c:pt>
                <c:pt idx="1">
                  <c:v>0.23582263779411503</c:v>
                </c:pt>
                <c:pt idx="2">
                  <c:v>0.32425612696690814</c:v>
                </c:pt>
                <c:pt idx="3">
                  <c:v>1.0317240403492534</c:v>
                </c:pt>
                <c:pt idx="4">
                  <c:v>1.562324975386012</c:v>
                </c:pt>
                <c:pt idx="5">
                  <c:v>1.9455367618014492</c:v>
                </c:pt>
                <c:pt idx="6">
                  <c:v>2.62352684545953</c:v>
                </c:pt>
                <c:pt idx="7">
                  <c:v>3.3309947588418751</c:v>
                </c:pt>
                <c:pt idx="8">
                  <c:v>5.8660881151286119</c:v>
                </c:pt>
                <c:pt idx="9">
                  <c:v>6.9862456446506584</c:v>
                </c:pt>
                <c:pt idx="10">
                  <c:v>8.4601371308638775</c:v>
                </c:pt>
                <c:pt idx="11">
                  <c:v>10.140373425146947</c:v>
                </c:pt>
                <c:pt idx="12">
                  <c:v>11.378442273566051</c:v>
                </c:pt>
                <c:pt idx="13">
                  <c:v>12.970245078676328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783-40DB-A47C-D9329C6D0050}"/>
            </c:ext>
          </c:extLst>
        </c:ser>
        <c:ser>
          <c:idx val="5"/>
          <c:order val="5"/>
          <c:tx>
            <c:strRef>
              <c:f>Province!$C$116</c:f>
              <c:strCache>
                <c:ptCount val="1"/>
                <c:pt idx="0">
                  <c:v>Lodi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Province!$CB$116:$CO$116</c:f>
              <c:numCache>
                <c:formatCode>_(* #,##0.00_);_(* \(#,##0.00\);_(* "-"??_);_(@_)</c:formatCode>
                <c:ptCount val="14"/>
                <c:pt idx="0">
                  <c:v>24.374504007185902</c:v>
                </c:pt>
                <c:pt idx="1">
                  <c:v>28.691276630998789</c:v>
                </c:pt>
                <c:pt idx="2">
                  <c:v>32.223181505027512</c:v>
                </c:pt>
                <c:pt idx="3">
                  <c:v>35.36265250416416</c:v>
                </c:pt>
                <c:pt idx="4">
                  <c:v>37.194010586993869</c:v>
                </c:pt>
                <c:pt idx="5">
                  <c:v>40.464292877761203</c:v>
                </c:pt>
                <c:pt idx="6">
                  <c:v>41.990424613452632</c:v>
                </c:pt>
                <c:pt idx="7">
                  <c:v>45.129895612589273</c:v>
                </c:pt>
                <c:pt idx="8">
                  <c:v>48.967026833756286</c:v>
                </c:pt>
                <c:pt idx="9">
                  <c:v>49.403064472525266</c:v>
                </c:pt>
                <c:pt idx="10">
                  <c:v>55.63840270692166</c:v>
                </c:pt>
                <c:pt idx="11">
                  <c:v>57.556968317505167</c:v>
                </c:pt>
                <c:pt idx="12">
                  <c:v>59.388326400334876</c:v>
                </c:pt>
                <c:pt idx="13">
                  <c:v>61.830137177441159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783-40DB-A47C-D9329C6D0050}"/>
            </c:ext>
          </c:extLst>
        </c:ser>
        <c:ser>
          <c:idx val="6"/>
          <c:order val="6"/>
          <c:tx>
            <c:strRef>
              <c:f>Province!$C$117</c:f>
              <c:strCache>
                <c:ptCount val="1"/>
                <c:pt idx="0">
                  <c:v>Mantova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Province!$CB$117:$CO$117</c:f>
              <c:numCache>
                <c:formatCode>_(* #,##0.00_);_(* \(#,##0.00\);_(* "-"??_);_(@_)</c:formatCode>
                <c:ptCount val="14"/>
                <c:pt idx="0">
                  <c:v>0.5331911490269261</c:v>
                </c:pt>
                <c:pt idx="1">
                  <c:v>0.63013499430454911</c:v>
                </c:pt>
                <c:pt idx="2">
                  <c:v>0.77555076222098351</c:v>
                </c:pt>
                <c:pt idx="3">
                  <c:v>1.1148542206926637</c:v>
                </c:pt>
                <c:pt idx="4">
                  <c:v>1.3572138338867212</c:v>
                </c:pt>
                <c:pt idx="5">
                  <c:v>2.4720680545793852</c:v>
                </c:pt>
                <c:pt idx="6">
                  <c:v>2.8840793970092826</c:v>
                </c:pt>
                <c:pt idx="7">
                  <c:v>3.3203267007585859</c:v>
                </c:pt>
                <c:pt idx="8">
                  <c:v>4.0958774629795691</c:v>
                </c:pt>
                <c:pt idx="9">
                  <c:v>4.532124766728872</c:v>
                </c:pt>
                <c:pt idx="10">
                  <c:v>6.325585904364897</c:v>
                </c:pt>
                <c:pt idx="11">
                  <c:v>8.2159908872785437</c:v>
                </c:pt>
                <c:pt idx="12">
                  <c:v>9.2581372240129909</c:v>
                </c:pt>
                <c:pt idx="13">
                  <c:v>11.269722013523666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783-40DB-A47C-D9329C6D0050}"/>
            </c:ext>
          </c:extLst>
        </c:ser>
        <c:ser>
          <c:idx val="7"/>
          <c:order val="7"/>
          <c:tx>
            <c:strRef>
              <c:f>Province!$C$118</c:f>
              <c:strCache>
                <c:ptCount val="1"/>
                <c:pt idx="0">
                  <c:v>Milano 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Province!$CB$118:$CO$118</c:f>
              <c:numCache>
                <c:formatCode>_(* #,##0.00_);_(* \(#,##0.00\);_(* "-"??_);_(@_)</c:formatCode>
                <c:ptCount val="14"/>
                <c:pt idx="0">
                  <c:v>0.45056228619654271</c:v>
                </c:pt>
                <c:pt idx="1">
                  <c:v>0.61214324400495801</c:v>
                </c:pt>
                <c:pt idx="2">
                  <c:v>0.82965607182397871</c:v>
                </c:pt>
                <c:pt idx="3">
                  <c:v>1.1217447263238063</c:v>
                </c:pt>
                <c:pt idx="4">
                  <c:v>1.2615744013503196</c:v>
                </c:pt>
                <c:pt idx="5">
                  <c:v>1.5723070125203491</c:v>
                </c:pt>
                <c:pt idx="6">
                  <c:v>1.8395370581265744</c:v>
                </c:pt>
                <c:pt idx="7">
                  <c:v>2.8742766533227728</c:v>
                </c:pt>
                <c:pt idx="8">
                  <c:v>3.5609957240085377</c:v>
                </c:pt>
                <c:pt idx="9">
                  <c:v>4.0612752279922848</c:v>
                </c:pt>
                <c:pt idx="10">
                  <c:v>4.819462799247157</c:v>
                </c:pt>
                <c:pt idx="11">
                  <c:v>5.4378206954755157</c:v>
                </c:pt>
                <c:pt idx="12">
                  <c:v>6.1618276795016849</c:v>
                </c:pt>
                <c:pt idx="13">
                  <c:v>7.227640535814885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83-40DB-A47C-D9329C6D0050}"/>
            </c:ext>
          </c:extLst>
        </c:ser>
        <c:ser>
          <c:idx val="8"/>
          <c:order val="8"/>
          <c:tx>
            <c:strRef>
              <c:f>Province!$C$119</c:f>
              <c:strCache>
                <c:ptCount val="1"/>
                <c:pt idx="0">
                  <c:v>Monza e della Brianza 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Province!$CB$119:$CO$119</c:f>
              <c:numCache>
                <c:formatCode>_(* #,##0.00_);_(* \(#,##0.00\);_(* "-"??_);_(@_)</c:formatCode>
                <c:ptCount val="14"/>
                <c:pt idx="0">
                  <c:v>0.12660282048065336</c:v>
                </c:pt>
                <c:pt idx="1">
                  <c:v>0.21867759901203762</c:v>
                </c:pt>
                <c:pt idx="2">
                  <c:v>0.23018694632846065</c:v>
                </c:pt>
                <c:pt idx="3">
                  <c:v>0.70207018630180507</c:v>
                </c:pt>
                <c:pt idx="4">
                  <c:v>0.67905149166895895</c:v>
                </c:pt>
                <c:pt idx="5">
                  <c:v>0.73659822825107413</c:v>
                </c:pt>
                <c:pt idx="6">
                  <c:v>0.74810757556749707</c:v>
                </c:pt>
                <c:pt idx="7">
                  <c:v>0.97829452189595789</c:v>
                </c:pt>
                <c:pt idx="8">
                  <c:v>1.4962151511349941</c:v>
                </c:pt>
                <c:pt idx="9">
                  <c:v>1.6458366662484936</c:v>
                </c:pt>
                <c:pt idx="10">
                  <c:v>2.5780937988787596</c:v>
                </c:pt>
                <c:pt idx="11">
                  <c:v>3.7635565724703319</c:v>
                </c:pt>
                <c:pt idx="12">
                  <c:v>3.9822341714823692</c:v>
                </c:pt>
                <c:pt idx="13">
                  <c:v>4.3275145909750607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783-40DB-A47C-D9329C6D0050}"/>
            </c:ext>
          </c:extLst>
        </c:ser>
        <c:ser>
          <c:idx val="9"/>
          <c:order val="9"/>
          <c:tx>
            <c:strRef>
              <c:f>Province!$C$120</c:f>
              <c:strCache>
                <c:ptCount val="1"/>
                <c:pt idx="0">
                  <c:v>Pavia 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Province!$CB$120:$CO$120</c:f>
              <c:numCache>
                <c:formatCode>_(* #,##0.00_);_(* \(#,##0.00\);_(* "-"??_);_(@_)</c:formatCode>
                <c:ptCount val="14"/>
                <c:pt idx="0">
                  <c:v>2.3024169896446054</c:v>
                </c:pt>
                <c:pt idx="1">
                  <c:v>2.7592457574312337</c:v>
                </c:pt>
                <c:pt idx="2">
                  <c:v>3.2891671280637218</c:v>
                </c:pt>
                <c:pt idx="3">
                  <c:v>4.0383663072337921</c:v>
                </c:pt>
                <c:pt idx="4">
                  <c:v>4.4403756228860249</c:v>
                </c:pt>
                <c:pt idx="5">
                  <c:v>5.4088526105936765</c:v>
                </c:pt>
                <c:pt idx="6">
                  <c:v>5.9205008305147002</c:v>
                </c:pt>
                <c:pt idx="7">
                  <c:v>7.3640797367204449</c:v>
                </c:pt>
                <c:pt idx="8">
                  <c:v>8.5518345329656782</c:v>
                </c:pt>
                <c:pt idx="9">
                  <c:v>8.8076586429261905</c:v>
                </c:pt>
                <c:pt idx="10">
                  <c:v>11.365899742531306</c:v>
                </c:pt>
                <c:pt idx="11">
                  <c:v>13.193214813677818</c:v>
                </c:pt>
                <c:pt idx="12">
                  <c:v>14.636793719883563</c:v>
                </c:pt>
                <c:pt idx="13">
                  <c:v>16.153465228935168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83-40DB-A47C-D9329C6D0050}"/>
            </c:ext>
          </c:extLst>
        </c:ser>
        <c:ser>
          <c:idx val="10"/>
          <c:order val="10"/>
          <c:tx>
            <c:strRef>
              <c:f>Province!$C$121</c:f>
              <c:strCache>
                <c:ptCount val="1"/>
                <c:pt idx="0">
                  <c:v>Sondrio 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Province!$CB$121:$CO$121</c:f>
              <c:numCache>
                <c:formatCode>_(* #,##0.00_);_(* \(#,##0.00\);_(* "-"??_);_(@_)</c:formatCode>
                <c:ptCount val="14"/>
                <c:pt idx="0">
                  <c:v>0.22046219900020392</c:v>
                </c:pt>
                <c:pt idx="1">
                  <c:v>0.22046219900020392</c:v>
                </c:pt>
                <c:pt idx="2">
                  <c:v>0.22046219900020392</c:v>
                </c:pt>
                <c:pt idx="3">
                  <c:v>0.33069329850030588</c:v>
                </c:pt>
                <c:pt idx="4">
                  <c:v>0.33069329850030588</c:v>
                </c:pt>
                <c:pt idx="5">
                  <c:v>0.38580884825035688</c:v>
                </c:pt>
                <c:pt idx="6">
                  <c:v>0.38580884825035688</c:v>
                </c:pt>
                <c:pt idx="7">
                  <c:v>0.71650214675066282</c:v>
                </c:pt>
                <c:pt idx="8">
                  <c:v>1.2676576442511727</c:v>
                </c:pt>
                <c:pt idx="9">
                  <c:v>1.2676576442511727</c:v>
                </c:pt>
                <c:pt idx="10">
                  <c:v>2.4801997387522943</c:v>
                </c:pt>
                <c:pt idx="11">
                  <c:v>2.4801997387522943</c:v>
                </c:pt>
                <c:pt idx="12">
                  <c:v>2.5353152885023453</c:v>
                </c:pt>
                <c:pt idx="13">
                  <c:v>4.0785506815037724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783-40DB-A47C-D9329C6D0050}"/>
            </c:ext>
          </c:extLst>
        </c:ser>
        <c:ser>
          <c:idx val="11"/>
          <c:order val="11"/>
          <c:tx>
            <c:strRef>
              <c:f>Province!$C$122</c:f>
              <c:strCache>
                <c:ptCount val="1"/>
                <c:pt idx="0">
                  <c:v>Varese 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Province!$CB$122:$CO$122</c:f>
              <c:numCache>
                <c:formatCode>_(* #,##0.00_);_(* \(#,##0.00\);_(* "-"??_);_(@_)</c:formatCode>
                <c:ptCount val="14"/>
                <c:pt idx="0">
                  <c:v>0.12358953443822376</c:v>
                </c:pt>
                <c:pt idx="1">
                  <c:v>0.19100200776816401</c:v>
                </c:pt>
                <c:pt idx="2">
                  <c:v>0.25841448109810428</c:v>
                </c:pt>
                <c:pt idx="3">
                  <c:v>0.3033561299847311</c:v>
                </c:pt>
                <c:pt idx="4">
                  <c:v>0.35953319109301463</c:v>
                </c:pt>
                <c:pt idx="5">
                  <c:v>0.49435813775289505</c:v>
                </c:pt>
                <c:pt idx="6">
                  <c:v>0.56177061108283532</c:v>
                </c:pt>
                <c:pt idx="7">
                  <c:v>0.8426559166242531</c:v>
                </c:pt>
                <c:pt idx="8">
                  <c:v>1.1010703977223573</c:v>
                </c:pt>
                <c:pt idx="9">
                  <c:v>1.4044265277070884</c:v>
                </c:pt>
                <c:pt idx="10">
                  <c:v>1.7751951310217595</c:v>
                </c:pt>
                <c:pt idx="11">
                  <c:v>2.0673158487848342</c:v>
                </c:pt>
                <c:pt idx="12">
                  <c:v>2.2695532687746547</c:v>
                </c:pt>
                <c:pt idx="13">
                  <c:v>2.6290864598676693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83-40DB-A47C-D9329C6D0050}"/>
            </c:ext>
          </c:extLst>
        </c:ser>
        <c:ser>
          <c:idx val="12"/>
          <c:order val="12"/>
          <c:tx>
            <c:strRef>
              <c:f>Province!$C$123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Province!$CB$123:$CO$123</c:f>
              <c:numCache>
                <c:formatCode>_(* #,##0.00_);_(* \(#,##0.00\);_(*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83-40DB-A47C-D9329C6D0050}"/>
            </c:ext>
          </c:extLst>
        </c:ser>
        <c:ser>
          <c:idx val="13"/>
          <c:order val="13"/>
          <c:tx>
            <c:strRef>
              <c:f>Province!$C$124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Province!$CB$124:$CO$124</c:f>
              <c:numCache>
                <c:formatCode>_(* #,##0.00_);_(* \(#,##0.00\);_(*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83-40DB-A47C-D9329C6D0050}"/>
            </c:ext>
          </c:extLst>
        </c:ser>
        <c:ser>
          <c:idx val="14"/>
          <c:order val="14"/>
          <c:tx>
            <c:strRef>
              <c:f>Province!$C$125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Province!$CB$1:$CO$1</c:f>
              <c:numCache>
                <c:formatCode>d\-mmm</c:formatCode>
                <c:ptCount val="14"/>
                <c:pt idx="0">
                  <c:v>43894</c:v>
                </c:pt>
                <c:pt idx="1">
                  <c:v>43895</c:v>
                </c:pt>
                <c:pt idx="2">
                  <c:v>43896</c:v>
                </c:pt>
                <c:pt idx="3">
                  <c:v>43897</c:v>
                </c:pt>
                <c:pt idx="4">
                  <c:v>43898</c:v>
                </c:pt>
                <c:pt idx="5">
                  <c:v>43899</c:v>
                </c:pt>
                <c:pt idx="6">
                  <c:v>43900</c:v>
                </c:pt>
                <c:pt idx="7">
                  <c:v>43901</c:v>
                </c:pt>
                <c:pt idx="8">
                  <c:v>43902</c:v>
                </c:pt>
                <c:pt idx="9">
                  <c:v>43903</c:v>
                </c:pt>
                <c:pt idx="10">
                  <c:v>43904</c:v>
                </c:pt>
                <c:pt idx="11">
                  <c:v>43905</c:v>
                </c:pt>
                <c:pt idx="12">
                  <c:v>43906</c:v>
                </c:pt>
                <c:pt idx="13">
                  <c:v>43907</c:v>
                </c:pt>
              </c:numCache>
            </c:numRef>
          </c:cat>
          <c:val>
            <c:numRef>
              <c:f>Province!$CB$125:$CO$125</c:f>
              <c:numCache>
                <c:formatCode>_(* #,##0.00_);_(* \(#,##0.00\);_(* "-"??_);_(@_)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83-40DB-A47C-D9329C6D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6875080"/>
        <c:axId val="476877376"/>
      </c:lineChart>
      <c:dateAx>
        <c:axId val="47687508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6877376"/>
        <c:crosses val="autoZero"/>
        <c:auto val="1"/>
        <c:lblOffset val="100"/>
        <c:baseTimeUnit val="days"/>
      </c:dateAx>
      <c:valAx>
        <c:axId val="476877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6875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Nuovi contagi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Nuovi contagi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Province!$C$111:$C$122</c:f>
              <c:strCache>
                <c:ptCount val="12"/>
                <c:pt idx="0">
                  <c:v>Bergamo </c:v>
                </c:pt>
                <c:pt idx="1">
                  <c:v>Brescia </c:v>
                </c:pt>
                <c:pt idx="2">
                  <c:v>Como </c:v>
                </c:pt>
                <c:pt idx="3">
                  <c:v>Cremona </c:v>
                </c:pt>
                <c:pt idx="4">
                  <c:v>Lecco </c:v>
                </c:pt>
                <c:pt idx="5">
                  <c:v>Lodi </c:v>
                </c:pt>
                <c:pt idx="6">
                  <c:v>Mantova </c:v>
                </c:pt>
                <c:pt idx="7">
                  <c:v>Milano </c:v>
                </c:pt>
                <c:pt idx="8">
                  <c:v>Monza e della Brianza </c:v>
                </c:pt>
                <c:pt idx="9">
                  <c:v>Pavia </c:v>
                </c:pt>
                <c:pt idx="10">
                  <c:v>Sondrio </c:v>
                </c:pt>
                <c:pt idx="11">
                  <c:v>Varese </c:v>
                </c:pt>
              </c:strCache>
            </c:strRef>
          </c:cat>
          <c:val>
            <c:numRef>
              <c:f>Province!$EY$111:$EY$122</c:f>
              <c:numCache>
                <c:formatCode>General</c:formatCode>
                <c:ptCount val="12"/>
                <c:pt idx="0">
                  <c:v>45</c:v>
                </c:pt>
                <c:pt idx="1">
                  <c:v>65</c:v>
                </c:pt>
                <c:pt idx="2">
                  <c:v>71</c:v>
                </c:pt>
                <c:pt idx="3">
                  <c:v>39</c:v>
                </c:pt>
                <c:pt idx="4">
                  <c:v>8</c:v>
                </c:pt>
                <c:pt idx="5">
                  <c:v>67</c:v>
                </c:pt>
                <c:pt idx="6">
                  <c:v>25</c:v>
                </c:pt>
                <c:pt idx="7">
                  <c:v>219</c:v>
                </c:pt>
                <c:pt idx="8">
                  <c:v>45</c:v>
                </c:pt>
                <c:pt idx="9">
                  <c:v>45</c:v>
                </c:pt>
                <c:pt idx="10">
                  <c:v>42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39-4DC4-9349-A5952DBA0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3814472"/>
        <c:axId val="443815128"/>
      </c:barChart>
      <c:catAx>
        <c:axId val="443814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5128"/>
        <c:crosses val="autoZero"/>
        <c:auto val="1"/>
        <c:lblAlgn val="ctr"/>
        <c:lblOffset val="100"/>
        <c:noMultiLvlLbl val="0"/>
      </c:catAx>
      <c:valAx>
        <c:axId val="4438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Province!$FK$2:$FK$108</c:f>
              <c:numCache>
                <c:formatCode>_-* #,##0_-;\-* #,##0_-;_-* "-"??_-;_-@_-</c:formatCode>
                <c:ptCount val="107"/>
                <c:pt idx="0">
                  <c:v>29.861043017629267</c:v>
                </c:pt>
                <c:pt idx="1">
                  <c:v>745.32783946767665</c:v>
                </c:pt>
                <c:pt idx="2">
                  <c:v>377.32775020290052</c:v>
                </c:pt>
                <c:pt idx="3">
                  <c:v>866.94080966875003</c:v>
                </c:pt>
                <c:pt idx="4">
                  <c:v>177.13350074918546</c:v>
                </c:pt>
                <c:pt idx="5">
                  <c:v>131.77429300549056</c:v>
                </c:pt>
                <c:pt idx="6">
                  <c:v>635.04733623734876</c:v>
                </c:pt>
                <c:pt idx="7">
                  <c:v>102.9509352991457</c:v>
                </c:pt>
                <c:pt idx="8">
                  <c:v>101.10061733344337</c:v>
                </c:pt>
                <c:pt idx="9">
                  <c:v>92.983733233812103</c:v>
                </c:pt>
                <c:pt idx="10">
                  <c:v>508.79442883016418</c:v>
                </c:pt>
                <c:pt idx="11">
                  <c:v>63.288944703673913</c:v>
                </c:pt>
                <c:pt idx="12">
                  <c:v>995.28660100465538</c:v>
                </c:pt>
                <c:pt idx="13">
                  <c:v>512.46002526673044</c:v>
                </c:pt>
                <c:pt idx="14">
                  <c:v>406.4580353097968</c:v>
                </c:pt>
                <c:pt idx="15">
                  <c:v>472.28994767747054</c:v>
                </c:pt>
                <c:pt idx="16">
                  <c:v>993.41223522171117</c:v>
                </c:pt>
                <c:pt idx="17">
                  <c:v>136.49719265090673</c:v>
                </c:pt>
                <c:pt idx="18">
                  <c:v>41.045990275584295</c:v>
                </c:pt>
                <c:pt idx="19">
                  <c:v>54.87575329057136</c:v>
                </c:pt>
                <c:pt idx="20">
                  <c:v>98.379977886789774</c:v>
                </c:pt>
                <c:pt idx="21">
                  <c:v>44.799346832928286</c:v>
                </c:pt>
                <c:pt idx="22">
                  <c:v>84.705206576197142</c:v>
                </c:pt>
                <c:pt idx="23">
                  <c:v>55.474701106962193</c:v>
                </c:pt>
                <c:pt idx="24">
                  <c:v>181.41468853505802</c:v>
                </c:pt>
                <c:pt idx="25">
                  <c:v>490.18071026508267</c:v>
                </c:pt>
                <c:pt idx="26">
                  <c:v>62.806621100290975</c:v>
                </c:pt>
                <c:pt idx="27">
                  <c:v>1643.3520492793302</c:v>
                </c:pt>
                <c:pt idx="28">
                  <c:v>66.644504866545901</c:v>
                </c:pt>
                <c:pt idx="29">
                  <c:v>403.83387651160734</c:v>
                </c:pt>
                <c:pt idx="30">
                  <c:v>236.23950301811345</c:v>
                </c:pt>
                <c:pt idx="31">
                  <c:v>237.92277632013906</c:v>
                </c:pt>
                <c:pt idx="32">
                  <c:v>254.04937850454414</c:v>
                </c:pt>
                <c:pt idx="33">
                  <c:v>288.24607588570052</c:v>
                </c:pt>
                <c:pt idx="34">
                  <c:v>155.59822823423846</c:v>
                </c:pt>
                <c:pt idx="35">
                  <c:v>380.6495307681181</c:v>
                </c:pt>
                <c:pt idx="36">
                  <c:v>110.94197005254864</c:v>
                </c:pt>
                <c:pt idx="37">
                  <c:v>486.6690314924283</c:v>
                </c:pt>
                <c:pt idx="38">
                  <c:v>124.5805898398402</c:v>
                </c:pt>
                <c:pt idx="39">
                  <c:v>179.3400084287924</c:v>
                </c:pt>
                <c:pt idx="40">
                  <c:v>573.14592122437591</c:v>
                </c:pt>
                <c:pt idx="41">
                  <c:v>61.772162239962704</c:v>
                </c:pt>
                <c:pt idx="42">
                  <c:v>368.38099575619174</c:v>
                </c:pt>
                <c:pt idx="43">
                  <c:v>79.498288907290259</c:v>
                </c:pt>
                <c:pt idx="44">
                  <c:v>80.889398180698592</c:v>
                </c:pt>
                <c:pt idx="45">
                  <c:v>58.602100006233783</c:v>
                </c:pt>
                <c:pt idx="46">
                  <c:v>635.84148715238268</c:v>
                </c:pt>
                <c:pt idx="47">
                  <c:v>148.52229304843269</c:v>
                </c:pt>
                <c:pt idx="48">
                  <c:v>1265.8221653463447</c:v>
                </c:pt>
                <c:pt idx="49">
                  <c:v>318.94501158849556</c:v>
                </c:pt>
                <c:pt idx="50">
                  <c:v>308.85901680071242</c:v>
                </c:pt>
                <c:pt idx="51">
                  <c:v>746.95752786408468</c:v>
                </c:pt>
                <c:pt idx="52">
                  <c:v>497.00397738325358</c:v>
                </c:pt>
                <c:pt idx="53">
                  <c:v>93.152106062047721</c:v>
                </c:pt>
                <c:pt idx="54">
                  <c:v>83.253360294383285</c:v>
                </c:pt>
                <c:pt idx="55">
                  <c:v>556.46556008328878</c:v>
                </c:pt>
                <c:pt idx="56">
                  <c:v>504.8126377423801</c:v>
                </c:pt>
                <c:pt idx="57">
                  <c:v>508.37367096640537</c:v>
                </c:pt>
                <c:pt idx="58">
                  <c:v>75.737971325256524</c:v>
                </c:pt>
                <c:pt idx="59">
                  <c:v>595.18137816465526</c:v>
                </c:pt>
                <c:pt idx="60">
                  <c:v>48.694086879868806</c:v>
                </c:pt>
                <c:pt idx="61">
                  <c:v>32.355371985617062</c:v>
                </c:pt>
                <c:pt idx="62">
                  <c:v>406.08400802136987</c:v>
                </c:pt>
                <c:pt idx="63">
                  <c:v>35.252734026432385</c:v>
                </c:pt>
                <c:pt idx="64">
                  <c:v>675.88236517234384</c:v>
                </c:pt>
                <c:pt idx="65">
                  <c:v>737.5109627147325</c:v>
                </c:pt>
                <c:pt idx="66">
                  <c:v>149.09326101954019</c:v>
                </c:pt>
                <c:pt idx="67">
                  <c:v>668.40892801938401</c:v>
                </c:pt>
                <c:pt idx="68">
                  <c:v>389.97419005412235</c:v>
                </c:pt>
                <c:pt idx="69">
                  <c:v>1288.5499525941736</c:v>
                </c:pt>
                <c:pt idx="70">
                  <c:v>197.47018530737157</c:v>
                </c:pt>
                <c:pt idx="71">
                  <c:v>207.99859251436581</c:v>
                </c:pt>
                <c:pt idx="72">
                  <c:v>196.44954822224571</c:v>
                </c:pt>
                <c:pt idx="73">
                  <c:v>47.217931995251966</c:v>
                </c:pt>
                <c:pt idx="74">
                  <c:v>197.17333925092692</c:v>
                </c:pt>
                <c:pt idx="75">
                  <c:v>27.080126364595358</c:v>
                </c:pt>
                <c:pt idx="76">
                  <c:v>247.57166041020506</c:v>
                </c:pt>
                <c:pt idx="77">
                  <c:v>44.964928232534881</c:v>
                </c:pt>
                <c:pt idx="78">
                  <c:v>854.87087215122347</c:v>
                </c:pt>
                <c:pt idx="79">
                  <c:v>198.83915233134292</c:v>
                </c:pt>
                <c:pt idx="80">
                  <c:v>574.25999883189922</c:v>
                </c:pt>
                <c:pt idx="81">
                  <c:v>101.85171929307643</c:v>
                </c:pt>
                <c:pt idx="82">
                  <c:v>174.36744631079517</c:v>
                </c:pt>
                <c:pt idx="83">
                  <c:v>58.393653966802781</c:v>
                </c:pt>
                <c:pt idx="84">
                  <c:v>246.76938809904055</c:v>
                </c:pt>
                <c:pt idx="85">
                  <c:v>397.27711056519502</c:v>
                </c:pt>
                <c:pt idx="86">
                  <c:v>155.40798672845372</c:v>
                </c:pt>
                <c:pt idx="87">
                  <c:v>49.906769822899449</c:v>
                </c:pt>
                <c:pt idx="88">
                  <c:v>622.81461217557614</c:v>
                </c:pt>
                <c:pt idx="89">
                  <c:v>72.045984262689586</c:v>
                </c:pt>
                <c:pt idx="90">
                  <c:v>43.36970080996916</c:v>
                </c:pt>
                <c:pt idx="91">
                  <c:v>204.29566577959653</c:v>
                </c:pt>
                <c:pt idx="92">
                  <c:v>146.36059569096216</c:v>
                </c:pt>
                <c:pt idx="93">
                  <c:v>524.01068717474368</c:v>
                </c:pt>
                <c:pt idx="94">
                  <c:v>31.08141191228054</c:v>
                </c:pt>
                <c:pt idx="95">
                  <c:v>712.59249949573336</c:v>
                </c:pt>
                <c:pt idx="96">
                  <c:v>275.30056697999487</c:v>
                </c:pt>
                <c:pt idx="97">
                  <c:v>501.53952959153236</c:v>
                </c:pt>
                <c:pt idx="98">
                  <c:v>176.31468713595976</c:v>
                </c:pt>
                <c:pt idx="99">
                  <c:v>270.44637217527691</c:v>
                </c:pt>
                <c:pt idx="100">
                  <c:v>274.16069553422494</c:v>
                </c:pt>
                <c:pt idx="101">
                  <c:v>619.43599416775237</c:v>
                </c:pt>
                <c:pt idx="102">
                  <c:v>618.29543585018519</c:v>
                </c:pt>
                <c:pt idx="103">
                  <c:v>485.38460908310611</c:v>
                </c:pt>
                <c:pt idx="104">
                  <c:v>44.559717604365822</c:v>
                </c:pt>
                <c:pt idx="105">
                  <c:v>293.16200067646764</c:v>
                </c:pt>
                <c:pt idx="106">
                  <c:v>117.87608268632762</c:v>
                </c:pt>
              </c:numCache>
            </c:numRef>
          </c:xVal>
          <c:yVal>
            <c:numRef>
              <c:f>Province!$FI$2:$FI$108</c:f>
              <c:numCache>
                <c:formatCode>_-* #,##0_-;\-* #,##0_-;_-* "-"??_-;_-@_-</c:formatCode>
                <c:ptCount val="107"/>
                <c:pt idx="0">
                  <c:v>1E-4</c:v>
                </c:pt>
                <c:pt idx="1">
                  <c:v>85.548812706195605</c:v>
                </c:pt>
                <c:pt idx="2">
                  <c:v>10.967894975154177</c:v>
                </c:pt>
                <c:pt idx="3">
                  <c:v>9.457931741840909</c:v>
                </c:pt>
                <c:pt idx="4">
                  <c:v>12.486924642975371</c:v>
                </c:pt>
                <c:pt idx="5">
                  <c:v>2.3878045834328003</c:v>
                </c:pt>
                <c:pt idx="6">
                  <c:v>107.99554947640958</c:v>
                </c:pt>
                <c:pt idx="7">
                  <c:v>2.1259174717713565</c:v>
                </c:pt>
                <c:pt idx="8">
                  <c:v>10.793334503413107</c:v>
                </c:pt>
                <c:pt idx="9">
                  <c:v>7.6434164301763357</c:v>
                </c:pt>
                <c:pt idx="10">
                  <c:v>69.492452457223933</c:v>
                </c:pt>
                <c:pt idx="11">
                  <c:v>2.5041051577724143</c:v>
                </c:pt>
                <c:pt idx="12">
                  <c:v>27.840818241191133</c:v>
                </c:pt>
                <c:pt idx="13">
                  <c:v>71.689601130209311</c:v>
                </c:pt>
                <c:pt idx="14">
                  <c:v>27.745973399986127</c:v>
                </c:pt>
                <c:pt idx="15">
                  <c:v>15.642813452969541</c:v>
                </c:pt>
                <c:pt idx="16">
                  <c:v>42.463266736749375</c:v>
                </c:pt>
                <c:pt idx="17">
                  <c:v>10.57893374785624</c:v>
                </c:pt>
                <c:pt idx="18">
                  <c:v>2.1433307969870072</c:v>
                </c:pt>
                <c:pt idx="19">
                  <c:v>3.7096860331467134</c:v>
                </c:pt>
                <c:pt idx="20">
                  <c:v>4.0084389184665525</c:v>
                </c:pt>
                <c:pt idx="21">
                  <c:v>1.5170793614999902</c:v>
                </c:pt>
                <c:pt idx="22">
                  <c:v>12.128378884185167</c:v>
                </c:pt>
                <c:pt idx="23">
                  <c:v>1.1063263901883023</c:v>
                </c:pt>
                <c:pt idx="24">
                  <c:v>25.698277412897738</c:v>
                </c:pt>
                <c:pt idx="25">
                  <c:v>65.315250993851947</c:v>
                </c:pt>
                <c:pt idx="26">
                  <c:v>5.4822367402938434</c:v>
                </c:pt>
                <c:pt idx="27">
                  <c:v>115.47688372010194</c:v>
                </c:pt>
                <c:pt idx="28">
                  <c:v>2.8999999999999998E-3</c:v>
                </c:pt>
                <c:pt idx="29">
                  <c:v>51.606441134732506</c:v>
                </c:pt>
                <c:pt idx="30">
                  <c:v>11.904178237688335</c:v>
                </c:pt>
                <c:pt idx="31">
                  <c:v>14.301251461546819</c:v>
                </c:pt>
                <c:pt idx="32">
                  <c:v>28.134956150785673</c:v>
                </c:pt>
                <c:pt idx="33">
                  <c:v>26.718093968886745</c:v>
                </c:pt>
                <c:pt idx="34">
                  <c:v>17.503929555998191</c:v>
                </c:pt>
                <c:pt idx="35">
                  <c:v>16.498256999951781</c:v>
                </c:pt>
                <c:pt idx="36">
                  <c:v>4.4655682653675868</c:v>
                </c:pt>
                <c:pt idx="37">
                  <c:v>40.588645265866028</c:v>
                </c:pt>
                <c:pt idx="38">
                  <c:v>25.778387553070385</c:v>
                </c:pt>
                <c:pt idx="39">
                  <c:v>7.6257803582236763</c:v>
                </c:pt>
                <c:pt idx="40">
                  <c:v>35.796411625528755</c:v>
                </c:pt>
                <c:pt idx="41">
                  <c:v>2.3350664996212345</c:v>
                </c:pt>
                <c:pt idx="42">
                  <c:v>16.316183206916239</c:v>
                </c:pt>
                <c:pt idx="43">
                  <c:v>0.99807361134112815</c:v>
                </c:pt>
                <c:pt idx="44">
                  <c:v>3.6573663694509047</c:v>
                </c:pt>
                <c:pt idx="45">
                  <c:v>2.2487595747068254</c:v>
                </c:pt>
                <c:pt idx="46">
                  <c:v>22.702628887683574</c:v>
                </c:pt>
                <c:pt idx="47">
                  <c:v>2.9692210189307926</c:v>
                </c:pt>
                <c:pt idx="48">
                  <c:v>71.079035119343501</c:v>
                </c:pt>
                <c:pt idx="49">
                  <c:v>7.9528620251152438</c:v>
                </c:pt>
                <c:pt idx="50">
                  <c:v>19.759208384207998</c:v>
                </c:pt>
                <c:pt idx="51">
                  <c:v>40.963974629795693</c:v>
                </c:pt>
                <c:pt idx="52">
                  <c:v>14.248864960830197</c:v>
                </c:pt>
                <c:pt idx="53">
                  <c:v>6.0148649072288851</c:v>
                </c:pt>
                <c:pt idx="54">
                  <c:v>5.1888573390842412</c:v>
                </c:pt>
                <c:pt idx="55">
                  <c:v>55.813176966137291</c:v>
                </c:pt>
                <c:pt idx="56">
                  <c:v>18.126242988491317</c:v>
                </c:pt>
                <c:pt idx="57">
                  <c:v>29.930103022699885</c:v>
                </c:pt>
                <c:pt idx="58">
                  <c:v>5.5417760169758283</c:v>
                </c:pt>
                <c:pt idx="59">
                  <c:v>55.930331947382498</c:v>
                </c:pt>
                <c:pt idx="60">
                  <c:v>1.2873628126281262</c:v>
                </c:pt>
                <c:pt idx="61">
                  <c:v>6.1999999999999998E-3</c:v>
                </c:pt>
                <c:pt idx="62">
                  <c:v>11.648191155794137</c:v>
                </c:pt>
                <c:pt idx="63">
                  <c:v>2.1353731962274596</c:v>
                </c:pt>
                <c:pt idx="64">
                  <c:v>32.75328713920058</c:v>
                </c:pt>
                <c:pt idx="65">
                  <c:v>72.185545310287239</c:v>
                </c:pt>
                <c:pt idx="66">
                  <c:v>1.3689122326658492</c:v>
                </c:pt>
                <c:pt idx="67">
                  <c:v>21.630759346956427</c:v>
                </c:pt>
                <c:pt idx="68">
                  <c:v>34.241857626459272</c:v>
                </c:pt>
                <c:pt idx="69">
                  <c:v>105.32228327021392</c:v>
                </c:pt>
                <c:pt idx="70">
                  <c:v>6.8815651547584338</c:v>
                </c:pt>
                <c:pt idx="71">
                  <c:v>13.370732632718724</c:v>
                </c:pt>
                <c:pt idx="72">
                  <c:v>5.4551274384635846</c:v>
                </c:pt>
                <c:pt idx="73">
                  <c:v>1.8958212798100786</c:v>
                </c:pt>
                <c:pt idx="74">
                  <c:v>11.790319078740653</c:v>
                </c:pt>
                <c:pt idx="75">
                  <c:v>5.6088123512955921</c:v>
                </c:pt>
                <c:pt idx="76">
                  <c:v>8.9496387145068894</c:v>
                </c:pt>
                <c:pt idx="77">
                  <c:v>1.0911042947598766</c:v>
                </c:pt>
                <c:pt idx="78">
                  <c:v>37.567784540914921</c:v>
                </c:pt>
                <c:pt idx="79">
                  <c:v>20.335785541862531</c:v>
                </c:pt>
                <c:pt idx="80">
                  <c:v>26.13745217022085</c:v>
                </c:pt>
                <c:pt idx="81">
                  <c:v>6.9217993024844402</c:v>
                </c:pt>
                <c:pt idx="82">
                  <c:v>45.693749393934311</c:v>
                </c:pt>
                <c:pt idx="83">
                  <c:v>2.0903547926146726</c:v>
                </c:pt>
                <c:pt idx="84">
                  <c:v>7.2131974627457103</c:v>
                </c:pt>
                <c:pt idx="85">
                  <c:v>61.925223718719579</c:v>
                </c:pt>
                <c:pt idx="86">
                  <c:v>3.7353016002027273</c:v>
                </c:pt>
                <c:pt idx="87">
                  <c:v>4.4772749095133832</c:v>
                </c:pt>
                <c:pt idx="88">
                  <c:v>93.705334575086667</c:v>
                </c:pt>
                <c:pt idx="89">
                  <c:v>3.9670760583895381</c:v>
                </c:pt>
                <c:pt idx="90">
                  <c:v>1.7229577395244731</c:v>
                </c:pt>
                <c:pt idx="91">
                  <c:v>2.2682920386369281</c:v>
                </c:pt>
                <c:pt idx="92">
                  <c:v>2.6383651920532123</c:v>
                </c:pt>
                <c:pt idx="93">
                  <c:v>72.797112310298672</c:v>
                </c:pt>
                <c:pt idx="94">
                  <c:v>9.4999999999999998E-3</c:v>
                </c:pt>
                <c:pt idx="95">
                  <c:v>46.054560676118264</c:v>
                </c:pt>
                <c:pt idx="96">
                  <c:v>12.876923794882908</c:v>
                </c:pt>
                <c:pt idx="97">
                  <c:v>23.445768672501512</c:v>
                </c:pt>
                <c:pt idx="98">
                  <c:v>4.1493934012712002</c:v>
                </c:pt>
                <c:pt idx="99">
                  <c:v>23.716719787695652</c:v>
                </c:pt>
                <c:pt idx="100">
                  <c:v>19.324723511164439</c:v>
                </c:pt>
                <c:pt idx="101">
                  <c:v>32.578593626615891</c:v>
                </c:pt>
                <c:pt idx="102">
                  <c:v>52.348855685922651</c:v>
                </c:pt>
                <c:pt idx="103">
                  <c:v>51.553603513184754</c:v>
                </c:pt>
                <c:pt idx="104">
                  <c:v>0.62923913339396975</c:v>
                </c:pt>
                <c:pt idx="105">
                  <c:v>18.159168575002138</c:v>
                </c:pt>
                <c:pt idx="106">
                  <c:v>8.4744375865182064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08-4CFF-BED2-009E473EE139}"/>
            </c:ext>
          </c:extLst>
        </c:ser>
        <c:ser>
          <c:idx val="0"/>
          <c:order val="1"/>
          <c:tx>
            <c:v>Selezione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Province!$FK$109</c:f>
              <c:numCache>
                <c:formatCode>_-* #,##0_-;\-* #,##0_-;_-* "-"??_-;_-@_-</c:formatCode>
                <c:ptCount val="1"/>
                <c:pt idx="0">
                  <c:v>524.01068717474368</c:v>
                </c:pt>
              </c:numCache>
            </c:numRef>
          </c:xVal>
          <c:yVal>
            <c:numRef>
              <c:f>Province!$FI$109</c:f>
              <c:numCache>
                <c:formatCode>_-* #,##0_-;\-* #,##0_-;_-* "-"??_-;_-@_-</c:formatCode>
                <c:ptCount val="1"/>
                <c:pt idx="0">
                  <c:v>72.797112310298672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61-4E5B-9BF5-89FA762E4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70624"/>
        <c:axId val="622973904"/>
      </c:scatterChart>
      <c:valAx>
        <c:axId val="6229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3904"/>
        <c:crosses val="autoZero"/>
        <c:crossBetween val="midCat"/>
      </c:valAx>
      <c:valAx>
        <c:axId val="622973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NUMERO CONTAGI EUROPA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Europa!$B$15</c:f>
              <c:strCache>
                <c:ptCount val="1"/>
                <c:pt idx="0">
                  <c:v>France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Europa!$C$15:$BG$15</c:f>
              <c:numCache>
                <c:formatCode>General</c:formatCode>
                <c:ptCount val="57"/>
                <c:pt idx="1">
                  <c:v>100</c:v>
                </c:pt>
                <c:pt idx="2">
                  <c:v>191</c:v>
                </c:pt>
                <c:pt idx="3">
                  <c:v>212</c:v>
                </c:pt>
                <c:pt idx="4">
                  <c:v>282</c:v>
                </c:pt>
                <c:pt idx="5">
                  <c:v>420</c:v>
                </c:pt>
                <c:pt idx="6">
                  <c:v>613</c:v>
                </c:pt>
                <c:pt idx="7">
                  <c:v>706</c:v>
                </c:pt>
                <c:pt idx="8">
                  <c:v>1116</c:v>
                </c:pt>
                <c:pt idx="9">
                  <c:v>1402</c:v>
                </c:pt>
                <c:pt idx="10">
                  <c:v>1774</c:v>
                </c:pt>
                <c:pt idx="11">
                  <c:v>2269</c:v>
                </c:pt>
                <c:pt idx="12">
                  <c:v>2860</c:v>
                </c:pt>
                <c:pt idx="13">
                  <c:v>3640</c:v>
                </c:pt>
                <c:pt idx="14">
                  <c:v>4469</c:v>
                </c:pt>
                <c:pt idx="15">
                  <c:v>5380</c:v>
                </c:pt>
                <c:pt idx="16">
                  <c:v>6573</c:v>
                </c:pt>
                <c:pt idx="17">
                  <c:v>7652</c:v>
                </c:pt>
                <c:pt idx="18">
                  <c:v>9043</c:v>
                </c:pt>
                <c:pt idx="19">
                  <c:v>10877</c:v>
                </c:pt>
                <c:pt idx="20">
                  <c:v>12475</c:v>
                </c:pt>
                <c:pt idx="21">
                  <c:v>14296</c:v>
                </c:pt>
                <c:pt idx="22">
                  <c:v>15821</c:v>
                </c:pt>
                <c:pt idx="23">
                  <c:v>19615</c:v>
                </c:pt>
                <c:pt idx="24">
                  <c:v>22025</c:v>
                </c:pt>
                <c:pt idx="25">
                  <c:v>24920</c:v>
                </c:pt>
                <c:pt idx="26">
                  <c:v>28786</c:v>
                </c:pt>
                <c:pt idx="27">
                  <c:v>32542</c:v>
                </c:pt>
                <c:pt idx="28">
                  <c:v>37145</c:v>
                </c:pt>
                <c:pt idx="29">
                  <c:v>39642</c:v>
                </c:pt>
                <c:pt idx="30">
                  <c:v>43977</c:v>
                </c:pt>
                <c:pt idx="31">
                  <c:v>51477</c:v>
                </c:pt>
                <c:pt idx="32">
                  <c:v>56261</c:v>
                </c:pt>
                <c:pt idx="33">
                  <c:v>58327</c:v>
                </c:pt>
                <c:pt idx="34">
                  <c:v>63536</c:v>
                </c:pt>
                <c:pt idx="35">
                  <c:v>67757</c:v>
                </c:pt>
                <c:pt idx="36">
                  <c:v>69607</c:v>
                </c:pt>
                <c:pt idx="37">
                  <c:v>73488</c:v>
                </c:pt>
                <c:pt idx="38">
                  <c:v>77226</c:v>
                </c:pt>
                <c:pt idx="39">
                  <c:v>81095</c:v>
                </c:pt>
                <c:pt idx="40">
                  <c:v>85351</c:v>
                </c:pt>
                <c:pt idx="41">
                  <c:v>89683</c:v>
                </c:pt>
                <c:pt idx="42">
                  <c:v>92787</c:v>
                </c:pt>
                <c:pt idx="43">
                  <c:v>94382</c:v>
                </c:pt>
                <c:pt idx="44">
                  <c:v>97050</c:v>
                </c:pt>
                <c:pt idx="45">
                  <c:v>102533</c:v>
                </c:pt>
                <c:pt idx="46">
                  <c:v>105155</c:v>
                </c:pt>
                <c:pt idx="47">
                  <c:v>107778</c:v>
                </c:pt>
                <c:pt idx="48">
                  <c:v>108163</c:v>
                </c:pt>
                <c:pt idx="49">
                  <c:v>110721</c:v>
                </c:pt>
                <c:pt idx="50">
                  <c:v>111463</c:v>
                </c:pt>
                <c:pt idx="51">
                  <c:v>113513</c:v>
                </c:pt>
                <c:pt idx="52">
                  <c:v>116151</c:v>
                </c:pt>
                <c:pt idx="53">
                  <c:v>117961</c:v>
                </c:pt>
                <c:pt idx="54">
                  <c:v>119583</c:v>
                </c:pt>
                <c:pt idx="55">
                  <c:v>121338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9-4A4D-8145-FFF1924D5C89}"/>
            </c:ext>
          </c:extLst>
        </c:ser>
        <c:ser>
          <c:idx val="2"/>
          <c:order val="1"/>
          <c:tx>
            <c:strRef>
              <c:f>Europa!$B$4</c:f>
              <c:strCache>
                <c:ptCount val="1"/>
                <c:pt idx="0">
                  <c:v>Austria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Europa!$C$4:$BG$4</c:f>
              <c:numCache>
                <c:formatCode>General</c:formatCode>
                <c:ptCount val="57"/>
                <c:pt idx="1">
                  <c:v>10</c:v>
                </c:pt>
                <c:pt idx="2">
                  <c:v>18</c:v>
                </c:pt>
                <c:pt idx="3">
                  <c:v>24</c:v>
                </c:pt>
                <c:pt idx="4">
                  <c:v>37</c:v>
                </c:pt>
                <c:pt idx="5">
                  <c:v>47</c:v>
                </c:pt>
                <c:pt idx="6">
                  <c:v>66</c:v>
                </c:pt>
                <c:pt idx="7">
                  <c:v>104</c:v>
                </c:pt>
                <c:pt idx="8">
                  <c:v>112</c:v>
                </c:pt>
                <c:pt idx="9">
                  <c:v>131</c:v>
                </c:pt>
                <c:pt idx="10">
                  <c:v>182</c:v>
                </c:pt>
                <c:pt idx="11">
                  <c:v>302</c:v>
                </c:pt>
                <c:pt idx="12">
                  <c:v>361</c:v>
                </c:pt>
                <c:pt idx="13">
                  <c:v>504</c:v>
                </c:pt>
                <c:pt idx="14">
                  <c:v>800</c:v>
                </c:pt>
                <c:pt idx="15">
                  <c:v>959</c:v>
                </c:pt>
                <c:pt idx="16">
                  <c:v>1132</c:v>
                </c:pt>
                <c:pt idx="17">
                  <c:v>1332</c:v>
                </c:pt>
                <c:pt idx="18">
                  <c:v>1646</c:v>
                </c:pt>
                <c:pt idx="19">
                  <c:v>1843</c:v>
                </c:pt>
                <c:pt idx="20">
                  <c:v>2649</c:v>
                </c:pt>
                <c:pt idx="21">
                  <c:v>3024</c:v>
                </c:pt>
                <c:pt idx="22">
                  <c:v>3631</c:v>
                </c:pt>
                <c:pt idx="23">
                  <c:v>4486</c:v>
                </c:pt>
                <c:pt idx="24">
                  <c:v>5282</c:v>
                </c:pt>
                <c:pt idx="25">
                  <c:v>5888</c:v>
                </c:pt>
                <c:pt idx="26">
                  <c:v>7029</c:v>
                </c:pt>
                <c:pt idx="27">
                  <c:v>7697</c:v>
                </c:pt>
                <c:pt idx="28">
                  <c:v>8291</c:v>
                </c:pt>
                <c:pt idx="29">
                  <c:v>8813</c:v>
                </c:pt>
                <c:pt idx="30">
                  <c:v>9618</c:v>
                </c:pt>
                <c:pt idx="31">
                  <c:v>10182</c:v>
                </c:pt>
                <c:pt idx="32">
                  <c:v>10711</c:v>
                </c:pt>
                <c:pt idx="33">
                  <c:v>11129</c:v>
                </c:pt>
                <c:pt idx="34">
                  <c:v>11525</c:v>
                </c:pt>
                <c:pt idx="35">
                  <c:v>11766</c:v>
                </c:pt>
                <c:pt idx="36">
                  <c:v>11983</c:v>
                </c:pt>
                <c:pt idx="37">
                  <c:v>12297</c:v>
                </c:pt>
                <c:pt idx="38">
                  <c:v>12640</c:v>
                </c:pt>
                <c:pt idx="39">
                  <c:v>12969</c:v>
                </c:pt>
                <c:pt idx="40">
                  <c:v>13248</c:v>
                </c:pt>
                <c:pt idx="41">
                  <c:v>13560</c:v>
                </c:pt>
                <c:pt idx="42">
                  <c:v>13807</c:v>
                </c:pt>
                <c:pt idx="43">
                  <c:v>13937</c:v>
                </c:pt>
                <c:pt idx="44">
                  <c:v>14043</c:v>
                </c:pt>
                <c:pt idx="45">
                  <c:v>14234</c:v>
                </c:pt>
                <c:pt idx="46">
                  <c:v>14370</c:v>
                </c:pt>
                <c:pt idx="47">
                  <c:v>14448</c:v>
                </c:pt>
                <c:pt idx="48">
                  <c:v>14603</c:v>
                </c:pt>
                <c:pt idx="49">
                  <c:v>14662</c:v>
                </c:pt>
                <c:pt idx="50">
                  <c:v>14710</c:v>
                </c:pt>
                <c:pt idx="51">
                  <c:v>14783</c:v>
                </c:pt>
                <c:pt idx="52">
                  <c:v>14833</c:v>
                </c:pt>
                <c:pt idx="53">
                  <c:v>14924</c:v>
                </c:pt>
                <c:pt idx="54">
                  <c:v>14985</c:v>
                </c:pt>
                <c:pt idx="55">
                  <c:v>15068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9-4A4D-8145-FFF1924D5C89}"/>
            </c:ext>
          </c:extLst>
        </c:ser>
        <c:ser>
          <c:idx val="3"/>
          <c:order val="2"/>
          <c:tx>
            <c:strRef>
              <c:f>Europa!$B$17</c:f>
              <c:strCache>
                <c:ptCount val="1"/>
                <c:pt idx="0">
                  <c:v>Germany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Europa!$C$17:$SBQ$17</c:f>
              <c:numCache>
                <c:formatCode>General</c:formatCode>
                <c:ptCount val="12911"/>
                <c:pt idx="1">
                  <c:v>129</c:v>
                </c:pt>
                <c:pt idx="2">
                  <c:v>157</c:v>
                </c:pt>
                <c:pt idx="3">
                  <c:v>196</c:v>
                </c:pt>
                <c:pt idx="4">
                  <c:v>262</c:v>
                </c:pt>
                <c:pt idx="5">
                  <c:v>534</c:v>
                </c:pt>
                <c:pt idx="6">
                  <c:v>639</c:v>
                </c:pt>
                <c:pt idx="7">
                  <c:v>795</c:v>
                </c:pt>
                <c:pt idx="8">
                  <c:v>1112</c:v>
                </c:pt>
                <c:pt idx="9">
                  <c:v>1139</c:v>
                </c:pt>
                <c:pt idx="10">
                  <c:v>1296</c:v>
                </c:pt>
                <c:pt idx="11">
                  <c:v>1567</c:v>
                </c:pt>
                <c:pt idx="12">
                  <c:v>2369</c:v>
                </c:pt>
                <c:pt idx="13">
                  <c:v>3062</c:v>
                </c:pt>
                <c:pt idx="14">
                  <c:v>3795</c:v>
                </c:pt>
                <c:pt idx="15">
                  <c:v>4838</c:v>
                </c:pt>
                <c:pt idx="16">
                  <c:v>6012</c:v>
                </c:pt>
                <c:pt idx="17">
                  <c:v>7156</c:v>
                </c:pt>
                <c:pt idx="18">
                  <c:v>8198</c:v>
                </c:pt>
                <c:pt idx="19">
                  <c:v>10999</c:v>
                </c:pt>
                <c:pt idx="20">
                  <c:v>18323</c:v>
                </c:pt>
                <c:pt idx="21">
                  <c:v>21463</c:v>
                </c:pt>
                <c:pt idx="22">
                  <c:v>24774</c:v>
                </c:pt>
                <c:pt idx="23">
                  <c:v>29212</c:v>
                </c:pt>
                <c:pt idx="24">
                  <c:v>31554</c:v>
                </c:pt>
                <c:pt idx="25">
                  <c:v>36508</c:v>
                </c:pt>
                <c:pt idx="26">
                  <c:v>42288</c:v>
                </c:pt>
                <c:pt idx="27">
                  <c:v>48582</c:v>
                </c:pt>
                <c:pt idx="28">
                  <c:v>52547</c:v>
                </c:pt>
                <c:pt idx="29">
                  <c:v>57298</c:v>
                </c:pt>
                <c:pt idx="30">
                  <c:v>61913</c:v>
                </c:pt>
                <c:pt idx="31">
                  <c:v>67366</c:v>
                </c:pt>
                <c:pt idx="32">
                  <c:v>73522</c:v>
                </c:pt>
                <c:pt idx="33">
                  <c:v>79696</c:v>
                </c:pt>
                <c:pt idx="34">
                  <c:v>85778</c:v>
                </c:pt>
                <c:pt idx="35">
                  <c:v>91714</c:v>
                </c:pt>
                <c:pt idx="36">
                  <c:v>95391</c:v>
                </c:pt>
                <c:pt idx="37">
                  <c:v>99225</c:v>
                </c:pt>
                <c:pt idx="38">
                  <c:v>103228</c:v>
                </c:pt>
                <c:pt idx="39">
                  <c:v>108202</c:v>
                </c:pt>
                <c:pt idx="40">
                  <c:v>113525</c:v>
                </c:pt>
                <c:pt idx="41">
                  <c:v>117658</c:v>
                </c:pt>
                <c:pt idx="42">
                  <c:v>120479</c:v>
                </c:pt>
                <c:pt idx="43">
                  <c:v>123016</c:v>
                </c:pt>
                <c:pt idx="44">
                  <c:v>125098</c:v>
                </c:pt>
                <c:pt idx="45">
                  <c:v>127584</c:v>
                </c:pt>
                <c:pt idx="46">
                  <c:v>130450</c:v>
                </c:pt>
                <c:pt idx="47">
                  <c:v>133830</c:v>
                </c:pt>
                <c:pt idx="48">
                  <c:v>137439</c:v>
                </c:pt>
                <c:pt idx="49">
                  <c:v>139897</c:v>
                </c:pt>
                <c:pt idx="50">
                  <c:v>141672</c:v>
                </c:pt>
                <c:pt idx="51">
                  <c:v>143457</c:v>
                </c:pt>
                <c:pt idx="52">
                  <c:v>145694</c:v>
                </c:pt>
                <c:pt idx="53">
                  <c:v>148046</c:v>
                </c:pt>
                <c:pt idx="54">
                  <c:v>150383</c:v>
                </c:pt>
                <c:pt idx="55">
                  <c:v>152438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9-4A4D-8145-FFF1924D5C89}"/>
            </c:ext>
          </c:extLst>
        </c:ser>
        <c:ser>
          <c:idx val="0"/>
          <c:order val="3"/>
          <c:tx>
            <c:strRef>
              <c:f>Europa!$B$44</c:f>
              <c:strCache>
                <c:ptCount val="1"/>
                <c:pt idx="0">
                  <c:v>Switzerland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Europa!$C$44:$BG$44</c:f>
              <c:numCache>
                <c:formatCode>General</c:formatCode>
                <c:ptCount val="57"/>
                <c:pt idx="1">
                  <c:v>24</c:v>
                </c:pt>
                <c:pt idx="2">
                  <c:v>30</c:v>
                </c:pt>
                <c:pt idx="3">
                  <c:v>37</c:v>
                </c:pt>
                <c:pt idx="4">
                  <c:v>56</c:v>
                </c:pt>
                <c:pt idx="5">
                  <c:v>86</c:v>
                </c:pt>
                <c:pt idx="6">
                  <c:v>209</c:v>
                </c:pt>
                <c:pt idx="7">
                  <c:v>264</c:v>
                </c:pt>
                <c:pt idx="8">
                  <c:v>332</c:v>
                </c:pt>
                <c:pt idx="9">
                  <c:v>332</c:v>
                </c:pt>
                <c:pt idx="10">
                  <c:v>491</c:v>
                </c:pt>
                <c:pt idx="11">
                  <c:v>645</c:v>
                </c:pt>
                <c:pt idx="12">
                  <c:v>858</c:v>
                </c:pt>
                <c:pt idx="13">
                  <c:v>1125</c:v>
                </c:pt>
                <c:pt idx="14">
                  <c:v>1359</c:v>
                </c:pt>
                <c:pt idx="15">
                  <c:v>2200</c:v>
                </c:pt>
                <c:pt idx="16">
                  <c:v>2200</c:v>
                </c:pt>
                <c:pt idx="17">
                  <c:v>2650</c:v>
                </c:pt>
                <c:pt idx="18">
                  <c:v>3010</c:v>
                </c:pt>
                <c:pt idx="19">
                  <c:v>3863</c:v>
                </c:pt>
                <c:pt idx="20">
                  <c:v>4840</c:v>
                </c:pt>
                <c:pt idx="21">
                  <c:v>6077</c:v>
                </c:pt>
                <c:pt idx="22">
                  <c:v>6971</c:v>
                </c:pt>
                <c:pt idx="23">
                  <c:v>8015</c:v>
                </c:pt>
                <c:pt idx="24">
                  <c:v>8789</c:v>
                </c:pt>
                <c:pt idx="25">
                  <c:v>9714</c:v>
                </c:pt>
                <c:pt idx="26">
                  <c:v>10714</c:v>
                </c:pt>
                <c:pt idx="27">
                  <c:v>12104</c:v>
                </c:pt>
                <c:pt idx="28">
                  <c:v>13152</c:v>
                </c:pt>
                <c:pt idx="29">
                  <c:v>14274</c:v>
                </c:pt>
                <c:pt idx="30">
                  <c:v>15412</c:v>
                </c:pt>
                <c:pt idx="31">
                  <c:v>16108</c:v>
                </c:pt>
                <c:pt idx="32">
                  <c:v>17070</c:v>
                </c:pt>
                <c:pt idx="33">
                  <c:v>18844</c:v>
                </c:pt>
                <c:pt idx="34">
                  <c:v>19706</c:v>
                </c:pt>
                <c:pt idx="35">
                  <c:v>20489</c:v>
                </c:pt>
                <c:pt idx="36">
                  <c:v>21065</c:v>
                </c:pt>
                <c:pt idx="37">
                  <c:v>21574</c:v>
                </c:pt>
                <c:pt idx="38">
                  <c:v>22164</c:v>
                </c:pt>
                <c:pt idx="39">
                  <c:v>22710</c:v>
                </c:pt>
                <c:pt idx="40">
                  <c:v>23495</c:v>
                </c:pt>
                <c:pt idx="41">
                  <c:v>24228</c:v>
                </c:pt>
                <c:pt idx="42">
                  <c:v>24820</c:v>
                </c:pt>
                <c:pt idx="43">
                  <c:v>25220</c:v>
                </c:pt>
                <c:pt idx="44">
                  <c:v>25499</c:v>
                </c:pt>
                <c:pt idx="45">
                  <c:v>25753</c:v>
                </c:pt>
                <c:pt idx="46">
                  <c:v>26336</c:v>
                </c:pt>
                <c:pt idx="47">
                  <c:v>26651</c:v>
                </c:pt>
                <c:pt idx="48">
                  <c:v>26997</c:v>
                </c:pt>
                <c:pt idx="49">
                  <c:v>27322</c:v>
                </c:pt>
                <c:pt idx="50">
                  <c:v>27658</c:v>
                </c:pt>
                <c:pt idx="51">
                  <c:v>27862</c:v>
                </c:pt>
                <c:pt idx="52">
                  <c:v>27981</c:v>
                </c:pt>
                <c:pt idx="53">
                  <c:v>28186</c:v>
                </c:pt>
                <c:pt idx="54">
                  <c:v>28414</c:v>
                </c:pt>
                <c:pt idx="55">
                  <c:v>28595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9-4A4D-8145-FFF1924D5C89}"/>
            </c:ext>
          </c:extLst>
        </c:ser>
        <c:ser>
          <c:idx val="4"/>
          <c:order val="4"/>
          <c:tx>
            <c:strRef>
              <c:f>Europa!$B$45</c:f>
              <c:strCache>
                <c:ptCount val="1"/>
                <c:pt idx="0">
                  <c:v>The United Kingdom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Europa!$C$45:$BG$45</c:f>
              <c:numCache>
                <c:formatCode>General</c:formatCode>
                <c:ptCount val="57"/>
                <c:pt idx="1">
                  <c:v>36</c:v>
                </c:pt>
                <c:pt idx="2">
                  <c:v>39</c:v>
                </c:pt>
                <c:pt idx="3">
                  <c:v>51</c:v>
                </c:pt>
                <c:pt idx="4">
                  <c:v>89</c:v>
                </c:pt>
                <c:pt idx="5">
                  <c:v>118</c:v>
                </c:pt>
                <c:pt idx="6">
                  <c:v>167</c:v>
                </c:pt>
                <c:pt idx="7">
                  <c:v>210</c:v>
                </c:pt>
                <c:pt idx="8">
                  <c:v>277</c:v>
                </c:pt>
                <c:pt idx="9">
                  <c:v>323</c:v>
                </c:pt>
                <c:pt idx="10">
                  <c:v>373</c:v>
                </c:pt>
                <c:pt idx="11">
                  <c:v>460</c:v>
                </c:pt>
                <c:pt idx="12">
                  <c:v>594</c:v>
                </c:pt>
                <c:pt idx="13">
                  <c:v>802</c:v>
                </c:pt>
                <c:pt idx="14">
                  <c:v>1144</c:v>
                </c:pt>
                <c:pt idx="15">
                  <c:v>1395</c:v>
                </c:pt>
                <c:pt idx="16">
                  <c:v>1547</c:v>
                </c:pt>
                <c:pt idx="17">
                  <c:v>1954</c:v>
                </c:pt>
                <c:pt idx="18">
                  <c:v>2630</c:v>
                </c:pt>
                <c:pt idx="19">
                  <c:v>3277</c:v>
                </c:pt>
                <c:pt idx="20">
                  <c:v>3983</c:v>
                </c:pt>
                <c:pt idx="21">
                  <c:v>5018</c:v>
                </c:pt>
                <c:pt idx="22">
                  <c:v>5687</c:v>
                </c:pt>
                <c:pt idx="23">
                  <c:v>6654</c:v>
                </c:pt>
                <c:pt idx="24">
                  <c:v>8081</c:v>
                </c:pt>
                <c:pt idx="25">
                  <c:v>9533</c:v>
                </c:pt>
                <c:pt idx="26">
                  <c:v>11662</c:v>
                </c:pt>
                <c:pt idx="27">
                  <c:v>14547</c:v>
                </c:pt>
                <c:pt idx="28">
                  <c:v>17093</c:v>
                </c:pt>
                <c:pt idx="29">
                  <c:v>19526</c:v>
                </c:pt>
                <c:pt idx="30">
                  <c:v>22145</c:v>
                </c:pt>
                <c:pt idx="31">
                  <c:v>25154</c:v>
                </c:pt>
                <c:pt idx="32">
                  <c:v>29478</c:v>
                </c:pt>
                <c:pt idx="33">
                  <c:v>33722</c:v>
                </c:pt>
                <c:pt idx="34">
                  <c:v>38172</c:v>
                </c:pt>
                <c:pt idx="35">
                  <c:v>41907</c:v>
                </c:pt>
                <c:pt idx="36">
                  <c:v>47810</c:v>
                </c:pt>
                <c:pt idx="37">
                  <c:v>51612</c:v>
                </c:pt>
                <c:pt idx="38">
                  <c:v>55246</c:v>
                </c:pt>
                <c:pt idx="39">
                  <c:v>60737</c:v>
                </c:pt>
                <c:pt idx="40">
                  <c:v>65081</c:v>
                </c:pt>
                <c:pt idx="41">
                  <c:v>70276</c:v>
                </c:pt>
                <c:pt idx="42">
                  <c:v>78995</c:v>
                </c:pt>
                <c:pt idx="43">
                  <c:v>84283</c:v>
                </c:pt>
                <c:pt idx="44">
                  <c:v>88625</c:v>
                </c:pt>
                <c:pt idx="45">
                  <c:v>93877</c:v>
                </c:pt>
                <c:pt idx="46">
                  <c:v>98480</c:v>
                </c:pt>
                <c:pt idx="47">
                  <c:v>103097</c:v>
                </c:pt>
                <c:pt idx="48">
                  <c:v>108696</c:v>
                </c:pt>
                <c:pt idx="49">
                  <c:v>114221</c:v>
                </c:pt>
                <c:pt idx="50">
                  <c:v>120071</c:v>
                </c:pt>
                <c:pt idx="51">
                  <c:v>124747</c:v>
                </c:pt>
                <c:pt idx="52">
                  <c:v>129048</c:v>
                </c:pt>
                <c:pt idx="53">
                  <c:v>133499</c:v>
                </c:pt>
                <c:pt idx="54">
                  <c:v>138082</c:v>
                </c:pt>
                <c:pt idx="55">
                  <c:v>143468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09-4A4D-8145-FFF1924D5C89}"/>
            </c:ext>
          </c:extLst>
        </c:ser>
        <c:ser>
          <c:idx val="5"/>
          <c:order val="5"/>
          <c:tx>
            <c:strRef>
              <c:f>Europa!$B$42</c:f>
              <c:strCache>
                <c:ptCount val="1"/>
                <c:pt idx="0">
                  <c:v>Spain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Europa!$C$42:$BG$42</c:f>
              <c:numCache>
                <c:formatCode>General</c:formatCode>
                <c:ptCount val="57"/>
                <c:pt idx="1">
                  <c:v>45</c:v>
                </c:pt>
                <c:pt idx="2">
                  <c:v>114</c:v>
                </c:pt>
                <c:pt idx="3">
                  <c:v>151</c:v>
                </c:pt>
                <c:pt idx="4">
                  <c:v>198</c:v>
                </c:pt>
                <c:pt idx="5">
                  <c:v>257</c:v>
                </c:pt>
                <c:pt idx="6">
                  <c:v>374</c:v>
                </c:pt>
                <c:pt idx="7">
                  <c:v>430</c:v>
                </c:pt>
                <c:pt idx="8">
                  <c:v>589</c:v>
                </c:pt>
                <c:pt idx="9">
                  <c:v>1024</c:v>
                </c:pt>
                <c:pt idx="10">
                  <c:v>1639</c:v>
                </c:pt>
                <c:pt idx="11">
                  <c:v>2140</c:v>
                </c:pt>
                <c:pt idx="12">
                  <c:v>2965</c:v>
                </c:pt>
                <c:pt idx="13">
                  <c:v>4231</c:v>
                </c:pt>
                <c:pt idx="14">
                  <c:v>5753</c:v>
                </c:pt>
                <c:pt idx="15">
                  <c:v>7753</c:v>
                </c:pt>
                <c:pt idx="16">
                  <c:v>9191</c:v>
                </c:pt>
                <c:pt idx="17">
                  <c:v>11178</c:v>
                </c:pt>
                <c:pt idx="18">
                  <c:v>13716</c:v>
                </c:pt>
                <c:pt idx="19">
                  <c:v>17147</c:v>
                </c:pt>
                <c:pt idx="20">
                  <c:v>19980</c:v>
                </c:pt>
                <c:pt idx="21">
                  <c:v>24926</c:v>
                </c:pt>
                <c:pt idx="22">
                  <c:v>28572</c:v>
                </c:pt>
                <c:pt idx="23">
                  <c:v>33089</c:v>
                </c:pt>
                <c:pt idx="24">
                  <c:v>39673</c:v>
                </c:pt>
                <c:pt idx="25">
                  <c:v>47610</c:v>
                </c:pt>
                <c:pt idx="26">
                  <c:v>56188</c:v>
                </c:pt>
                <c:pt idx="27">
                  <c:v>64059</c:v>
                </c:pt>
                <c:pt idx="28">
                  <c:v>72248</c:v>
                </c:pt>
                <c:pt idx="29">
                  <c:v>78797</c:v>
                </c:pt>
                <c:pt idx="30">
                  <c:v>85195</c:v>
                </c:pt>
                <c:pt idx="31">
                  <c:v>94417</c:v>
                </c:pt>
                <c:pt idx="32">
                  <c:v>102136</c:v>
                </c:pt>
                <c:pt idx="33">
                  <c:v>110238</c:v>
                </c:pt>
                <c:pt idx="34">
                  <c:v>117710</c:v>
                </c:pt>
                <c:pt idx="35">
                  <c:v>124736</c:v>
                </c:pt>
                <c:pt idx="36">
                  <c:v>130759</c:v>
                </c:pt>
                <c:pt idx="37">
                  <c:v>135032</c:v>
                </c:pt>
                <c:pt idx="38">
                  <c:v>140510</c:v>
                </c:pt>
                <c:pt idx="39">
                  <c:v>146690</c:v>
                </c:pt>
                <c:pt idx="40">
                  <c:v>152446</c:v>
                </c:pt>
                <c:pt idx="41">
                  <c:v>157022</c:v>
                </c:pt>
                <c:pt idx="42">
                  <c:v>161852</c:v>
                </c:pt>
                <c:pt idx="43">
                  <c:v>166019</c:v>
                </c:pt>
                <c:pt idx="44">
                  <c:v>169496</c:v>
                </c:pt>
                <c:pt idx="45">
                  <c:v>172541</c:v>
                </c:pt>
                <c:pt idx="46">
                  <c:v>177633</c:v>
                </c:pt>
                <c:pt idx="47">
                  <c:v>182816</c:v>
                </c:pt>
                <c:pt idx="48">
                  <c:v>188068</c:v>
                </c:pt>
                <c:pt idx="49">
                  <c:v>191726</c:v>
                </c:pt>
                <c:pt idx="50">
                  <c:v>195944</c:v>
                </c:pt>
                <c:pt idx="51">
                  <c:v>200210</c:v>
                </c:pt>
                <c:pt idx="52">
                  <c:v>204178</c:v>
                </c:pt>
                <c:pt idx="53">
                  <c:v>208389</c:v>
                </c:pt>
                <c:pt idx="54">
                  <c:v>213024</c:v>
                </c:pt>
                <c:pt idx="55">
                  <c:v>219764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09-4A4D-8145-FFF1924D5C89}"/>
            </c:ext>
          </c:extLst>
        </c:ser>
        <c:ser>
          <c:idx val="6"/>
          <c:order val="6"/>
          <c:tx>
            <c:strRef>
              <c:f>Europa!$B$30</c:f>
              <c:strCache>
                <c:ptCount val="1"/>
                <c:pt idx="0">
                  <c:v>Netherlands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Europa!$C$30:$BG$30</c:f>
              <c:numCache>
                <c:formatCode>General</c:formatCode>
                <c:ptCount val="57"/>
                <c:pt idx="1">
                  <c:v>13</c:v>
                </c:pt>
                <c:pt idx="2">
                  <c:v>18</c:v>
                </c:pt>
                <c:pt idx="3">
                  <c:v>28</c:v>
                </c:pt>
                <c:pt idx="4">
                  <c:v>38</c:v>
                </c:pt>
                <c:pt idx="5">
                  <c:v>82</c:v>
                </c:pt>
                <c:pt idx="6">
                  <c:v>128</c:v>
                </c:pt>
                <c:pt idx="7">
                  <c:v>188</c:v>
                </c:pt>
                <c:pt idx="8">
                  <c:v>265</c:v>
                </c:pt>
                <c:pt idx="9">
                  <c:v>321</c:v>
                </c:pt>
                <c:pt idx="10">
                  <c:v>382</c:v>
                </c:pt>
                <c:pt idx="11">
                  <c:v>503</c:v>
                </c:pt>
                <c:pt idx="12">
                  <c:v>614</c:v>
                </c:pt>
                <c:pt idx="13">
                  <c:v>804</c:v>
                </c:pt>
                <c:pt idx="14">
                  <c:v>959</c:v>
                </c:pt>
                <c:pt idx="15">
                  <c:v>1135</c:v>
                </c:pt>
                <c:pt idx="16">
                  <c:v>1413</c:v>
                </c:pt>
                <c:pt idx="17">
                  <c:v>1705</c:v>
                </c:pt>
                <c:pt idx="18">
                  <c:v>2051</c:v>
                </c:pt>
                <c:pt idx="19">
                  <c:v>2460</c:v>
                </c:pt>
                <c:pt idx="20">
                  <c:v>2994</c:v>
                </c:pt>
                <c:pt idx="21">
                  <c:v>3631</c:v>
                </c:pt>
                <c:pt idx="22">
                  <c:v>4204</c:v>
                </c:pt>
                <c:pt idx="23">
                  <c:v>4749</c:v>
                </c:pt>
                <c:pt idx="24">
                  <c:v>5560</c:v>
                </c:pt>
                <c:pt idx="25">
                  <c:v>6412</c:v>
                </c:pt>
                <c:pt idx="26">
                  <c:v>7431</c:v>
                </c:pt>
                <c:pt idx="27">
                  <c:v>8603</c:v>
                </c:pt>
                <c:pt idx="28">
                  <c:v>9762</c:v>
                </c:pt>
                <c:pt idx="29">
                  <c:v>10866</c:v>
                </c:pt>
                <c:pt idx="30">
                  <c:v>11750</c:v>
                </c:pt>
                <c:pt idx="31">
                  <c:v>12595</c:v>
                </c:pt>
                <c:pt idx="32">
                  <c:v>13614</c:v>
                </c:pt>
                <c:pt idx="33">
                  <c:v>14697</c:v>
                </c:pt>
                <c:pt idx="34">
                  <c:v>15723</c:v>
                </c:pt>
                <c:pt idx="35">
                  <c:v>16627</c:v>
                </c:pt>
                <c:pt idx="36">
                  <c:v>17851</c:v>
                </c:pt>
                <c:pt idx="37">
                  <c:v>18803</c:v>
                </c:pt>
                <c:pt idx="38">
                  <c:v>19580</c:v>
                </c:pt>
                <c:pt idx="39">
                  <c:v>20549</c:v>
                </c:pt>
                <c:pt idx="40">
                  <c:v>21762</c:v>
                </c:pt>
                <c:pt idx="41">
                  <c:v>23097</c:v>
                </c:pt>
                <c:pt idx="42">
                  <c:v>24413</c:v>
                </c:pt>
                <c:pt idx="43">
                  <c:v>25587</c:v>
                </c:pt>
                <c:pt idx="44">
                  <c:v>26551</c:v>
                </c:pt>
                <c:pt idx="45">
                  <c:v>27419</c:v>
                </c:pt>
                <c:pt idx="46">
                  <c:v>28153</c:v>
                </c:pt>
                <c:pt idx="47">
                  <c:v>29214</c:v>
                </c:pt>
                <c:pt idx="48">
                  <c:v>30449</c:v>
                </c:pt>
                <c:pt idx="49">
                  <c:v>31589</c:v>
                </c:pt>
                <c:pt idx="50">
                  <c:v>32655</c:v>
                </c:pt>
                <c:pt idx="51">
                  <c:v>33405</c:v>
                </c:pt>
                <c:pt idx="52">
                  <c:v>34134</c:v>
                </c:pt>
                <c:pt idx="53">
                  <c:v>34842</c:v>
                </c:pt>
                <c:pt idx="54">
                  <c:v>35729</c:v>
                </c:pt>
                <c:pt idx="55">
                  <c:v>36535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CE-4A23-BAFB-28CC631F012A}"/>
            </c:ext>
          </c:extLst>
        </c:ser>
        <c:ser>
          <c:idx val="7"/>
          <c:order val="7"/>
          <c:tx>
            <c:strRef>
              <c:f>Europa!$B$37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Europa!$C$37:$BG$37</c:f>
              <c:numCache>
                <c:formatCode>General</c:formatCode>
                <c:ptCount val="57"/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20</c:v>
                </c:pt>
                <c:pt idx="12">
                  <c:v>34</c:v>
                </c:pt>
                <c:pt idx="13">
                  <c:v>34</c:v>
                </c:pt>
                <c:pt idx="14">
                  <c:v>34</c:v>
                </c:pt>
                <c:pt idx="15">
                  <c:v>63</c:v>
                </c:pt>
                <c:pt idx="16">
                  <c:v>93</c:v>
                </c:pt>
                <c:pt idx="17">
                  <c:v>93</c:v>
                </c:pt>
                <c:pt idx="18">
                  <c:v>147</c:v>
                </c:pt>
                <c:pt idx="19">
                  <c:v>199</c:v>
                </c:pt>
                <c:pt idx="20">
                  <c:v>253</c:v>
                </c:pt>
                <c:pt idx="21">
                  <c:v>306</c:v>
                </c:pt>
                <c:pt idx="22">
                  <c:v>438</c:v>
                </c:pt>
                <c:pt idx="23">
                  <c:v>438</c:v>
                </c:pt>
                <c:pt idx="24">
                  <c:v>658</c:v>
                </c:pt>
                <c:pt idx="25">
                  <c:v>840</c:v>
                </c:pt>
                <c:pt idx="26">
                  <c:v>1036</c:v>
                </c:pt>
                <c:pt idx="27">
                  <c:v>1264</c:v>
                </c:pt>
                <c:pt idx="28">
                  <c:v>1534</c:v>
                </c:pt>
                <c:pt idx="29">
                  <c:v>1534</c:v>
                </c:pt>
                <c:pt idx="30">
                  <c:v>1837</c:v>
                </c:pt>
                <c:pt idx="31">
                  <c:v>2337</c:v>
                </c:pt>
                <c:pt idx="32">
                  <c:v>2777</c:v>
                </c:pt>
                <c:pt idx="33">
                  <c:v>3548</c:v>
                </c:pt>
                <c:pt idx="34">
                  <c:v>4149</c:v>
                </c:pt>
                <c:pt idx="35">
                  <c:v>4731</c:v>
                </c:pt>
                <c:pt idx="36">
                  <c:v>5389</c:v>
                </c:pt>
                <c:pt idx="37">
                  <c:v>6343</c:v>
                </c:pt>
                <c:pt idx="38">
                  <c:v>7497</c:v>
                </c:pt>
                <c:pt idx="39">
                  <c:v>10131</c:v>
                </c:pt>
                <c:pt idx="40">
                  <c:v>11917</c:v>
                </c:pt>
                <c:pt idx="41">
                  <c:v>13584</c:v>
                </c:pt>
                <c:pt idx="42">
                  <c:v>15770</c:v>
                </c:pt>
                <c:pt idx="43">
                  <c:v>18328</c:v>
                </c:pt>
                <c:pt idx="44">
                  <c:v>21102</c:v>
                </c:pt>
                <c:pt idx="45">
                  <c:v>24490</c:v>
                </c:pt>
                <c:pt idx="46">
                  <c:v>27938</c:v>
                </c:pt>
                <c:pt idx="47">
                  <c:v>32008</c:v>
                </c:pt>
                <c:pt idx="48">
                  <c:v>36793</c:v>
                </c:pt>
                <c:pt idx="49">
                  <c:v>42853</c:v>
                </c:pt>
                <c:pt idx="50">
                  <c:v>42853</c:v>
                </c:pt>
                <c:pt idx="51">
                  <c:v>52763</c:v>
                </c:pt>
                <c:pt idx="52">
                  <c:v>57999</c:v>
                </c:pt>
                <c:pt idx="53">
                  <c:v>62773</c:v>
                </c:pt>
                <c:pt idx="54">
                  <c:v>68622</c:v>
                </c:pt>
                <c:pt idx="55">
                  <c:v>68622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3-4D90-A743-08389F66C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% DECEDUTI </a:t>
            </a:r>
            <a:r>
              <a:rPr lang="it-IT" sz="1000">
                <a:effectLst/>
              </a:rPr>
              <a:t>(rispetto</a:t>
            </a:r>
            <a:r>
              <a:rPr lang="it-IT" sz="1000" baseline="0">
                <a:effectLst/>
              </a:rPr>
              <a:t> al totale dei casi conosciuti di contagio)</a:t>
            </a:r>
            <a:endParaRPr lang="it-IT" sz="9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Europa!$B$114</c:f>
              <c:strCache>
                <c:ptCount val="1"/>
                <c:pt idx="0">
                  <c:v>France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Europa!$C$114:$BG$114</c:f>
              <c:numCache>
                <c:formatCode>0.0%</c:formatCode>
                <c:ptCount val="57"/>
                <c:pt idx="1">
                  <c:v>0.02</c:v>
                </c:pt>
                <c:pt idx="2">
                  <c:v>1.5706806282722512E-2</c:v>
                </c:pt>
                <c:pt idx="3">
                  <c:v>1.8867924528301886E-2</c:v>
                </c:pt>
                <c:pt idx="4">
                  <c:v>1.4184397163120567E-2</c:v>
                </c:pt>
                <c:pt idx="5">
                  <c:v>1.4285714285714285E-2</c:v>
                </c:pt>
                <c:pt idx="6">
                  <c:v>1.468189233278956E-2</c:v>
                </c:pt>
                <c:pt idx="7">
                  <c:v>1.4164305949008499E-2</c:v>
                </c:pt>
                <c:pt idx="8">
                  <c:v>1.7025089605734768E-2</c:v>
                </c:pt>
                <c:pt idx="9">
                  <c:v>2.1398002853067047E-2</c:v>
                </c:pt>
                <c:pt idx="10">
                  <c:v>1.8602029312288614E-2</c:v>
                </c:pt>
                <c:pt idx="11">
                  <c:v>2.1154693697664168E-2</c:v>
                </c:pt>
                <c:pt idx="12">
                  <c:v>2.132867132867133E-2</c:v>
                </c:pt>
                <c:pt idx="13">
                  <c:v>2.1703296703296703E-2</c:v>
                </c:pt>
                <c:pt idx="14">
                  <c:v>2.0362497202953682E-2</c:v>
                </c:pt>
                <c:pt idx="15">
                  <c:v>2.3605947955390335E-2</c:v>
                </c:pt>
                <c:pt idx="16">
                  <c:v>2.2516354784725391E-2</c:v>
                </c:pt>
                <c:pt idx="17">
                  <c:v>2.2869837950862521E-2</c:v>
                </c:pt>
                <c:pt idx="18">
                  <c:v>2.6982196173836116E-2</c:v>
                </c:pt>
                <c:pt idx="19">
                  <c:v>3.4200606784959085E-2</c:v>
                </c:pt>
                <c:pt idx="20">
                  <c:v>3.6072144288577156E-2</c:v>
                </c:pt>
                <c:pt idx="21">
                  <c:v>3.9311695579182987E-2</c:v>
                </c:pt>
                <c:pt idx="22">
                  <c:v>4.2601605461096009E-2</c:v>
                </c:pt>
                <c:pt idx="23">
                  <c:v>4.3843996941116493E-2</c:v>
                </c:pt>
                <c:pt idx="24">
                  <c:v>4.9943246311010214E-2</c:v>
                </c:pt>
                <c:pt idx="25">
                  <c:v>5.3410914927768859E-2</c:v>
                </c:pt>
                <c:pt idx="26">
                  <c:v>5.888279024525811E-2</c:v>
                </c:pt>
                <c:pt idx="27">
                  <c:v>6.1213201401266057E-2</c:v>
                </c:pt>
                <c:pt idx="28">
                  <c:v>6.2215641405303543E-2</c:v>
                </c:pt>
                <c:pt idx="29">
                  <c:v>6.5637455224257096E-2</c:v>
                </c:pt>
                <c:pt idx="30">
                  <c:v>6.8604043022489028E-2</c:v>
                </c:pt>
                <c:pt idx="31">
                  <c:v>6.8263496318744288E-2</c:v>
                </c:pt>
                <c:pt idx="32">
                  <c:v>7.1434919393540824E-2</c:v>
                </c:pt>
                <c:pt idx="33">
                  <c:v>7.6979786376806622E-2</c:v>
                </c:pt>
                <c:pt idx="34">
                  <c:v>0.10219403173004281</c:v>
                </c:pt>
                <c:pt idx="35">
                  <c:v>0.1113685670853196</c:v>
                </c:pt>
                <c:pt idx="36">
                  <c:v>0.11585041734308331</c:v>
                </c:pt>
                <c:pt idx="37">
                  <c:v>0.12105377748748095</c:v>
                </c:pt>
                <c:pt idx="38">
                  <c:v>0.13354310724367441</c:v>
                </c:pt>
                <c:pt idx="39">
                  <c:v>0.13383069239780504</c:v>
                </c:pt>
                <c:pt idx="40">
                  <c:v>0.14284542653278814</c:v>
                </c:pt>
                <c:pt idx="41">
                  <c:v>0.1469509271545332</c:v>
                </c:pt>
                <c:pt idx="42">
                  <c:v>0.14887861446107753</c:v>
                </c:pt>
                <c:pt idx="43">
                  <c:v>0.15229598864190205</c:v>
                </c:pt>
                <c:pt idx="44">
                  <c:v>0.15400309119010819</c:v>
                </c:pt>
                <c:pt idx="45">
                  <c:v>0.15319945773555832</c:v>
                </c:pt>
                <c:pt idx="46">
                  <c:v>0.16305453853834814</c:v>
                </c:pt>
                <c:pt idx="47">
                  <c:v>0.1660728534580341</c:v>
                </c:pt>
                <c:pt idx="48">
                  <c:v>0.17250815898227675</c:v>
                </c:pt>
                <c:pt idx="49">
                  <c:v>0.1742578192032225</c:v>
                </c:pt>
                <c:pt idx="50">
                  <c:v>0.17664157612840134</c:v>
                </c:pt>
                <c:pt idx="51">
                  <c:v>0.17824390157955478</c:v>
                </c:pt>
                <c:pt idx="52">
                  <c:v>0.17875868481545573</c:v>
                </c:pt>
                <c:pt idx="53">
                  <c:v>0.18062749552818305</c:v>
                </c:pt>
                <c:pt idx="54">
                  <c:v>0.1824924947525986</c:v>
                </c:pt>
                <c:pt idx="55">
                  <c:v>0.18305889333926717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09-4A4D-8145-FFF1924D5C89}"/>
            </c:ext>
          </c:extLst>
        </c:ser>
        <c:ser>
          <c:idx val="2"/>
          <c:order val="1"/>
          <c:tx>
            <c:strRef>
              <c:f>Europa!$B$103</c:f>
              <c:strCache>
                <c:ptCount val="1"/>
                <c:pt idx="0">
                  <c:v>Austria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Europa!$C$103:$BG$103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2.7700831024930748E-3</c:v>
                </c:pt>
                <c:pt idx="13">
                  <c:v>1.984126984126984E-3</c:v>
                </c:pt>
                <c:pt idx="14">
                  <c:v>1.25E-3</c:v>
                </c:pt>
                <c:pt idx="15">
                  <c:v>1.0427528675703858E-3</c:v>
                </c:pt>
                <c:pt idx="16">
                  <c:v>2.6501766784452299E-3</c:v>
                </c:pt>
                <c:pt idx="17">
                  <c:v>2.2522522522522522E-3</c:v>
                </c:pt>
                <c:pt idx="18">
                  <c:v>2.4301336573511541E-3</c:v>
                </c:pt>
                <c:pt idx="19">
                  <c:v>2.7129679869777536E-3</c:v>
                </c:pt>
                <c:pt idx="20">
                  <c:v>2.2650056625141564E-3</c:v>
                </c:pt>
                <c:pt idx="21">
                  <c:v>2.6455026455026454E-3</c:v>
                </c:pt>
                <c:pt idx="22">
                  <c:v>4.406499586890664E-3</c:v>
                </c:pt>
                <c:pt idx="23">
                  <c:v>5.5728934462773074E-3</c:v>
                </c:pt>
                <c:pt idx="24">
                  <c:v>5.6796667928814843E-3</c:v>
                </c:pt>
                <c:pt idx="25">
                  <c:v>5.7744565217391301E-3</c:v>
                </c:pt>
                <c:pt idx="26">
                  <c:v>7.397922890880637E-3</c:v>
                </c:pt>
                <c:pt idx="27">
                  <c:v>8.8346108873587105E-3</c:v>
                </c:pt>
                <c:pt idx="28">
                  <c:v>8.2016644554336032E-3</c:v>
                </c:pt>
                <c:pt idx="29">
                  <c:v>9.7583115851582886E-3</c:v>
                </c:pt>
                <c:pt idx="30">
                  <c:v>1.1228945726762321E-2</c:v>
                </c:pt>
                <c:pt idx="31">
                  <c:v>1.2571204085641328E-2</c:v>
                </c:pt>
                <c:pt idx="32">
                  <c:v>1.3630846793016524E-2</c:v>
                </c:pt>
                <c:pt idx="33">
                  <c:v>1.4197142600413335E-2</c:v>
                </c:pt>
                <c:pt idx="34">
                  <c:v>1.457700650759219E-2</c:v>
                </c:pt>
                <c:pt idx="35">
                  <c:v>1.580826109127996E-2</c:v>
                </c:pt>
                <c:pt idx="36">
                  <c:v>1.702411749979137E-2</c:v>
                </c:pt>
                <c:pt idx="37">
                  <c:v>1.7890542408717573E-2</c:v>
                </c:pt>
                <c:pt idx="38">
                  <c:v>1.9224683544303796E-2</c:v>
                </c:pt>
                <c:pt idx="39">
                  <c:v>2.1050196622715706E-2</c:v>
                </c:pt>
                <c:pt idx="40">
                  <c:v>2.2267512077294684E-2</c:v>
                </c:pt>
                <c:pt idx="41">
                  <c:v>2.3525073746312686E-2</c:v>
                </c:pt>
                <c:pt idx="42">
                  <c:v>2.4407909031650611E-2</c:v>
                </c:pt>
                <c:pt idx="43">
                  <c:v>2.5113008538422903E-2</c:v>
                </c:pt>
                <c:pt idx="44">
                  <c:v>2.6205226803389589E-2</c:v>
                </c:pt>
                <c:pt idx="45">
                  <c:v>2.6977659126036252E-2</c:v>
                </c:pt>
                <c:pt idx="46">
                  <c:v>2.7348643006263048E-2</c:v>
                </c:pt>
                <c:pt idx="47">
                  <c:v>2.8377630121816169E-2</c:v>
                </c:pt>
                <c:pt idx="48">
                  <c:v>2.9514483325344107E-2</c:v>
                </c:pt>
                <c:pt idx="49">
                  <c:v>3.0214159050607012E-2</c:v>
                </c:pt>
                <c:pt idx="50">
                  <c:v>3.0727396329027871E-2</c:v>
                </c:pt>
                <c:pt idx="51">
                  <c:v>3.1793276060339576E-2</c:v>
                </c:pt>
                <c:pt idx="52">
                  <c:v>3.1214184588417716E-2</c:v>
                </c:pt>
                <c:pt idx="53">
                  <c:v>3.3101045296167246E-2</c:v>
                </c:pt>
                <c:pt idx="54">
                  <c:v>3.3900567233900565E-2</c:v>
                </c:pt>
                <c:pt idx="55">
                  <c:v>3.4045659676134855E-2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09-4A4D-8145-FFF1924D5C89}"/>
            </c:ext>
          </c:extLst>
        </c:ser>
        <c:ser>
          <c:idx val="3"/>
          <c:order val="2"/>
          <c:tx>
            <c:strRef>
              <c:f>Europa!$B$116</c:f>
              <c:strCache>
                <c:ptCount val="1"/>
                <c:pt idx="0">
                  <c:v>Germany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Europa!$C$116:$BG$116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1.7559262510974539E-3</c:v>
                </c:pt>
                <c:pt idx="10">
                  <c:v>1.5432098765432098E-3</c:v>
                </c:pt>
                <c:pt idx="11">
                  <c:v>1.9144862795149968E-3</c:v>
                </c:pt>
                <c:pt idx="12">
                  <c:v>2.5327142254115659E-3</c:v>
                </c:pt>
                <c:pt idx="13">
                  <c:v>1.9595035924232528E-3</c:v>
                </c:pt>
                <c:pt idx="14">
                  <c:v>2.1080368906455861E-3</c:v>
                </c:pt>
                <c:pt idx="15">
                  <c:v>2.4803637866887144E-3</c:v>
                </c:pt>
                <c:pt idx="16">
                  <c:v>2.162341982701264E-3</c:v>
                </c:pt>
                <c:pt idx="17">
                  <c:v>1.8166573504751259E-3</c:v>
                </c:pt>
                <c:pt idx="18">
                  <c:v>1.5857526225908757E-3</c:v>
                </c:pt>
                <c:pt idx="19">
                  <c:v>1.8183471224656788E-3</c:v>
                </c:pt>
                <c:pt idx="20">
                  <c:v>2.4559297058341974E-3</c:v>
                </c:pt>
                <c:pt idx="21">
                  <c:v>3.1216512137166286E-3</c:v>
                </c:pt>
                <c:pt idx="22">
                  <c:v>3.7943004763058043E-3</c:v>
                </c:pt>
                <c:pt idx="23">
                  <c:v>4.3132959057921401E-3</c:v>
                </c:pt>
                <c:pt idx="24">
                  <c:v>4.7220637637066616E-3</c:v>
                </c:pt>
                <c:pt idx="25">
                  <c:v>5.4234688287498629E-3</c:v>
                </c:pt>
                <c:pt idx="26">
                  <c:v>5.9827847143397658E-3</c:v>
                </c:pt>
                <c:pt idx="27">
                  <c:v>6.6897204726030215E-3</c:v>
                </c:pt>
                <c:pt idx="28">
                  <c:v>7.4028964546025465E-3</c:v>
                </c:pt>
                <c:pt idx="29">
                  <c:v>7.9409403469580097E-3</c:v>
                </c:pt>
                <c:pt idx="30">
                  <c:v>9.4164391969376385E-3</c:v>
                </c:pt>
                <c:pt idx="31">
                  <c:v>1.0866015497431939E-2</c:v>
                </c:pt>
                <c:pt idx="32">
                  <c:v>1.1860395527869209E-2</c:v>
                </c:pt>
                <c:pt idx="33">
                  <c:v>1.276099176872114E-2</c:v>
                </c:pt>
                <c:pt idx="34">
                  <c:v>1.3499965025997342E-2</c:v>
                </c:pt>
                <c:pt idx="35">
                  <c:v>1.4632444337832827E-2</c:v>
                </c:pt>
                <c:pt idx="36">
                  <c:v>1.5032864735666887E-2</c:v>
                </c:pt>
                <c:pt idx="37">
                  <c:v>1.6195515243134291E-2</c:v>
                </c:pt>
                <c:pt idx="38">
                  <c:v>1.8028054403843918E-2</c:v>
                </c:pt>
                <c:pt idx="39">
                  <c:v>1.9472837840335669E-2</c:v>
                </c:pt>
                <c:pt idx="40">
                  <c:v>2.0902884827130586E-2</c:v>
                </c:pt>
                <c:pt idx="41">
                  <c:v>2.1621989155008584E-2</c:v>
                </c:pt>
                <c:pt idx="42">
                  <c:v>2.2186439130470869E-2</c:v>
                </c:pt>
                <c:pt idx="43">
                  <c:v>2.275313780321259E-2</c:v>
                </c:pt>
                <c:pt idx="44">
                  <c:v>2.3733393019872422E-2</c:v>
                </c:pt>
                <c:pt idx="45">
                  <c:v>2.5504765487835465E-2</c:v>
                </c:pt>
                <c:pt idx="46">
                  <c:v>2.7359141433499424E-2</c:v>
                </c:pt>
                <c:pt idx="47">
                  <c:v>2.8902338788014646E-2</c:v>
                </c:pt>
                <c:pt idx="48">
                  <c:v>2.9904175670661167E-2</c:v>
                </c:pt>
                <c:pt idx="49">
                  <c:v>3.069401059350808E-2</c:v>
                </c:pt>
                <c:pt idx="50">
                  <c:v>3.1085888531255292E-2</c:v>
                </c:pt>
                <c:pt idx="51">
                  <c:v>3.2051416103780227E-2</c:v>
                </c:pt>
                <c:pt idx="52">
                  <c:v>3.3487995387593172E-2</c:v>
                </c:pt>
                <c:pt idx="53">
                  <c:v>3.4408224470772596E-2</c:v>
                </c:pt>
                <c:pt idx="54">
                  <c:v>3.5382988768677313E-2</c:v>
                </c:pt>
                <c:pt idx="55">
                  <c:v>3.6080242459229327E-2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09-4A4D-8145-FFF1924D5C89}"/>
            </c:ext>
          </c:extLst>
        </c:ser>
        <c:ser>
          <c:idx val="0"/>
          <c:order val="3"/>
          <c:tx>
            <c:strRef>
              <c:f>Europa!$B$143</c:f>
              <c:strCache>
                <c:ptCount val="1"/>
                <c:pt idx="0">
                  <c:v>Switzerland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Europa!$C$143:$BG$143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1.1627906976744186E-2</c:v>
                </c:pt>
                <c:pt idx="6">
                  <c:v>4.7846889952153108E-3</c:v>
                </c:pt>
                <c:pt idx="7">
                  <c:v>7.575757575757576E-3</c:v>
                </c:pt>
                <c:pt idx="8">
                  <c:v>6.024096385542169E-3</c:v>
                </c:pt>
                <c:pt idx="9">
                  <c:v>6.024096385542169E-3</c:v>
                </c:pt>
                <c:pt idx="10">
                  <c:v>6.1099796334012219E-3</c:v>
                </c:pt>
                <c:pt idx="11">
                  <c:v>6.2015503875968991E-3</c:v>
                </c:pt>
                <c:pt idx="12">
                  <c:v>6.993006993006993E-3</c:v>
                </c:pt>
                <c:pt idx="13">
                  <c:v>5.3333333333333332E-3</c:v>
                </c:pt>
                <c:pt idx="14">
                  <c:v>8.0941869021339229E-3</c:v>
                </c:pt>
                <c:pt idx="15">
                  <c:v>5.909090909090909E-3</c:v>
                </c:pt>
                <c:pt idx="16">
                  <c:v>6.3636363636363638E-3</c:v>
                </c:pt>
                <c:pt idx="17">
                  <c:v>5.2830188679245287E-3</c:v>
                </c:pt>
                <c:pt idx="18">
                  <c:v>6.9767441860465115E-3</c:v>
                </c:pt>
                <c:pt idx="19">
                  <c:v>8.5425834843385964E-3</c:v>
                </c:pt>
                <c:pt idx="20">
                  <c:v>8.8842975206611576E-3</c:v>
                </c:pt>
                <c:pt idx="21">
                  <c:v>9.2150732269211787E-3</c:v>
                </c:pt>
                <c:pt idx="22">
                  <c:v>8.6070865012193368E-3</c:v>
                </c:pt>
                <c:pt idx="23">
                  <c:v>8.2345601996257015E-3</c:v>
                </c:pt>
                <c:pt idx="24">
                  <c:v>9.7849584708157925E-3</c:v>
                </c:pt>
                <c:pt idx="25">
                  <c:v>1.0603253036854025E-2</c:v>
                </c:pt>
                <c:pt idx="26">
                  <c:v>1.5027067388463692E-2</c:v>
                </c:pt>
                <c:pt idx="27">
                  <c:v>1.6275611368142762E-2</c:v>
                </c:pt>
                <c:pt idx="28">
                  <c:v>1.7868004866180048E-2</c:v>
                </c:pt>
                <c:pt idx="29">
                  <c:v>1.8004763906403251E-2</c:v>
                </c:pt>
                <c:pt idx="30">
                  <c:v>1.9140929146119905E-2</c:v>
                </c:pt>
                <c:pt idx="31">
                  <c:v>2.3156195679165631E-2</c:v>
                </c:pt>
                <c:pt idx="32">
                  <c:v>2.2144112478031636E-2</c:v>
                </c:pt>
                <c:pt idx="33">
                  <c:v>2.8444067077053704E-2</c:v>
                </c:pt>
                <c:pt idx="34">
                  <c:v>3.0802801177306403E-2</c:v>
                </c:pt>
                <c:pt idx="35">
                  <c:v>3.2505246717750985E-2</c:v>
                </c:pt>
                <c:pt idx="36">
                  <c:v>3.3942558746736295E-2</c:v>
                </c:pt>
                <c:pt idx="37">
                  <c:v>3.3141744692685639E-2</c:v>
                </c:pt>
                <c:pt idx="38">
                  <c:v>2.8920772423750227E-2</c:v>
                </c:pt>
                <c:pt idx="39">
                  <c:v>3.1043593130779392E-2</c:v>
                </c:pt>
                <c:pt idx="40">
                  <c:v>3.2177058948712492E-2</c:v>
                </c:pt>
                <c:pt idx="41">
                  <c:v>3.3226019481591547E-2</c:v>
                </c:pt>
                <c:pt idx="42">
                  <c:v>3.3481063658340048E-2</c:v>
                </c:pt>
                <c:pt idx="43">
                  <c:v>3.4020618556701028E-2</c:v>
                </c:pt>
                <c:pt idx="44">
                  <c:v>3.4707243421310638E-2</c:v>
                </c:pt>
                <c:pt idx="45">
                  <c:v>3.4947384770706323E-2</c:v>
                </c:pt>
                <c:pt idx="46">
                  <c:v>3.6945625759416768E-2</c:v>
                </c:pt>
                <c:pt idx="47">
                  <c:v>3.8122396908183559E-2</c:v>
                </c:pt>
                <c:pt idx="48">
                  <c:v>3.9189539578471683E-2</c:v>
                </c:pt>
                <c:pt idx="49">
                  <c:v>4.0626601273698854E-2</c:v>
                </c:pt>
                <c:pt idx="50">
                  <c:v>4.1000795429893704E-2</c:v>
                </c:pt>
                <c:pt idx="51">
                  <c:v>4.0951834039193169E-2</c:v>
                </c:pt>
                <c:pt idx="52">
                  <c:v>4.238590472106072E-2</c:v>
                </c:pt>
                <c:pt idx="53">
                  <c:v>4.3141985382814163E-2</c:v>
                </c:pt>
                <c:pt idx="54">
                  <c:v>4.4590694727951012E-2</c:v>
                </c:pt>
                <c:pt idx="55">
                  <c:v>4.5742262633327507E-2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709-4A4D-8145-FFF1924D5C89}"/>
            </c:ext>
          </c:extLst>
        </c:ser>
        <c:ser>
          <c:idx val="4"/>
          <c:order val="4"/>
          <c:tx>
            <c:strRef>
              <c:f>Europa!$B$144</c:f>
              <c:strCache>
                <c:ptCount val="1"/>
                <c:pt idx="0">
                  <c:v>The United Kingdom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Europa!$C$144:$BG$144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5.9880239520958087E-3</c:v>
                </c:pt>
                <c:pt idx="7">
                  <c:v>9.5238095238095247E-3</c:v>
                </c:pt>
                <c:pt idx="8">
                  <c:v>7.2202166064981952E-3</c:v>
                </c:pt>
                <c:pt idx="9">
                  <c:v>9.2879256965944269E-3</c:v>
                </c:pt>
                <c:pt idx="10">
                  <c:v>1.6085790884718499E-2</c:v>
                </c:pt>
                <c:pt idx="11">
                  <c:v>1.3043478260869565E-2</c:v>
                </c:pt>
                <c:pt idx="12">
                  <c:v>1.3468013468013467E-2</c:v>
                </c:pt>
                <c:pt idx="13">
                  <c:v>1.2468827930174564E-2</c:v>
                </c:pt>
                <c:pt idx="14">
                  <c:v>1.8356643356643356E-2</c:v>
                </c:pt>
                <c:pt idx="15">
                  <c:v>2.5089605734767026E-2</c:v>
                </c:pt>
                <c:pt idx="16">
                  <c:v>3.555268261150614E-2</c:v>
                </c:pt>
                <c:pt idx="17">
                  <c:v>2.8147389969293755E-2</c:v>
                </c:pt>
                <c:pt idx="18">
                  <c:v>3.9163498098859315E-2</c:v>
                </c:pt>
                <c:pt idx="19">
                  <c:v>4.3942630454684162E-2</c:v>
                </c:pt>
                <c:pt idx="20">
                  <c:v>4.4438865177002261E-2</c:v>
                </c:pt>
                <c:pt idx="21">
                  <c:v>4.6432841769629335E-2</c:v>
                </c:pt>
                <c:pt idx="22">
                  <c:v>4.941093722525057E-2</c:v>
                </c:pt>
                <c:pt idx="23">
                  <c:v>5.0345656747820856E-2</c:v>
                </c:pt>
                <c:pt idx="24">
                  <c:v>5.2221259745081051E-2</c:v>
                </c:pt>
                <c:pt idx="25">
                  <c:v>4.8568131752858491E-2</c:v>
                </c:pt>
                <c:pt idx="26">
                  <c:v>4.9562682215743441E-2</c:v>
                </c:pt>
                <c:pt idx="27">
                  <c:v>5.2175706331202311E-2</c:v>
                </c:pt>
                <c:pt idx="28">
                  <c:v>5.9615047095302173E-2</c:v>
                </c:pt>
                <c:pt idx="29">
                  <c:v>6.2890504967735322E-2</c:v>
                </c:pt>
                <c:pt idx="30">
                  <c:v>6.3580943779634233E-2</c:v>
                </c:pt>
                <c:pt idx="31">
                  <c:v>7.1121889162757412E-2</c:v>
                </c:pt>
                <c:pt idx="32">
                  <c:v>8.5894565438632206E-2</c:v>
                </c:pt>
                <c:pt idx="33">
                  <c:v>8.6620010675523398E-2</c:v>
                </c:pt>
                <c:pt idx="34">
                  <c:v>9.4440951482762228E-2</c:v>
                </c:pt>
                <c:pt idx="35">
                  <c:v>0.1029183668599518</c:v>
                </c:pt>
                <c:pt idx="36">
                  <c:v>0.10320016732901066</c:v>
                </c:pt>
                <c:pt idx="37">
                  <c:v>0.10410369681469425</c:v>
                </c:pt>
                <c:pt idx="38">
                  <c:v>0.11148318430293595</c:v>
                </c:pt>
                <c:pt idx="39">
                  <c:v>0.11684804978843209</c:v>
                </c:pt>
                <c:pt idx="40">
                  <c:v>0.12258570089580677</c:v>
                </c:pt>
                <c:pt idx="41">
                  <c:v>0.12746883715635493</c:v>
                </c:pt>
                <c:pt idx="42">
                  <c:v>0.1250079118931578</c:v>
                </c:pt>
                <c:pt idx="43">
                  <c:v>0.12590913944686355</c:v>
                </c:pt>
                <c:pt idx="44">
                  <c:v>0.12783074753173485</c:v>
                </c:pt>
                <c:pt idx="45">
                  <c:v>0.12896662654324276</c:v>
                </c:pt>
                <c:pt idx="46">
                  <c:v>0.13066612510154346</c:v>
                </c:pt>
                <c:pt idx="47">
                  <c:v>0.13316585351659116</c:v>
                </c:pt>
                <c:pt idx="48">
                  <c:v>0.13409877088393318</c:v>
                </c:pt>
                <c:pt idx="49">
                  <c:v>0.1353866626977526</c:v>
                </c:pt>
                <c:pt idx="50">
                  <c:v>0.13375419543436801</c:v>
                </c:pt>
                <c:pt idx="51">
                  <c:v>0.1323398558682774</c:v>
                </c:pt>
                <c:pt idx="52">
                  <c:v>0.13434535986609633</c:v>
                </c:pt>
                <c:pt idx="53">
                  <c:v>0.13558153993662875</c:v>
                </c:pt>
                <c:pt idx="54">
                  <c:v>0.13570197418924987</c:v>
                </c:pt>
                <c:pt idx="55">
                  <c:v>0.1359606323361307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09-4A4D-8145-FFF1924D5C89}"/>
            </c:ext>
          </c:extLst>
        </c:ser>
        <c:ser>
          <c:idx val="5"/>
          <c:order val="5"/>
          <c:tx>
            <c:strRef>
              <c:f>Europa!$B$141</c:f>
              <c:strCache>
                <c:ptCount val="1"/>
                <c:pt idx="0">
                  <c:v>Spain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Europa!$C$141:$BG$141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5.0505050505050509E-3</c:v>
                </c:pt>
                <c:pt idx="5">
                  <c:v>1.1673151750972763E-2</c:v>
                </c:pt>
                <c:pt idx="6">
                  <c:v>1.3368983957219251E-2</c:v>
                </c:pt>
                <c:pt idx="7">
                  <c:v>1.1627906976744186E-2</c:v>
                </c:pt>
                <c:pt idx="8">
                  <c:v>1.6977928692699491E-2</c:v>
                </c:pt>
                <c:pt idx="9">
                  <c:v>2.734375E-2</c:v>
                </c:pt>
                <c:pt idx="10">
                  <c:v>2.1964612568639415E-2</c:v>
                </c:pt>
                <c:pt idx="11">
                  <c:v>2.2429906542056073E-2</c:v>
                </c:pt>
                <c:pt idx="12">
                  <c:v>2.8330522765598651E-2</c:v>
                </c:pt>
                <c:pt idx="13">
                  <c:v>2.8362089340581424E-2</c:v>
                </c:pt>
                <c:pt idx="14">
                  <c:v>2.363984008343473E-2</c:v>
                </c:pt>
                <c:pt idx="15">
                  <c:v>3.714691087321037E-2</c:v>
                </c:pt>
                <c:pt idx="16">
                  <c:v>3.361984550103362E-2</c:v>
                </c:pt>
                <c:pt idx="17">
                  <c:v>4.3925568080157455E-2</c:v>
                </c:pt>
                <c:pt idx="18">
                  <c:v>4.3598716827063282E-2</c:v>
                </c:pt>
                <c:pt idx="19">
                  <c:v>4.4730856709628508E-2</c:v>
                </c:pt>
                <c:pt idx="20">
                  <c:v>5.0150150150150147E-2</c:v>
                </c:pt>
                <c:pt idx="21">
                  <c:v>5.3197464494904916E-2</c:v>
                </c:pt>
                <c:pt idx="22">
                  <c:v>6.0198796024079515E-2</c:v>
                </c:pt>
                <c:pt idx="23">
                  <c:v>6.5943364864456469E-2</c:v>
                </c:pt>
                <c:pt idx="24">
                  <c:v>6.7955536510977244E-2</c:v>
                </c:pt>
                <c:pt idx="25">
                  <c:v>7.2127704263810127E-2</c:v>
                </c:pt>
                <c:pt idx="26">
                  <c:v>7.2773545952872498E-2</c:v>
                </c:pt>
                <c:pt idx="27">
                  <c:v>7.5836338375560031E-2</c:v>
                </c:pt>
                <c:pt idx="28">
                  <c:v>7.8756505370390875E-2</c:v>
                </c:pt>
                <c:pt idx="29">
                  <c:v>8.2845793621584576E-2</c:v>
                </c:pt>
                <c:pt idx="30">
                  <c:v>8.6155290803450912E-2</c:v>
                </c:pt>
                <c:pt idx="31">
                  <c:v>8.6732262198544754E-2</c:v>
                </c:pt>
                <c:pt idx="32">
                  <c:v>8.8636719667893785E-2</c:v>
                </c:pt>
                <c:pt idx="33">
                  <c:v>9.0740035196574684E-2</c:v>
                </c:pt>
                <c:pt idx="34">
                  <c:v>9.289779967717271E-2</c:v>
                </c:pt>
                <c:pt idx="35">
                  <c:v>9.4150846587993844E-2</c:v>
                </c:pt>
                <c:pt idx="36">
                  <c:v>9.496860636743934E-2</c:v>
                </c:pt>
                <c:pt idx="37">
                  <c:v>9.6680786776467798E-2</c:v>
                </c:pt>
                <c:pt idx="38">
                  <c:v>9.81994164116433E-2</c:v>
                </c:pt>
                <c:pt idx="39">
                  <c:v>9.9222850910082483E-2</c:v>
                </c:pt>
                <c:pt idx="40">
                  <c:v>9.9956705981134306E-2</c:v>
                </c:pt>
                <c:pt idx="41">
                  <c:v>0.10089668963584721</c:v>
                </c:pt>
                <c:pt idx="42">
                  <c:v>0.10103674962311247</c:v>
                </c:pt>
                <c:pt idx="43">
                  <c:v>0.10222926291569037</c:v>
                </c:pt>
                <c:pt idx="44">
                  <c:v>0.10318237598527399</c:v>
                </c:pt>
                <c:pt idx="45">
                  <c:v>0.10464759100735477</c:v>
                </c:pt>
                <c:pt idx="46">
                  <c:v>0.10459205215247167</c:v>
                </c:pt>
                <c:pt idx="47">
                  <c:v>0.10464073166462454</c:v>
                </c:pt>
                <c:pt idx="48">
                  <c:v>0.10356892187932025</c:v>
                </c:pt>
                <c:pt idx="49">
                  <c:v>0.10453981202340841</c:v>
                </c:pt>
                <c:pt idx="50">
                  <c:v>0.1043818642060997</c:v>
                </c:pt>
                <c:pt idx="51">
                  <c:v>0.10415064182608261</c:v>
                </c:pt>
                <c:pt idx="52">
                  <c:v>0.10423258137507468</c:v>
                </c:pt>
                <c:pt idx="53">
                  <c:v>0.10421375408490852</c:v>
                </c:pt>
                <c:pt idx="54">
                  <c:v>0.10401175454408892</c:v>
                </c:pt>
                <c:pt idx="55">
                  <c:v>0.10249176389217524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709-4A4D-8145-FFF1924D5C89}"/>
            </c:ext>
          </c:extLst>
        </c:ser>
        <c:ser>
          <c:idx val="6"/>
          <c:order val="6"/>
          <c:tx>
            <c:strRef>
              <c:f>Europa!$B$129</c:f>
              <c:strCache>
                <c:ptCount val="1"/>
                <c:pt idx="0">
                  <c:v>Netherlands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Europa!$C$129:$BG$129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7.8125E-3</c:v>
                </c:pt>
                <c:pt idx="7">
                  <c:v>5.3191489361702126E-3</c:v>
                </c:pt>
                <c:pt idx="8">
                  <c:v>1.1320754716981131E-2</c:v>
                </c:pt>
                <c:pt idx="9">
                  <c:v>9.3457943925233638E-3</c:v>
                </c:pt>
                <c:pt idx="10">
                  <c:v>1.0471204188481676E-2</c:v>
                </c:pt>
                <c:pt idx="11">
                  <c:v>9.9403578528827041E-3</c:v>
                </c:pt>
                <c:pt idx="12">
                  <c:v>8.1433224755700327E-3</c:v>
                </c:pt>
                <c:pt idx="13">
                  <c:v>1.2437810945273632E-2</c:v>
                </c:pt>
                <c:pt idx="14">
                  <c:v>1.251303441084463E-2</c:v>
                </c:pt>
                <c:pt idx="15">
                  <c:v>1.7621145374449341E-2</c:v>
                </c:pt>
                <c:pt idx="16">
                  <c:v>1.6985138004246284E-2</c:v>
                </c:pt>
                <c:pt idx="17">
                  <c:v>2.5219941348973606E-2</c:v>
                </c:pt>
                <c:pt idx="18">
                  <c:v>2.8278888347147733E-2</c:v>
                </c:pt>
                <c:pt idx="19">
                  <c:v>3.0894308943089432E-2</c:v>
                </c:pt>
                <c:pt idx="20">
                  <c:v>3.5404141616566465E-2</c:v>
                </c:pt>
                <c:pt idx="21">
                  <c:v>3.745524648857064E-2</c:v>
                </c:pt>
                <c:pt idx="22">
                  <c:v>4.2578496669838248E-2</c:v>
                </c:pt>
                <c:pt idx="23">
                  <c:v>4.4851547694251419E-2</c:v>
                </c:pt>
                <c:pt idx="24">
                  <c:v>4.9640287769784172E-2</c:v>
                </c:pt>
                <c:pt idx="25">
                  <c:v>5.5520898315658138E-2</c:v>
                </c:pt>
                <c:pt idx="26">
                  <c:v>5.8403983313147625E-2</c:v>
                </c:pt>
                <c:pt idx="27">
                  <c:v>6.346623270951994E-2</c:v>
                </c:pt>
                <c:pt idx="28">
                  <c:v>6.5457897971727103E-2</c:v>
                </c:pt>
                <c:pt idx="29">
                  <c:v>7.0955273329652124E-2</c:v>
                </c:pt>
                <c:pt idx="30">
                  <c:v>7.3531914893617017E-2</c:v>
                </c:pt>
                <c:pt idx="31">
                  <c:v>8.2493052798729649E-2</c:v>
                </c:pt>
                <c:pt idx="32">
                  <c:v>8.6161304539444691E-2</c:v>
                </c:pt>
                <c:pt idx="33">
                  <c:v>9.1107028645301763E-2</c:v>
                </c:pt>
                <c:pt idx="34">
                  <c:v>9.4574826687019012E-2</c:v>
                </c:pt>
                <c:pt idx="35">
                  <c:v>9.929632525410477E-2</c:v>
                </c:pt>
                <c:pt idx="36">
                  <c:v>9.8930031930984264E-2</c:v>
                </c:pt>
                <c:pt idx="37">
                  <c:v>9.9292666063925963E-2</c:v>
                </c:pt>
                <c:pt idx="38">
                  <c:v>0.10730337078651686</c:v>
                </c:pt>
                <c:pt idx="39">
                  <c:v>0.10939705095138449</c:v>
                </c:pt>
                <c:pt idx="40">
                  <c:v>0.11010017461630364</c:v>
                </c:pt>
                <c:pt idx="41">
                  <c:v>0.10871541758669957</c:v>
                </c:pt>
                <c:pt idx="42">
                  <c:v>0.10826199156187277</c:v>
                </c:pt>
                <c:pt idx="43">
                  <c:v>0.10696838238167819</c:v>
                </c:pt>
                <c:pt idx="44">
                  <c:v>0.10632367895747806</c:v>
                </c:pt>
                <c:pt idx="45">
                  <c:v>0.10740727232940661</c:v>
                </c:pt>
                <c:pt idx="46">
                  <c:v>0.11132028558235357</c:v>
                </c:pt>
                <c:pt idx="47">
                  <c:v>0.11347299240090368</c:v>
                </c:pt>
                <c:pt idx="48">
                  <c:v>0.11359978981247332</c:v>
                </c:pt>
                <c:pt idx="49">
                  <c:v>0.11399537813795942</c:v>
                </c:pt>
                <c:pt idx="50">
                  <c:v>0.11281580156178227</c:v>
                </c:pt>
                <c:pt idx="51">
                  <c:v>0.11228857955395899</c:v>
                </c:pt>
                <c:pt idx="52">
                  <c:v>0.11472432179059003</c:v>
                </c:pt>
                <c:pt idx="53">
                  <c:v>0.11635382584237415</c:v>
                </c:pt>
                <c:pt idx="54">
                  <c:v>0.11690783397240337</c:v>
                </c:pt>
                <c:pt idx="55">
                  <c:v>0.11739427945805392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709-4A4D-8145-FFF1924D5C89}"/>
            </c:ext>
          </c:extLst>
        </c:ser>
        <c:ser>
          <c:idx val="7"/>
          <c:order val="7"/>
          <c:tx>
            <c:strRef>
              <c:f>Europa!$B$136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Europa!$C$1:$BG$1</c:f>
              <c:numCache>
                <c:formatCode>d\-mmm</c:formatCode>
                <c:ptCount val="57"/>
                <c:pt idx="0">
                  <c:v>43891</c:v>
                </c:pt>
                <c:pt idx="1">
                  <c:v>43892</c:v>
                </c:pt>
                <c:pt idx="2">
                  <c:v>43893</c:v>
                </c:pt>
                <c:pt idx="3">
                  <c:v>43894</c:v>
                </c:pt>
                <c:pt idx="4">
                  <c:v>43895</c:v>
                </c:pt>
                <c:pt idx="5">
                  <c:v>43896</c:v>
                </c:pt>
                <c:pt idx="6">
                  <c:v>43897</c:v>
                </c:pt>
                <c:pt idx="7">
                  <c:v>43898</c:v>
                </c:pt>
                <c:pt idx="8">
                  <c:v>43899</c:v>
                </c:pt>
                <c:pt idx="9">
                  <c:v>43900</c:v>
                </c:pt>
                <c:pt idx="10">
                  <c:v>43901</c:v>
                </c:pt>
                <c:pt idx="11">
                  <c:v>43902</c:v>
                </c:pt>
                <c:pt idx="12">
                  <c:v>43903</c:v>
                </c:pt>
                <c:pt idx="13">
                  <c:v>43904</c:v>
                </c:pt>
                <c:pt idx="14">
                  <c:v>43905</c:v>
                </c:pt>
                <c:pt idx="15">
                  <c:v>43906</c:v>
                </c:pt>
                <c:pt idx="16">
                  <c:v>43907</c:v>
                </c:pt>
                <c:pt idx="17">
                  <c:v>43908</c:v>
                </c:pt>
                <c:pt idx="18">
                  <c:v>43909</c:v>
                </c:pt>
                <c:pt idx="19">
                  <c:v>43910</c:v>
                </c:pt>
                <c:pt idx="20">
                  <c:v>43911</c:v>
                </c:pt>
                <c:pt idx="21">
                  <c:v>43912</c:v>
                </c:pt>
                <c:pt idx="22">
                  <c:v>43913</c:v>
                </c:pt>
                <c:pt idx="23">
                  <c:v>43914</c:v>
                </c:pt>
                <c:pt idx="24">
                  <c:v>43915</c:v>
                </c:pt>
                <c:pt idx="25">
                  <c:v>43916</c:v>
                </c:pt>
                <c:pt idx="26">
                  <c:v>43917</c:v>
                </c:pt>
                <c:pt idx="27">
                  <c:v>43918</c:v>
                </c:pt>
                <c:pt idx="28">
                  <c:v>43919</c:v>
                </c:pt>
                <c:pt idx="29">
                  <c:v>43920</c:v>
                </c:pt>
                <c:pt idx="30">
                  <c:v>43921</c:v>
                </c:pt>
                <c:pt idx="31">
                  <c:v>43922</c:v>
                </c:pt>
                <c:pt idx="32">
                  <c:v>43923</c:v>
                </c:pt>
                <c:pt idx="33">
                  <c:v>43924</c:v>
                </c:pt>
                <c:pt idx="34">
                  <c:v>43925</c:v>
                </c:pt>
                <c:pt idx="35">
                  <c:v>43926</c:v>
                </c:pt>
                <c:pt idx="36">
                  <c:v>43927</c:v>
                </c:pt>
                <c:pt idx="37">
                  <c:v>43928</c:v>
                </c:pt>
                <c:pt idx="38">
                  <c:v>43929</c:v>
                </c:pt>
                <c:pt idx="39">
                  <c:v>43930</c:v>
                </c:pt>
                <c:pt idx="40">
                  <c:v>43931</c:v>
                </c:pt>
                <c:pt idx="41">
                  <c:v>43932</c:v>
                </c:pt>
                <c:pt idx="42">
                  <c:v>43933</c:v>
                </c:pt>
                <c:pt idx="43">
                  <c:v>43934</c:v>
                </c:pt>
                <c:pt idx="44">
                  <c:v>43935</c:v>
                </c:pt>
                <c:pt idx="45">
                  <c:v>43936</c:v>
                </c:pt>
                <c:pt idx="46">
                  <c:v>43937</c:v>
                </c:pt>
                <c:pt idx="47">
                  <c:v>43938</c:v>
                </c:pt>
                <c:pt idx="48">
                  <c:v>43939</c:v>
                </c:pt>
                <c:pt idx="49">
                  <c:v>43940</c:v>
                </c:pt>
                <c:pt idx="50">
                  <c:v>43941</c:v>
                </c:pt>
                <c:pt idx="51">
                  <c:v>43942</c:v>
                </c:pt>
                <c:pt idx="52">
                  <c:v>43943</c:v>
                </c:pt>
                <c:pt idx="53">
                  <c:v>43944</c:v>
                </c:pt>
                <c:pt idx="54">
                  <c:v>43945</c:v>
                </c:pt>
                <c:pt idx="55">
                  <c:v>43946</c:v>
                </c:pt>
                <c:pt idx="56">
                  <c:v>43947</c:v>
                </c:pt>
              </c:numCache>
            </c:numRef>
          </c:cat>
          <c:val>
            <c:numRef>
              <c:f>Europa!$C$136:$BG$136</c:f>
              <c:numCache>
                <c:formatCode>0.0%</c:formatCode>
                <c:ptCount val="5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2.3809523809523812E-3</c:v>
                </c:pt>
                <c:pt idx="26">
                  <c:v>2.8957528957528956E-3</c:v>
                </c:pt>
                <c:pt idx="27">
                  <c:v>3.1645569620253164E-3</c:v>
                </c:pt>
                <c:pt idx="28">
                  <c:v>5.2151238591916557E-3</c:v>
                </c:pt>
                <c:pt idx="29">
                  <c:v>6.51890482398957E-3</c:v>
                </c:pt>
                <c:pt idx="30">
                  <c:v>4.8992923244420249E-3</c:v>
                </c:pt>
                <c:pt idx="31">
                  <c:v>7.2742832691484807E-3</c:v>
                </c:pt>
                <c:pt idx="32">
                  <c:v>8.6424198775657182E-3</c:v>
                </c:pt>
                <c:pt idx="33">
                  <c:v>8.4554678692220966E-3</c:v>
                </c:pt>
                <c:pt idx="34">
                  <c:v>8.1947457218606891E-3</c:v>
                </c:pt>
                <c:pt idx="35">
                  <c:v>9.0889875290636225E-3</c:v>
                </c:pt>
                <c:pt idx="36">
                  <c:v>8.3503432918908896E-3</c:v>
                </c:pt>
                <c:pt idx="37">
                  <c:v>7.4097430238057697E-3</c:v>
                </c:pt>
                <c:pt idx="38">
                  <c:v>7.7364279044951313E-3</c:v>
                </c:pt>
                <c:pt idx="39">
                  <c:v>7.5017273714342121E-3</c:v>
                </c:pt>
                <c:pt idx="40">
                  <c:v>7.8878912477972647E-3</c:v>
                </c:pt>
                <c:pt idx="41">
                  <c:v>7.8032979976442873E-3</c:v>
                </c:pt>
                <c:pt idx="42">
                  <c:v>8.2435003170577038E-3</c:v>
                </c:pt>
                <c:pt idx="43">
                  <c:v>8.0750763858577039E-3</c:v>
                </c:pt>
                <c:pt idx="44">
                  <c:v>8.0561084257416357E-3</c:v>
                </c:pt>
                <c:pt idx="45">
                  <c:v>8.0849326255614529E-3</c:v>
                </c:pt>
                <c:pt idx="46">
                  <c:v>8.3041019400100224E-3</c:v>
                </c:pt>
                <c:pt idx="47">
                  <c:v>8.5291177205698582E-3</c:v>
                </c:pt>
                <c:pt idx="48">
                  <c:v>8.5070529720327245E-3</c:v>
                </c:pt>
                <c:pt idx="49">
                  <c:v>8.4241476676078682E-3</c:v>
                </c:pt>
                <c:pt idx="50">
                  <c:v>8.4241476676078682E-3</c:v>
                </c:pt>
                <c:pt idx="51">
                  <c:v>8.6424198775657182E-3</c:v>
                </c:pt>
                <c:pt idx="52">
                  <c:v>8.8449800858635495E-3</c:v>
                </c:pt>
                <c:pt idx="53">
                  <c:v>8.8413808484539523E-3</c:v>
                </c:pt>
                <c:pt idx="54">
                  <c:v>8.9621404214391878E-3</c:v>
                </c:pt>
                <c:pt idx="55">
                  <c:v>8.9621404214391878E-3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BB-4EFD-BA4A-C1A5D4FA0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1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Nuovi contagi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Nuovi contagi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Europa!$B$168:$B$212</c:f>
              <c:strCache>
                <c:ptCount val="45"/>
                <c:pt idx="0">
                  <c:v>Andorra</c:v>
                </c:pt>
                <c:pt idx="1">
                  <c:v>Armenia</c:v>
                </c:pt>
                <c:pt idx="2">
                  <c:v>Austria</c:v>
                </c:pt>
                <c:pt idx="3">
                  <c:v>Azerbaijan</c:v>
                </c:pt>
                <c:pt idx="4">
                  <c:v>Belarus</c:v>
                </c:pt>
                <c:pt idx="5">
                  <c:v>Belgium</c:v>
                </c:pt>
                <c:pt idx="6">
                  <c:v>Bosnia and Herzegovina</c:v>
                </c:pt>
                <c:pt idx="7">
                  <c:v>Bulgaria</c:v>
                </c:pt>
                <c:pt idx="8">
                  <c:v>Croatia</c:v>
                </c:pt>
                <c:pt idx="9">
                  <c:v>Czechia</c:v>
                </c:pt>
                <c:pt idx="10">
                  <c:v>Denmark</c:v>
                </c:pt>
                <c:pt idx="11">
                  <c:v>Estonia</c:v>
                </c:pt>
                <c:pt idx="12">
                  <c:v>Finland</c:v>
                </c:pt>
                <c:pt idx="13">
                  <c:v>France</c:v>
                </c:pt>
                <c:pt idx="14">
                  <c:v>Georgia</c:v>
                </c:pt>
                <c:pt idx="15">
                  <c:v>Germany</c:v>
                </c:pt>
                <c:pt idx="16">
                  <c:v>Greece</c:v>
                </c:pt>
                <c:pt idx="17">
                  <c:v>Holy See</c:v>
                </c:pt>
                <c:pt idx="18">
                  <c:v>Hungary</c:v>
                </c:pt>
                <c:pt idx="19">
                  <c:v>Iceland</c:v>
                </c:pt>
                <c:pt idx="20">
                  <c:v>Ireland</c:v>
                </c:pt>
                <c:pt idx="21">
                  <c:v>Israel</c:v>
                </c:pt>
                <c:pt idx="22">
                  <c:v>Latvia</c:v>
                </c:pt>
                <c:pt idx="23">
                  <c:v>Liechtenstein</c:v>
                </c:pt>
                <c:pt idx="24">
                  <c:v>Lithuania</c:v>
                </c:pt>
                <c:pt idx="25">
                  <c:v>Luxembourg</c:v>
                </c:pt>
                <c:pt idx="26">
                  <c:v>Malta</c:v>
                </c:pt>
                <c:pt idx="27">
                  <c:v>Monaco</c:v>
                </c:pt>
                <c:pt idx="28">
                  <c:v>Netherlands</c:v>
                </c:pt>
                <c:pt idx="29">
                  <c:v>North Macedonia</c:v>
                </c:pt>
                <c:pt idx="30">
                  <c:v>Norway</c:v>
                </c:pt>
                <c:pt idx="31">
                  <c:v>Poland</c:v>
                </c:pt>
                <c:pt idx="32">
                  <c:v>Portugal</c:v>
                </c:pt>
                <c:pt idx="33">
                  <c:v>Republic of Moldova</c:v>
                </c:pt>
                <c:pt idx="34">
                  <c:v>Romania</c:v>
                </c:pt>
                <c:pt idx="35">
                  <c:v>Russian Federation</c:v>
                </c:pt>
                <c:pt idx="36">
                  <c:v>San Marino</c:v>
                </c:pt>
                <c:pt idx="37">
                  <c:v>Serbia</c:v>
                </c:pt>
                <c:pt idx="38">
                  <c:v>Slovakia</c:v>
                </c:pt>
                <c:pt idx="39">
                  <c:v>Slovenia</c:v>
                </c:pt>
                <c:pt idx="40">
                  <c:v>Spain</c:v>
                </c:pt>
                <c:pt idx="41">
                  <c:v>Sweden</c:v>
                </c:pt>
                <c:pt idx="42">
                  <c:v>Switzerland</c:v>
                </c:pt>
                <c:pt idx="43">
                  <c:v>The United Kingdom</c:v>
                </c:pt>
                <c:pt idx="44">
                  <c:v>Ukraine</c:v>
                </c:pt>
              </c:strCache>
            </c:strRef>
          </c:cat>
          <c:val>
            <c:numRef>
              <c:f>Europa!$BT$168:$BT$212</c:f>
              <c:numCache>
                <c:formatCode>General</c:formatCode>
                <c:ptCount val="45"/>
                <c:pt idx="0">
                  <c:v>7</c:v>
                </c:pt>
                <c:pt idx="1">
                  <c:v>73</c:v>
                </c:pt>
                <c:pt idx="2">
                  <c:v>83</c:v>
                </c:pt>
                <c:pt idx="3">
                  <c:v>44</c:v>
                </c:pt>
                <c:pt idx="4">
                  <c:v>751</c:v>
                </c:pt>
                <c:pt idx="5">
                  <c:v>1496</c:v>
                </c:pt>
                <c:pt idx="6">
                  <c:v>15</c:v>
                </c:pt>
                <c:pt idx="7">
                  <c:v>91</c:v>
                </c:pt>
                <c:pt idx="8">
                  <c:v>28</c:v>
                </c:pt>
                <c:pt idx="9">
                  <c:v>85</c:v>
                </c:pt>
                <c:pt idx="10">
                  <c:v>137</c:v>
                </c:pt>
                <c:pt idx="11">
                  <c:v>13</c:v>
                </c:pt>
                <c:pt idx="12">
                  <c:v>111</c:v>
                </c:pt>
                <c:pt idx="13">
                  <c:v>1755</c:v>
                </c:pt>
                <c:pt idx="14">
                  <c:v>25</c:v>
                </c:pt>
                <c:pt idx="15">
                  <c:v>2055</c:v>
                </c:pt>
                <c:pt idx="16">
                  <c:v>27</c:v>
                </c:pt>
                <c:pt idx="17">
                  <c:v>0</c:v>
                </c:pt>
                <c:pt idx="18">
                  <c:v>60</c:v>
                </c:pt>
                <c:pt idx="19">
                  <c:v>0</c:v>
                </c:pt>
                <c:pt idx="20">
                  <c:v>577</c:v>
                </c:pt>
                <c:pt idx="21">
                  <c:v>225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30</c:v>
                </c:pt>
                <c:pt idx="26">
                  <c:v>2</c:v>
                </c:pt>
                <c:pt idx="27">
                  <c:v>0</c:v>
                </c:pt>
                <c:pt idx="28">
                  <c:v>806</c:v>
                </c:pt>
                <c:pt idx="29">
                  <c:v>26</c:v>
                </c:pt>
                <c:pt idx="30">
                  <c:v>63</c:v>
                </c:pt>
                <c:pt idx="31">
                  <c:v>381</c:v>
                </c:pt>
                <c:pt idx="32">
                  <c:v>444</c:v>
                </c:pt>
                <c:pt idx="33">
                  <c:v>184</c:v>
                </c:pt>
                <c:pt idx="34">
                  <c:v>321</c:v>
                </c:pt>
                <c:pt idx="35">
                  <c:v>0</c:v>
                </c:pt>
                <c:pt idx="36">
                  <c:v>12</c:v>
                </c:pt>
                <c:pt idx="37">
                  <c:v>207</c:v>
                </c:pt>
                <c:pt idx="38">
                  <c:v>35</c:v>
                </c:pt>
                <c:pt idx="39">
                  <c:v>7</c:v>
                </c:pt>
                <c:pt idx="40">
                  <c:v>6740</c:v>
                </c:pt>
                <c:pt idx="41">
                  <c:v>812</c:v>
                </c:pt>
                <c:pt idx="42">
                  <c:v>181</c:v>
                </c:pt>
                <c:pt idx="43">
                  <c:v>5386</c:v>
                </c:pt>
                <c:pt idx="44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21-48EF-A190-CEAB8B848E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486514736"/>
        <c:axId val="486513752"/>
      </c:barChart>
      <c:catAx>
        <c:axId val="486514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3752"/>
        <c:crosses val="autoZero"/>
        <c:auto val="1"/>
        <c:lblAlgn val="ctr"/>
        <c:lblOffset val="100"/>
        <c:noMultiLvlLbl val="0"/>
      </c:catAx>
      <c:valAx>
        <c:axId val="48651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865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Veneto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tamp xpos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Italia!$E$2:$AN$2</c:f>
              <c:numCache>
                <c:formatCode>d\-mmm</c:formatCode>
                <c:ptCount val="36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</c:numCache>
            </c:numRef>
          </c:cat>
          <c:val>
            <c:numRef>
              <c:f>Italia!$E$350:$AN$350</c:f>
              <c:numCache>
                <c:formatCode>0.0%</c:formatCode>
                <c:ptCount val="36"/>
                <c:pt idx="0">
                  <c:v>1.1375661375661376E-2</c:v>
                </c:pt>
                <c:pt idx="1">
                  <c:v>1.4489795918367347E-2</c:v>
                </c:pt>
                <c:pt idx="2">
                  <c:v>1.8007787151200518E-2</c:v>
                </c:pt>
                <c:pt idx="3">
                  <c:v>2.0366873482600484E-2</c:v>
                </c:pt>
                <c:pt idx="4">
                  <c:v>2.2057974361935559E-2</c:v>
                </c:pt>
                <c:pt idx="5">
                  <c:v>2.9041519434628977E-2</c:v>
                </c:pt>
                <c:pt idx="6">
                  <c:v>2.7908403189531795E-2</c:v>
                </c:pt>
                <c:pt idx="7">
                  <c:v>3.0169025157232705E-2</c:v>
                </c:pt>
                <c:pt idx="8">
                  <c:v>3.4236804564907276E-2</c:v>
                </c:pt>
                <c:pt idx="9">
                  <c:v>3.4061427734538456E-2</c:v>
                </c:pt>
                <c:pt idx="10">
                  <c:v>3.747216463180527E-2</c:v>
                </c:pt>
                <c:pt idx="11">
                  <c:v>3.7632545567953424E-2</c:v>
                </c:pt>
                <c:pt idx="12">
                  <c:v>4.2090714913933909E-2</c:v>
                </c:pt>
                <c:pt idx="13">
                  <c:v>4.6628227625971422E-2</c:v>
                </c:pt>
                <c:pt idx="14">
                  <c:v>5.1433034909571594E-2</c:v>
                </c:pt>
                <c:pt idx="15">
                  <c:v>4.7803738317757007E-2</c:v>
                </c:pt>
                <c:pt idx="16">
                  <c:v>5.904940694598515E-2</c:v>
                </c:pt>
                <c:pt idx="17">
                  <c:v>6.2083998287337981E-2</c:v>
                </c:pt>
                <c:pt idx="18">
                  <c:v>7.1793921423276508E-2</c:v>
                </c:pt>
                <c:pt idx="19">
                  <c:v>6.6736311681927118E-2</c:v>
                </c:pt>
                <c:pt idx="20">
                  <c:v>7.0552322264064812E-2</c:v>
                </c:pt>
                <c:pt idx="21">
                  <c:v>7.6216246688088393E-2</c:v>
                </c:pt>
                <c:pt idx="22">
                  <c:v>7.8695428613403201E-2</c:v>
                </c:pt>
                <c:pt idx="23">
                  <c:v>7.8015137265439558E-2</c:v>
                </c:pt>
                <c:pt idx="24">
                  <c:v>8.178461288751826E-2</c:v>
                </c:pt>
                <c:pt idx="25">
                  <c:v>8.6070616308116771E-2</c:v>
                </c:pt>
                <c:pt idx="26">
                  <c:v>8.8814135353990742E-2</c:v>
                </c:pt>
                <c:pt idx="27">
                  <c:v>9.0076086067250261E-2</c:v>
                </c:pt>
                <c:pt idx="28">
                  <c:v>8.9878811689685395E-2</c:v>
                </c:pt>
                <c:pt idx="29">
                  <c:v>9.0889851432763805E-2</c:v>
                </c:pt>
                <c:pt idx="30">
                  <c:v>8.6949435173460043E-2</c:v>
                </c:pt>
                <c:pt idx="31">
                  <c:v>8.9648080165496788E-2</c:v>
                </c:pt>
                <c:pt idx="32">
                  <c:v>8.8722309241441033E-2</c:v>
                </c:pt>
                <c:pt idx="33">
                  <c:v>8.8179439567859549E-2</c:v>
                </c:pt>
                <c:pt idx="34">
                  <c:v>8.7291501986171846E-2</c:v>
                </c:pt>
                <c:pt idx="35">
                  <c:v>8.6174438524821623E-2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42-46A7-B7DF-233FFD12CF90}"/>
            </c:ext>
          </c:extLst>
        </c:ser>
        <c:ser>
          <c:idx val="1"/>
          <c:order val="1"/>
          <c:tx>
            <c:v>letalità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Italia!$E$2:$AN$2</c:f>
              <c:numCache>
                <c:formatCode>d\-mmm</c:formatCode>
                <c:ptCount val="36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</c:numCache>
            </c:numRef>
          </c:cat>
          <c:val>
            <c:numRef>
              <c:f>Italia!$E$351:$AN$351</c:f>
              <c:numCache>
                <c:formatCode>0.0%</c:formatCode>
                <c:ptCount val="36"/>
                <c:pt idx="0">
                  <c:v>2.3255813953488372E-2</c:v>
                </c:pt>
                <c:pt idx="1">
                  <c:v>2.8169014084507043E-2</c:v>
                </c:pt>
                <c:pt idx="2">
                  <c:v>1.8018018018018018E-2</c:v>
                </c:pt>
                <c:pt idx="3">
                  <c:v>1.3245033112582781E-2</c:v>
                </c:pt>
                <c:pt idx="4">
                  <c:v>1.0471204188481676E-2</c:v>
                </c:pt>
                <c:pt idx="5">
                  <c:v>7.6045627376425855E-3</c:v>
                </c:pt>
                <c:pt idx="6">
                  <c:v>7.326007326007326E-3</c:v>
                </c:pt>
                <c:pt idx="7">
                  <c:v>9.7719869706840382E-3</c:v>
                </c:pt>
                <c:pt idx="8">
                  <c:v>1.6666666666666666E-2</c:v>
                </c:pt>
                <c:pt idx="9">
                  <c:v>2.4570024570024569E-2</c:v>
                </c:pt>
                <c:pt idx="10">
                  <c:v>2.4590163934426229E-2</c:v>
                </c:pt>
                <c:pt idx="11">
                  <c:v>2.3941068139963169E-2</c:v>
                </c:pt>
                <c:pt idx="12">
                  <c:v>2.6865671641791045E-2</c:v>
                </c:pt>
                <c:pt idx="13">
                  <c:v>2.6881720430107527E-2</c:v>
                </c:pt>
                <c:pt idx="14">
                  <c:v>3.0373831775700934E-2</c:v>
                </c:pt>
                <c:pt idx="15">
                  <c:v>2.8347996089931573E-2</c:v>
                </c:pt>
                <c:pt idx="16">
                  <c:v>2.3121387283236993E-2</c:v>
                </c:pt>
                <c:pt idx="17">
                  <c:v>2.6332288401253918E-2</c:v>
                </c:pt>
                <c:pt idx="18">
                  <c:v>2.8394424367578729E-2</c:v>
                </c:pt>
                <c:pt idx="19">
                  <c:v>2.9005524861878452E-2</c:v>
                </c:pt>
                <c:pt idx="20">
                  <c:v>2.7901334411645773E-2</c:v>
                </c:pt>
                <c:pt idx="21">
                  <c:v>2.9585798816568046E-2</c:v>
                </c:pt>
                <c:pt idx="22">
                  <c:v>2.924704418170504E-2</c:v>
                </c:pt>
                <c:pt idx="23">
                  <c:v>3.300803673938002E-2</c:v>
                </c:pt>
                <c:pt idx="24">
                  <c:v>3.2498139419498882E-2</c:v>
                </c:pt>
                <c:pt idx="25">
                  <c:v>3.1622265540394198E-2</c:v>
                </c:pt>
                <c:pt idx="26">
                  <c:v>3.2994923857868022E-2</c:v>
                </c:pt>
                <c:pt idx="27">
                  <c:v>3.4877384196185288E-2</c:v>
                </c:pt>
                <c:pt idx="28">
                  <c:v>3.6314727639542702E-2</c:v>
                </c:pt>
                <c:pt idx="29">
                  <c:v>4.0049674014281278E-2</c:v>
                </c:pt>
                <c:pt idx="30">
                  <c:v>4.1384282624369141E-2</c:v>
                </c:pt>
                <c:pt idx="31">
                  <c:v>4.1750033346672002E-2</c:v>
                </c:pt>
                <c:pt idx="32">
                  <c:v>4.5649432534678437E-2</c:v>
                </c:pt>
                <c:pt idx="33">
                  <c:v>4.690117252931323E-2</c:v>
                </c:pt>
                <c:pt idx="34">
                  <c:v>4.7340669417698301E-2</c:v>
                </c:pt>
                <c:pt idx="35">
                  <c:v>5.2102676133260514E-2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42-46A7-B7DF-233FFD12CF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7409640"/>
        <c:axId val="507412592"/>
      </c:lineChart>
      <c:dateAx>
        <c:axId val="507409640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7412592"/>
        <c:crosses val="autoZero"/>
        <c:auto val="1"/>
        <c:lblOffset val="100"/>
        <c:baseTimeUnit val="days"/>
      </c:dateAx>
      <c:valAx>
        <c:axId val="50741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07409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1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Europa!$CE$168:$CE$212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51.616074403959537</c:v>
                </c:pt>
                <c:pt idx="2">
                  <c:v>177.51081980730189</c:v>
                </c:pt>
                <c:pt idx="3">
                  <c:v>17.327757426704569</c:v>
                </c:pt>
                <c:pt idx="4">
                  <c:v>91.429526407491664</c:v>
                </c:pt>
                <c:pt idx="5">
                  <c:v>413.48759681275305</c:v>
                </c:pt>
                <c:pt idx="6">
                  <c:v>37.977918455970759</c:v>
                </c:pt>
                <c:pt idx="7">
                  <c:v>15.852779869586774</c:v>
                </c:pt>
                <c:pt idx="8">
                  <c:v>44.939603072160956</c:v>
                </c:pt>
                <c:pt idx="9">
                  <c:v>69.185837476512305</c:v>
                </c:pt>
                <c:pt idx="10">
                  <c:v>147.75752398498895</c:v>
                </c:pt>
                <c:pt idx="11">
                  <c:v>119.67550693290781</c:v>
                </c:pt>
                <c:pt idx="12">
                  <c:v>80.968410220278443</c:v>
                </c:pt>
                <c:pt idx="13">
                  <c:v>187.20969415224718</c:v>
                </c:pt>
                <c:pt idx="14">
                  <c:v>10.478853751306223</c:v>
                </c:pt>
                <c:pt idx="15">
                  <c:v>182.79093566836065</c:v>
                </c:pt>
                <c:pt idx="16">
                  <c:v>22.046848818920086</c:v>
                </c:pt>
                <c:pt idx="17">
                  <c:v>0</c:v>
                </c:pt>
                <c:pt idx="18">
                  <c:v>24.471920718885734</c:v>
                </c:pt>
                <c:pt idx="19">
                  <c:v>0</c:v>
                </c:pt>
                <c:pt idx="20">
                  <c:v>395.90029511876503</c:v>
                </c:pt>
                <c:pt idx="21">
                  <c:v>180.08608256440982</c:v>
                </c:pt>
                <c:pt idx="22">
                  <c:v>34.814871601111868</c:v>
                </c:pt>
                <c:pt idx="23">
                  <c:v>0</c:v>
                </c:pt>
                <c:pt idx="24">
                  <c:v>42.426237314625567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226.85389953214116</c:v>
                </c:pt>
                <c:pt idx="29">
                  <c:v>65.581635014836792</c:v>
                </c:pt>
                <c:pt idx="30">
                  <c:v>146.65208749247256</c:v>
                </c:pt>
                <c:pt idx="31">
                  <c:v>28.30456295279355</c:v>
                </c:pt>
                <c:pt idx="32">
                  <c:v>217.38073662828401</c:v>
                </c:pt>
                <c:pt idx="33">
                  <c:v>87.047903251573999</c:v>
                </c:pt>
                <c:pt idx="34">
                  <c:v>51.773631471881451</c:v>
                </c:pt>
                <c:pt idx="35">
                  <c:v>64.794924998458399</c:v>
                </c:pt>
                <c:pt idx="36">
                  <c:v>0</c:v>
                </c:pt>
                <c:pt idx="37">
                  <c:v>99.034770768196054</c:v>
                </c:pt>
                <c:pt idx="38">
                  <c:v>24.902661817529058</c:v>
                </c:pt>
                <c:pt idx="39">
                  <c:v>67.650131409877417</c:v>
                </c:pt>
                <c:pt idx="40">
                  <c:v>472.53599575245079</c:v>
                </c:pt>
                <c:pt idx="41">
                  <c:v>183.0617434463378</c:v>
                </c:pt>
                <c:pt idx="42">
                  <c:v>350.39457558235</c:v>
                </c:pt>
                <c:pt idx="43">
                  <c:v>227.07620986922257</c:v>
                </c:pt>
                <c:pt idx="44">
                  <c:v>17.881944955126954</c:v>
                </c:pt>
              </c:numCache>
            </c:numRef>
          </c:xVal>
          <c:yVal>
            <c:numRef>
              <c:f>Europa!$CC$168:$CC$212</c:f>
              <c:numCache>
                <c:formatCode>_-* #,##0_-;\-* #,##0_-;_-* "-"??_-;_-@_-</c:formatCode>
                <c:ptCount val="45"/>
                <c:pt idx="0">
                  <c:v>0</c:v>
                </c:pt>
                <c:pt idx="1">
                  <c:v>9.8641358979997875</c:v>
                </c:pt>
                <c:pt idx="2">
                  <c:v>4.2177652303566555</c:v>
                </c:pt>
                <c:pt idx="3">
                  <c:v>2.1118995859175169</c:v>
                </c:pt>
                <c:pt idx="4">
                  <c:v>41.624520457257688</c:v>
                </c:pt>
                <c:pt idx="5">
                  <c:v>54.117144838315973</c:v>
                </c:pt>
                <c:pt idx="6">
                  <c:v>3.7771460929606779</c:v>
                </c:pt>
                <c:pt idx="7">
                  <c:v>3.6435529498292842</c:v>
                </c:pt>
                <c:pt idx="8">
                  <c:v>3.0877795539861679</c:v>
                </c:pt>
                <c:pt idx="9">
                  <c:v>4.6241033979905106</c:v>
                </c:pt>
                <c:pt idx="10">
                  <c:v>14.866728040389873</c:v>
                </c:pt>
                <c:pt idx="11">
                  <c:v>5.7425841955351418</c:v>
                </c:pt>
                <c:pt idx="12">
                  <c:v>11.275901013608738</c:v>
                </c:pt>
                <c:pt idx="13">
                  <c:v>15.237203332455135</c:v>
                </c:pt>
                <c:pt idx="14">
                  <c:v>1.311169218913278</c:v>
                </c:pt>
                <c:pt idx="15">
                  <c:v>12.911176272357093</c:v>
                </c:pt>
                <c:pt idx="16">
                  <c:v>2.259335722419527</c:v>
                </c:pt>
                <c:pt idx="17">
                  <c:v>0</c:v>
                </c:pt>
                <c:pt idx="18">
                  <c:v>4.5994192427214715</c:v>
                </c:pt>
                <c:pt idx="19">
                  <c:v>0</c:v>
                </c:pt>
                <c:pt idx="20">
                  <c:v>63.858754547037947</c:v>
                </c:pt>
                <c:pt idx="21">
                  <c:v>19.966250329538646</c:v>
                </c:pt>
                <c:pt idx="22">
                  <c:v>2.5333160475298171</c:v>
                </c:pt>
                <c:pt idx="23">
                  <c:v>0</c:v>
                </c:pt>
                <c:pt idx="24">
                  <c:v>2.5298715847010977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24.09437059490099</c:v>
                </c:pt>
                <c:pt idx="29">
                  <c:v>5.8882621167161222</c:v>
                </c:pt>
                <c:pt idx="30">
                  <c:v>6.7337500738985776</c:v>
                </c:pt>
                <c:pt idx="31">
                  <c:v>4.1735716066134456</c:v>
                </c:pt>
                <c:pt idx="32">
                  <c:v>24.709398973719519</c:v>
                </c:pt>
                <c:pt idx="33">
                  <c:v>17.860118030387209</c:v>
                </c:pt>
                <c:pt idx="34">
                  <c:v>8.3079916664600084</c:v>
                </c:pt>
                <c:pt idx="35">
                  <c:v>24.334101207852793</c:v>
                </c:pt>
                <c:pt idx="36">
                  <c:v>0</c:v>
                </c:pt>
                <c:pt idx="37">
                  <c:v>15.421557710136097</c:v>
                </c:pt>
                <c:pt idx="38">
                  <c:v>3.647174707123737</c:v>
                </c:pt>
                <c:pt idx="39">
                  <c:v>2.1225605612707423</c:v>
                </c:pt>
                <c:pt idx="40">
                  <c:v>51.221359227277347</c:v>
                </c:pt>
                <c:pt idx="41">
                  <c:v>33.162343294031238</c:v>
                </c:pt>
                <c:pt idx="42">
                  <c:v>11.485876786873996</c:v>
                </c:pt>
                <c:pt idx="43">
                  <c:v>37.035648330709286</c:v>
                </c:pt>
                <c:pt idx="44">
                  <c:v>5.3182267158931191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AD7-4101-94BE-46331DB85C28}"/>
            </c:ext>
          </c:extLst>
        </c:ser>
        <c:ser>
          <c:idx val="0"/>
          <c:order val="1"/>
          <c:tx>
            <c:v>Selezione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8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Europa!$CE$213</c:f>
              <c:numCache>
                <c:formatCode>_-* #,##0_-;\-* #,##0_-;_-* "-"??_-;_-@_-</c:formatCode>
                <c:ptCount val="1"/>
                <c:pt idx="0">
                  <c:v>227.07620986922257</c:v>
                </c:pt>
              </c:numCache>
            </c:numRef>
          </c:xVal>
          <c:yVal>
            <c:numRef>
              <c:f>Europa!$CC$213</c:f>
              <c:numCache>
                <c:formatCode>_-* #,##0_-;\-* #,##0_-;_-* "-"??_-;_-@_-</c:formatCode>
                <c:ptCount val="1"/>
                <c:pt idx="0">
                  <c:v>37.035648330709286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AD7-4101-94BE-46331DB85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2970624"/>
        <c:axId val="622973904"/>
      </c:scatterChart>
      <c:valAx>
        <c:axId val="622970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3904"/>
        <c:crosses val="autoZero"/>
        <c:crossBetween val="midCat"/>
      </c:valAx>
      <c:valAx>
        <c:axId val="622973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29706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CINA - USA - ITALIA</a:t>
            </a:r>
            <a:r>
              <a:rPr lang="it-IT" baseline="0"/>
              <a:t> - ALTRA NAZIONE (CON GAP GIORNI)</a:t>
            </a:r>
            <a:endParaRPr lang="it-I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Europa!$C$149</c:f>
              <c:strCache>
                <c:ptCount val="1"/>
                <c:pt idx="0">
                  <c:v>Italia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Europa!$D$148:$BQ$148</c:f>
              <c:numCache>
                <c:formatCode>d\-mmm</c:formatCode>
                <c:ptCount val="66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</c:numCache>
            </c:numRef>
          </c:cat>
          <c:val>
            <c:numRef>
              <c:f>Europa!$D$149:$BQ$149</c:f>
              <c:numCache>
                <c:formatCode>General</c:formatCode>
                <c:ptCount val="66"/>
                <c:pt idx="0">
                  <c:v>229</c:v>
                </c:pt>
                <c:pt idx="1">
                  <c:v>322</c:v>
                </c:pt>
                <c:pt idx="2">
                  <c:v>400</c:v>
                </c:pt>
                <c:pt idx="3">
                  <c:v>650</c:v>
                </c:pt>
                <c:pt idx="4">
                  <c:v>888</c:v>
                </c:pt>
                <c:pt idx="5">
                  <c:v>1128</c:v>
                </c:pt>
                <c:pt idx="6">
                  <c:v>1694</c:v>
                </c:pt>
                <c:pt idx="7">
                  <c:v>2036</c:v>
                </c:pt>
                <c:pt idx="8">
                  <c:v>2481</c:v>
                </c:pt>
                <c:pt idx="9">
                  <c:v>3089</c:v>
                </c:pt>
                <c:pt idx="10">
                  <c:v>3858</c:v>
                </c:pt>
                <c:pt idx="11">
                  <c:v>4636</c:v>
                </c:pt>
                <c:pt idx="12">
                  <c:v>5883</c:v>
                </c:pt>
                <c:pt idx="13">
                  <c:v>7375</c:v>
                </c:pt>
                <c:pt idx="14">
                  <c:v>9172</c:v>
                </c:pt>
                <c:pt idx="15">
                  <c:v>10149</c:v>
                </c:pt>
                <c:pt idx="16">
                  <c:v>12462</c:v>
                </c:pt>
                <c:pt idx="17">
                  <c:v>15113</c:v>
                </c:pt>
                <c:pt idx="18">
                  <c:v>17660</c:v>
                </c:pt>
                <c:pt idx="19">
                  <c:v>21157</c:v>
                </c:pt>
                <c:pt idx="20">
                  <c:v>24747</c:v>
                </c:pt>
                <c:pt idx="21">
                  <c:v>27980</c:v>
                </c:pt>
                <c:pt idx="22">
                  <c:v>31506</c:v>
                </c:pt>
                <c:pt idx="23">
                  <c:v>35713</c:v>
                </c:pt>
                <c:pt idx="24">
                  <c:v>41035</c:v>
                </c:pt>
                <c:pt idx="25">
                  <c:v>47021</c:v>
                </c:pt>
                <c:pt idx="26">
                  <c:v>53578</c:v>
                </c:pt>
                <c:pt idx="27">
                  <c:v>59138</c:v>
                </c:pt>
                <c:pt idx="28">
                  <c:v>63927</c:v>
                </c:pt>
                <c:pt idx="29">
                  <c:v>69176</c:v>
                </c:pt>
                <c:pt idx="30">
                  <c:v>74386</c:v>
                </c:pt>
                <c:pt idx="31">
                  <c:v>80539</c:v>
                </c:pt>
                <c:pt idx="32">
                  <c:v>86498</c:v>
                </c:pt>
                <c:pt idx="33">
                  <c:v>92472</c:v>
                </c:pt>
                <c:pt idx="34">
                  <c:v>97689</c:v>
                </c:pt>
                <c:pt idx="35">
                  <c:v>101739</c:v>
                </c:pt>
                <c:pt idx="36">
                  <c:v>105792</c:v>
                </c:pt>
                <c:pt idx="37">
                  <c:v>110574</c:v>
                </c:pt>
                <c:pt idx="38">
                  <c:v>115242</c:v>
                </c:pt>
                <c:pt idx="39">
                  <c:v>119827</c:v>
                </c:pt>
                <c:pt idx="40">
                  <c:v>124632</c:v>
                </c:pt>
                <c:pt idx="41">
                  <c:v>128948</c:v>
                </c:pt>
                <c:pt idx="42">
                  <c:v>132547</c:v>
                </c:pt>
                <c:pt idx="43">
                  <c:v>135586</c:v>
                </c:pt>
                <c:pt idx="44">
                  <c:v>139422</c:v>
                </c:pt>
                <c:pt idx="45">
                  <c:v>143626</c:v>
                </c:pt>
                <c:pt idx="46">
                  <c:v>147577</c:v>
                </c:pt>
                <c:pt idx="47">
                  <c:v>152271</c:v>
                </c:pt>
                <c:pt idx="48">
                  <c:v>156363</c:v>
                </c:pt>
                <c:pt idx="49">
                  <c:v>159516</c:v>
                </c:pt>
                <c:pt idx="50">
                  <c:v>162488</c:v>
                </c:pt>
                <c:pt idx="51">
                  <c:v>165155</c:v>
                </c:pt>
                <c:pt idx="52">
                  <c:v>168941</c:v>
                </c:pt>
                <c:pt idx="53">
                  <c:v>172434</c:v>
                </c:pt>
                <c:pt idx="54">
                  <c:v>175925</c:v>
                </c:pt>
                <c:pt idx="55">
                  <c:v>178972</c:v>
                </c:pt>
                <c:pt idx="56">
                  <c:v>181228</c:v>
                </c:pt>
                <c:pt idx="57">
                  <c:v>183957</c:v>
                </c:pt>
                <c:pt idx="58">
                  <c:v>187327</c:v>
                </c:pt>
                <c:pt idx="59">
                  <c:v>189973</c:v>
                </c:pt>
                <c:pt idx="60">
                  <c:v>192994</c:v>
                </c:pt>
                <c:pt idx="61">
                  <c:v>195351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8D-43C4-9A4D-E112FC2BFF34}"/>
            </c:ext>
          </c:extLst>
        </c:ser>
        <c:ser>
          <c:idx val="1"/>
          <c:order val="1"/>
          <c:tx>
            <c:strRef>
              <c:f>Europa!$C$151</c:f>
              <c:strCache>
                <c:ptCount val="1"/>
                <c:pt idx="0">
                  <c:v>Spain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Europa!$D$148:$BQ$148</c:f>
              <c:numCache>
                <c:formatCode>d\-mmm</c:formatCode>
                <c:ptCount val="66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</c:numCache>
            </c:numRef>
          </c:cat>
          <c:val>
            <c:numRef>
              <c:f>Europa!$D$150:$BQ$150</c:f>
              <c:numCache>
                <c:formatCode>General</c:formatCode>
                <c:ptCount val="66"/>
                <c:pt idx="0">
                  <c:v>257</c:v>
                </c:pt>
                <c:pt idx="1">
                  <c:v>374</c:v>
                </c:pt>
                <c:pt idx="2">
                  <c:v>430</c:v>
                </c:pt>
                <c:pt idx="3">
                  <c:v>589</c:v>
                </c:pt>
                <c:pt idx="4">
                  <c:v>1024</c:v>
                </c:pt>
                <c:pt idx="5">
                  <c:v>1639</c:v>
                </c:pt>
                <c:pt idx="6">
                  <c:v>2140</c:v>
                </c:pt>
                <c:pt idx="7">
                  <c:v>2965</c:v>
                </c:pt>
                <c:pt idx="8">
                  <c:v>4231</c:v>
                </c:pt>
                <c:pt idx="9">
                  <c:v>5753</c:v>
                </c:pt>
                <c:pt idx="10">
                  <c:v>7753</c:v>
                </c:pt>
                <c:pt idx="11">
                  <c:v>9191</c:v>
                </c:pt>
                <c:pt idx="12">
                  <c:v>11178</c:v>
                </c:pt>
                <c:pt idx="13">
                  <c:v>13716</c:v>
                </c:pt>
                <c:pt idx="14">
                  <c:v>17147</c:v>
                </c:pt>
                <c:pt idx="15">
                  <c:v>19980</c:v>
                </c:pt>
                <c:pt idx="16">
                  <c:v>24926</c:v>
                </c:pt>
                <c:pt idx="17">
                  <c:v>28572</c:v>
                </c:pt>
                <c:pt idx="18">
                  <c:v>33089</c:v>
                </c:pt>
                <c:pt idx="19">
                  <c:v>39673</c:v>
                </c:pt>
                <c:pt idx="20">
                  <c:v>47610</c:v>
                </c:pt>
                <c:pt idx="21">
                  <c:v>56188</c:v>
                </c:pt>
                <c:pt idx="22">
                  <c:v>64059</c:v>
                </c:pt>
                <c:pt idx="23">
                  <c:v>72248</c:v>
                </c:pt>
                <c:pt idx="24">
                  <c:v>78797</c:v>
                </c:pt>
                <c:pt idx="25">
                  <c:v>85195</c:v>
                </c:pt>
                <c:pt idx="26">
                  <c:v>94417</c:v>
                </c:pt>
                <c:pt idx="27">
                  <c:v>102136</c:v>
                </c:pt>
                <c:pt idx="28">
                  <c:v>110238</c:v>
                </c:pt>
                <c:pt idx="29">
                  <c:v>117710</c:v>
                </c:pt>
                <c:pt idx="30">
                  <c:v>124736</c:v>
                </c:pt>
                <c:pt idx="31">
                  <c:v>130759</c:v>
                </c:pt>
                <c:pt idx="32">
                  <c:v>135032</c:v>
                </c:pt>
                <c:pt idx="33">
                  <c:v>140510</c:v>
                </c:pt>
                <c:pt idx="34">
                  <c:v>146690</c:v>
                </c:pt>
                <c:pt idx="35">
                  <c:v>152446</c:v>
                </c:pt>
                <c:pt idx="36">
                  <c:v>157022</c:v>
                </c:pt>
                <c:pt idx="37">
                  <c:v>161852</c:v>
                </c:pt>
                <c:pt idx="38">
                  <c:v>166019</c:v>
                </c:pt>
                <c:pt idx="39">
                  <c:v>169496</c:v>
                </c:pt>
                <c:pt idx="40">
                  <c:v>172541</c:v>
                </c:pt>
                <c:pt idx="41">
                  <c:v>177633</c:v>
                </c:pt>
                <c:pt idx="42">
                  <c:v>182816</c:v>
                </c:pt>
                <c:pt idx="43">
                  <c:v>188068</c:v>
                </c:pt>
                <c:pt idx="44">
                  <c:v>191726</c:v>
                </c:pt>
                <c:pt idx="45">
                  <c:v>195944</c:v>
                </c:pt>
                <c:pt idx="46">
                  <c:v>200210</c:v>
                </c:pt>
                <c:pt idx="47">
                  <c:v>204178</c:v>
                </c:pt>
                <c:pt idx="48">
                  <c:v>208389</c:v>
                </c:pt>
                <c:pt idx="49">
                  <c:v>213024</c:v>
                </c:pt>
                <c:pt idx="50">
                  <c:v>219764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D-43C4-9A4D-E112FC2BFF34}"/>
            </c:ext>
          </c:extLst>
        </c:ser>
        <c:ser>
          <c:idx val="2"/>
          <c:order val="2"/>
          <c:tx>
            <c:v>Cina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Europa!$D$148:$BQ$148</c:f>
              <c:numCache>
                <c:formatCode>d\-mmm</c:formatCode>
                <c:ptCount val="66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</c:numCache>
            </c:numRef>
          </c:cat>
          <c:val>
            <c:numRef>
              <c:f>Cina!$C$3:$C$102</c:f>
              <c:numCache>
                <c:formatCode>General</c:formatCode>
                <c:ptCount val="100"/>
                <c:pt idx="0">
                  <c:v>278</c:v>
                </c:pt>
                <c:pt idx="1">
                  <c:v>309</c:v>
                </c:pt>
                <c:pt idx="2">
                  <c:v>571</c:v>
                </c:pt>
                <c:pt idx="3">
                  <c:v>830</c:v>
                </c:pt>
                <c:pt idx="4">
                  <c:v>1297</c:v>
                </c:pt>
                <c:pt idx="5">
                  <c:v>1985</c:v>
                </c:pt>
                <c:pt idx="6">
                  <c:v>2741</c:v>
                </c:pt>
                <c:pt idx="7">
                  <c:v>4537</c:v>
                </c:pt>
                <c:pt idx="8">
                  <c:v>5997</c:v>
                </c:pt>
                <c:pt idx="9">
                  <c:v>7736</c:v>
                </c:pt>
                <c:pt idx="10">
                  <c:v>9720</c:v>
                </c:pt>
                <c:pt idx="11">
                  <c:v>11821</c:v>
                </c:pt>
                <c:pt idx="12">
                  <c:v>14411</c:v>
                </c:pt>
                <c:pt idx="13">
                  <c:v>17238</c:v>
                </c:pt>
                <c:pt idx="14">
                  <c:v>20451</c:v>
                </c:pt>
                <c:pt idx="15">
                  <c:v>24363</c:v>
                </c:pt>
                <c:pt idx="16">
                  <c:v>28060</c:v>
                </c:pt>
                <c:pt idx="17">
                  <c:v>31211</c:v>
                </c:pt>
                <c:pt idx="18">
                  <c:v>34598</c:v>
                </c:pt>
                <c:pt idx="19">
                  <c:v>37251</c:v>
                </c:pt>
                <c:pt idx="20">
                  <c:v>40235</c:v>
                </c:pt>
                <c:pt idx="21">
                  <c:v>42708</c:v>
                </c:pt>
                <c:pt idx="22">
                  <c:v>44730</c:v>
                </c:pt>
                <c:pt idx="23">
                  <c:v>46550</c:v>
                </c:pt>
                <c:pt idx="24">
                  <c:v>48548</c:v>
                </c:pt>
                <c:pt idx="25">
                  <c:v>50054</c:v>
                </c:pt>
                <c:pt idx="26">
                  <c:v>51174</c:v>
                </c:pt>
                <c:pt idx="27">
                  <c:v>70635</c:v>
                </c:pt>
                <c:pt idx="28">
                  <c:v>72528</c:v>
                </c:pt>
                <c:pt idx="29">
                  <c:v>74280</c:v>
                </c:pt>
                <c:pt idx="30">
                  <c:v>74675</c:v>
                </c:pt>
                <c:pt idx="31">
                  <c:v>75569</c:v>
                </c:pt>
                <c:pt idx="32">
                  <c:v>76392</c:v>
                </c:pt>
                <c:pt idx="33">
                  <c:v>77042</c:v>
                </c:pt>
                <c:pt idx="34">
                  <c:v>77262</c:v>
                </c:pt>
                <c:pt idx="35">
                  <c:v>77780</c:v>
                </c:pt>
                <c:pt idx="36">
                  <c:v>78191</c:v>
                </c:pt>
                <c:pt idx="37">
                  <c:v>78630</c:v>
                </c:pt>
                <c:pt idx="38">
                  <c:v>78961</c:v>
                </c:pt>
                <c:pt idx="39">
                  <c:v>79394</c:v>
                </c:pt>
                <c:pt idx="40">
                  <c:v>79968</c:v>
                </c:pt>
                <c:pt idx="41">
                  <c:v>80174</c:v>
                </c:pt>
                <c:pt idx="42">
                  <c:v>80304</c:v>
                </c:pt>
                <c:pt idx="43">
                  <c:v>80442</c:v>
                </c:pt>
                <c:pt idx="44">
                  <c:v>80565</c:v>
                </c:pt>
                <c:pt idx="45">
                  <c:v>80711</c:v>
                </c:pt>
                <c:pt idx="46">
                  <c:v>80813</c:v>
                </c:pt>
                <c:pt idx="47">
                  <c:v>80859</c:v>
                </c:pt>
                <c:pt idx="48">
                  <c:v>80904</c:v>
                </c:pt>
                <c:pt idx="49">
                  <c:v>80924</c:v>
                </c:pt>
                <c:pt idx="50">
                  <c:v>80955</c:v>
                </c:pt>
                <c:pt idx="51">
                  <c:v>80981</c:v>
                </c:pt>
                <c:pt idx="52">
                  <c:v>80991</c:v>
                </c:pt>
                <c:pt idx="53">
                  <c:v>81021</c:v>
                </c:pt>
                <c:pt idx="54">
                  <c:v>81048</c:v>
                </c:pt>
                <c:pt idx="55">
                  <c:v>81077</c:v>
                </c:pt>
                <c:pt idx="56">
                  <c:v>81116</c:v>
                </c:pt>
                <c:pt idx="57">
                  <c:v>81116</c:v>
                </c:pt>
                <c:pt idx="58">
                  <c:v>81174</c:v>
                </c:pt>
                <c:pt idx="59">
                  <c:v>81300</c:v>
                </c:pt>
                <c:pt idx="60">
                  <c:v>81416</c:v>
                </c:pt>
                <c:pt idx="61">
                  <c:v>81498</c:v>
                </c:pt>
                <c:pt idx="62">
                  <c:v>81601</c:v>
                </c:pt>
                <c:pt idx="63">
                  <c:v>81747</c:v>
                </c:pt>
                <c:pt idx="64">
                  <c:v>81848</c:v>
                </c:pt>
                <c:pt idx="65">
                  <c:v>81961</c:v>
                </c:pt>
                <c:pt idx="66">
                  <c:v>82078</c:v>
                </c:pt>
                <c:pt idx="67">
                  <c:v>82230</c:v>
                </c:pt>
                <c:pt idx="68">
                  <c:v>82356</c:v>
                </c:pt>
                <c:pt idx="69">
                  <c:v>82447</c:v>
                </c:pt>
                <c:pt idx="70">
                  <c:v>82545</c:v>
                </c:pt>
                <c:pt idx="71">
                  <c:v>82631</c:v>
                </c:pt>
                <c:pt idx="72">
                  <c:v>82724</c:v>
                </c:pt>
                <c:pt idx="73">
                  <c:v>82802</c:v>
                </c:pt>
                <c:pt idx="74">
                  <c:v>82875</c:v>
                </c:pt>
                <c:pt idx="75">
                  <c:v>82930</c:v>
                </c:pt>
                <c:pt idx="76">
                  <c:v>83005</c:v>
                </c:pt>
                <c:pt idx="77">
                  <c:v>83071</c:v>
                </c:pt>
                <c:pt idx="78">
                  <c:v>83157</c:v>
                </c:pt>
                <c:pt idx="79">
                  <c:v>83249</c:v>
                </c:pt>
                <c:pt idx="80">
                  <c:v>83305</c:v>
                </c:pt>
                <c:pt idx="81">
                  <c:v>83369</c:v>
                </c:pt>
                <c:pt idx="82">
                  <c:v>83482</c:v>
                </c:pt>
                <c:pt idx="83">
                  <c:v>83597</c:v>
                </c:pt>
                <c:pt idx="84">
                  <c:v>83696</c:v>
                </c:pt>
                <c:pt idx="85">
                  <c:v>83745</c:v>
                </c:pt>
                <c:pt idx="86">
                  <c:v>83797</c:v>
                </c:pt>
                <c:pt idx="87">
                  <c:v>84149</c:v>
                </c:pt>
                <c:pt idx="88">
                  <c:v>84180</c:v>
                </c:pt>
                <c:pt idx="89">
                  <c:v>84201</c:v>
                </c:pt>
                <c:pt idx="90">
                  <c:v>84237</c:v>
                </c:pt>
                <c:pt idx="91">
                  <c:v>84250</c:v>
                </c:pt>
                <c:pt idx="92">
                  <c:v>84287</c:v>
                </c:pt>
                <c:pt idx="93">
                  <c:v>84302</c:v>
                </c:pt>
                <c:pt idx="94">
                  <c:v>84311</c:v>
                </c:pt>
                <c:pt idx="95">
                  <c:v>84325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D-43C4-9A4D-E112FC2BFF34}"/>
            </c:ext>
          </c:extLst>
        </c:ser>
        <c:ser>
          <c:idx val="3"/>
          <c:order val="3"/>
          <c:tx>
            <c:v>USA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Europa!$D$148:$BQ$148</c:f>
              <c:numCache>
                <c:formatCode>d\-mmm</c:formatCode>
                <c:ptCount val="66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  <c:pt idx="61">
                  <c:v>43946</c:v>
                </c:pt>
                <c:pt idx="62">
                  <c:v>43947</c:v>
                </c:pt>
                <c:pt idx="63">
                  <c:v>43948</c:v>
                </c:pt>
                <c:pt idx="64">
                  <c:v>43949</c:v>
                </c:pt>
                <c:pt idx="65">
                  <c:v>43950</c:v>
                </c:pt>
              </c:numCache>
            </c:numRef>
          </c:cat>
          <c:val>
            <c:numRef>
              <c:f>Cina!$I$51:$I$102</c:f>
              <c:numCache>
                <c:formatCode>General</c:formatCode>
                <c:ptCount val="52"/>
                <c:pt idx="0">
                  <c:v>213</c:v>
                </c:pt>
                <c:pt idx="1">
                  <c:v>472</c:v>
                </c:pt>
                <c:pt idx="2">
                  <c:v>696</c:v>
                </c:pt>
                <c:pt idx="3">
                  <c:v>987</c:v>
                </c:pt>
                <c:pt idx="4">
                  <c:v>1264</c:v>
                </c:pt>
                <c:pt idx="5">
                  <c:v>1678</c:v>
                </c:pt>
                <c:pt idx="6">
                  <c:v>1678</c:v>
                </c:pt>
                <c:pt idx="7">
                  <c:v>1678</c:v>
                </c:pt>
                <c:pt idx="8">
                  <c:v>3503</c:v>
                </c:pt>
                <c:pt idx="9">
                  <c:v>3532</c:v>
                </c:pt>
                <c:pt idx="10">
                  <c:v>7087</c:v>
                </c:pt>
                <c:pt idx="11">
                  <c:v>10442</c:v>
                </c:pt>
                <c:pt idx="12">
                  <c:v>15219</c:v>
                </c:pt>
                <c:pt idx="13">
                  <c:v>15219</c:v>
                </c:pt>
                <c:pt idx="14">
                  <c:v>31573</c:v>
                </c:pt>
                <c:pt idx="15">
                  <c:v>42174</c:v>
                </c:pt>
                <c:pt idx="16">
                  <c:v>51914</c:v>
                </c:pt>
                <c:pt idx="17">
                  <c:v>63570</c:v>
                </c:pt>
                <c:pt idx="18">
                  <c:v>68334</c:v>
                </c:pt>
                <c:pt idx="19">
                  <c:v>85228</c:v>
                </c:pt>
                <c:pt idx="20">
                  <c:v>103321</c:v>
                </c:pt>
                <c:pt idx="21">
                  <c:v>122653</c:v>
                </c:pt>
                <c:pt idx="22">
                  <c:v>140640</c:v>
                </c:pt>
                <c:pt idx="23">
                  <c:v>163199</c:v>
                </c:pt>
                <c:pt idx="24">
                  <c:v>187302</c:v>
                </c:pt>
                <c:pt idx="25">
                  <c:v>213600</c:v>
                </c:pt>
                <c:pt idx="26">
                  <c:v>241703</c:v>
                </c:pt>
                <c:pt idx="27">
                  <c:v>273808</c:v>
                </c:pt>
                <c:pt idx="28">
                  <c:v>307318</c:v>
                </c:pt>
                <c:pt idx="29">
                  <c:v>333811</c:v>
                </c:pt>
                <c:pt idx="30">
                  <c:v>363321</c:v>
                </c:pt>
                <c:pt idx="31">
                  <c:v>395030</c:v>
                </c:pt>
                <c:pt idx="32">
                  <c:v>425889</c:v>
                </c:pt>
                <c:pt idx="33">
                  <c:v>461275</c:v>
                </c:pt>
                <c:pt idx="34">
                  <c:v>492881</c:v>
                </c:pt>
                <c:pt idx="35">
                  <c:v>524514</c:v>
                </c:pt>
                <c:pt idx="36">
                  <c:v>553822</c:v>
                </c:pt>
                <c:pt idx="37">
                  <c:v>578268</c:v>
                </c:pt>
                <c:pt idx="38">
                  <c:v>604070</c:v>
                </c:pt>
                <c:pt idx="39">
                  <c:v>632781</c:v>
                </c:pt>
                <c:pt idx="40">
                  <c:v>665330</c:v>
                </c:pt>
                <c:pt idx="41">
                  <c:v>695353</c:v>
                </c:pt>
                <c:pt idx="42">
                  <c:v>723605</c:v>
                </c:pt>
                <c:pt idx="43">
                  <c:v>751273</c:v>
                </c:pt>
                <c:pt idx="44">
                  <c:v>776907</c:v>
                </c:pt>
                <c:pt idx="45">
                  <c:v>800926</c:v>
                </c:pt>
                <c:pt idx="46">
                  <c:v>830053</c:v>
                </c:pt>
                <c:pt idx="47">
                  <c:v>860772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23-4412-89B7-5E6B4B3F8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07504"/>
        <c:axId val="434813408"/>
      </c:lineChart>
      <c:dateAx>
        <c:axId val="43480750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13408"/>
        <c:crosses val="autoZero"/>
        <c:auto val="1"/>
        <c:lblOffset val="100"/>
        <c:baseTimeUnit val="days"/>
      </c:dateAx>
      <c:valAx>
        <c:axId val="4348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CONFRONTO CINA - ITALIA - ALTRA NAZIONE (CON GAP GIORNI)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Europa!$C$149</c:f>
              <c:strCache>
                <c:ptCount val="1"/>
                <c:pt idx="0">
                  <c:v>Italia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Europa!$E$158:$BG$158</c:f>
              <c:numCache>
                <c:formatCode>d\-mmm</c:formatCode>
                <c:ptCount val="55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</c:numCache>
            </c:numRef>
          </c:cat>
          <c:val>
            <c:numRef>
              <c:f>Europa!$E$159:$BG$159</c:f>
              <c:numCache>
                <c:formatCode>General</c:formatCode>
                <c:ptCount val="55"/>
                <c:pt idx="0">
                  <c:v>93</c:v>
                </c:pt>
                <c:pt idx="1">
                  <c:v>78</c:v>
                </c:pt>
                <c:pt idx="2">
                  <c:v>250</c:v>
                </c:pt>
                <c:pt idx="3">
                  <c:v>238</c:v>
                </c:pt>
                <c:pt idx="4">
                  <c:v>240</c:v>
                </c:pt>
                <c:pt idx="5">
                  <c:v>566</c:v>
                </c:pt>
                <c:pt idx="6">
                  <c:v>342</c:v>
                </c:pt>
                <c:pt idx="7">
                  <c:v>445</c:v>
                </c:pt>
                <c:pt idx="8">
                  <c:v>608</c:v>
                </c:pt>
                <c:pt idx="9">
                  <c:v>769</c:v>
                </c:pt>
                <c:pt idx="10">
                  <c:v>778</c:v>
                </c:pt>
                <c:pt idx="11">
                  <c:v>1247</c:v>
                </c:pt>
                <c:pt idx="12">
                  <c:v>1492</c:v>
                </c:pt>
                <c:pt idx="13">
                  <c:v>1797</c:v>
                </c:pt>
                <c:pt idx="14">
                  <c:v>977</c:v>
                </c:pt>
                <c:pt idx="15">
                  <c:v>2313</c:v>
                </c:pt>
                <c:pt idx="16">
                  <c:v>2651</c:v>
                </c:pt>
                <c:pt idx="17">
                  <c:v>2547</c:v>
                </c:pt>
                <c:pt idx="18">
                  <c:v>3497</c:v>
                </c:pt>
                <c:pt idx="19">
                  <c:v>3590</c:v>
                </c:pt>
                <c:pt idx="20">
                  <c:v>3233</c:v>
                </c:pt>
                <c:pt idx="21">
                  <c:v>3526</c:v>
                </c:pt>
                <c:pt idx="22">
                  <c:v>4207</c:v>
                </c:pt>
                <c:pt idx="23">
                  <c:v>5322</c:v>
                </c:pt>
                <c:pt idx="24">
                  <c:v>5986</c:v>
                </c:pt>
                <c:pt idx="25">
                  <c:v>6557</c:v>
                </c:pt>
                <c:pt idx="26">
                  <c:v>5560</c:v>
                </c:pt>
                <c:pt idx="27">
                  <c:v>4789</c:v>
                </c:pt>
                <c:pt idx="28">
                  <c:v>5249</c:v>
                </c:pt>
                <c:pt idx="29">
                  <c:v>5210</c:v>
                </c:pt>
                <c:pt idx="30">
                  <c:v>6153</c:v>
                </c:pt>
                <c:pt idx="31">
                  <c:v>5959</c:v>
                </c:pt>
                <c:pt idx="32">
                  <c:v>5974</c:v>
                </c:pt>
                <c:pt idx="33">
                  <c:v>5217</c:v>
                </c:pt>
                <c:pt idx="34">
                  <c:v>4050</c:v>
                </c:pt>
                <c:pt idx="35">
                  <c:v>4053</c:v>
                </c:pt>
                <c:pt idx="36">
                  <c:v>4782</c:v>
                </c:pt>
                <c:pt idx="37">
                  <c:v>4668</c:v>
                </c:pt>
                <c:pt idx="38">
                  <c:v>4585</c:v>
                </c:pt>
                <c:pt idx="39">
                  <c:v>4805</c:v>
                </c:pt>
                <c:pt idx="40">
                  <c:v>4316</c:v>
                </c:pt>
                <c:pt idx="41">
                  <c:v>3599</c:v>
                </c:pt>
                <c:pt idx="42">
                  <c:v>3039</c:v>
                </c:pt>
                <c:pt idx="43">
                  <c:v>3836</c:v>
                </c:pt>
                <c:pt idx="44">
                  <c:v>4204</c:v>
                </c:pt>
                <c:pt idx="45">
                  <c:v>3951</c:v>
                </c:pt>
                <c:pt idx="46">
                  <c:v>4694</c:v>
                </c:pt>
                <c:pt idx="47">
                  <c:v>4092</c:v>
                </c:pt>
                <c:pt idx="48">
                  <c:v>3153</c:v>
                </c:pt>
                <c:pt idx="49">
                  <c:v>2972</c:v>
                </c:pt>
                <c:pt idx="50">
                  <c:v>2667</c:v>
                </c:pt>
                <c:pt idx="51">
                  <c:v>3786</c:v>
                </c:pt>
                <c:pt idx="52">
                  <c:v>3493</c:v>
                </c:pt>
                <c:pt idx="53">
                  <c:v>3491</c:v>
                </c:pt>
                <c:pt idx="54">
                  <c:v>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18-4BFA-AC1C-E6771572F90B}"/>
            </c:ext>
          </c:extLst>
        </c:ser>
        <c:ser>
          <c:idx val="1"/>
          <c:order val="1"/>
          <c:tx>
            <c:strRef>
              <c:f>Europa!$C$151</c:f>
              <c:strCache>
                <c:ptCount val="1"/>
                <c:pt idx="0">
                  <c:v>Spain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Europa!$E$158:$BG$158</c:f>
              <c:numCache>
                <c:formatCode>d\-mmm</c:formatCode>
                <c:ptCount val="55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</c:numCache>
            </c:numRef>
          </c:cat>
          <c:val>
            <c:numRef>
              <c:f>Europa!$E$160:$BG$160</c:f>
              <c:numCache>
                <c:formatCode>General</c:formatCode>
                <c:ptCount val="55"/>
                <c:pt idx="0">
                  <c:v>117</c:v>
                </c:pt>
                <c:pt idx="1">
                  <c:v>56</c:v>
                </c:pt>
                <c:pt idx="2">
                  <c:v>159</c:v>
                </c:pt>
                <c:pt idx="3">
                  <c:v>435</c:v>
                </c:pt>
                <c:pt idx="4">
                  <c:v>615</c:v>
                </c:pt>
                <c:pt idx="5">
                  <c:v>501</c:v>
                </c:pt>
                <c:pt idx="6">
                  <c:v>825</c:v>
                </c:pt>
                <c:pt idx="7">
                  <c:v>1266</c:v>
                </c:pt>
                <c:pt idx="8">
                  <c:v>1522</c:v>
                </c:pt>
                <c:pt idx="9">
                  <c:v>2000</c:v>
                </c:pt>
                <c:pt idx="10">
                  <c:v>1438</c:v>
                </c:pt>
                <c:pt idx="11">
                  <c:v>1987</c:v>
                </c:pt>
                <c:pt idx="12">
                  <c:v>2538</c:v>
                </c:pt>
                <c:pt idx="13">
                  <c:v>3431</c:v>
                </c:pt>
                <c:pt idx="14">
                  <c:v>2833</c:v>
                </c:pt>
                <c:pt idx="15">
                  <c:v>4946</c:v>
                </c:pt>
                <c:pt idx="16">
                  <c:v>3646</c:v>
                </c:pt>
                <c:pt idx="17">
                  <c:v>4517</c:v>
                </c:pt>
                <c:pt idx="18">
                  <c:v>6584</c:v>
                </c:pt>
                <c:pt idx="19">
                  <c:v>7937</c:v>
                </c:pt>
                <c:pt idx="20">
                  <c:v>8578</c:v>
                </c:pt>
                <c:pt idx="21">
                  <c:v>7871</c:v>
                </c:pt>
                <c:pt idx="22">
                  <c:v>8189</c:v>
                </c:pt>
                <c:pt idx="23">
                  <c:v>6549</c:v>
                </c:pt>
                <c:pt idx="24">
                  <c:v>6398</c:v>
                </c:pt>
                <c:pt idx="25">
                  <c:v>9222</c:v>
                </c:pt>
                <c:pt idx="26">
                  <c:v>7719</c:v>
                </c:pt>
                <c:pt idx="27">
                  <c:v>8102</c:v>
                </c:pt>
                <c:pt idx="28">
                  <c:v>7472</c:v>
                </c:pt>
                <c:pt idx="29">
                  <c:v>7026</c:v>
                </c:pt>
                <c:pt idx="30">
                  <c:v>6023</c:v>
                </c:pt>
                <c:pt idx="31">
                  <c:v>4273</c:v>
                </c:pt>
                <c:pt idx="32">
                  <c:v>5478</c:v>
                </c:pt>
                <c:pt idx="33">
                  <c:v>6180</c:v>
                </c:pt>
                <c:pt idx="34">
                  <c:v>5756</c:v>
                </c:pt>
                <c:pt idx="35">
                  <c:v>4576</c:v>
                </c:pt>
                <c:pt idx="36">
                  <c:v>4830</c:v>
                </c:pt>
                <c:pt idx="37">
                  <c:v>4167</c:v>
                </c:pt>
                <c:pt idx="38">
                  <c:v>3477</c:v>
                </c:pt>
                <c:pt idx="39">
                  <c:v>3045</c:v>
                </c:pt>
                <c:pt idx="40">
                  <c:v>5092</c:v>
                </c:pt>
                <c:pt idx="41">
                  <c:v>5183</c:v>
                </c:pt>
                <c:pt idx="42">
                  <c:v>5252</c:v>
                </c:pt>
                <c:pt idx="43">
                  <c:v>3658</c:v>
                </c:pt>
                <c:pt idx="44">
                  <c:v>4218</c:v>
                </c:pt>
                <c:pt idx="45">
                  <c:v>4266</c:v>
                </c:pt>
                <c:pt idx="46">
                  <c:v>3968</c:v>
                </c:pt>
                <c:pt idx="47">
                  <c:v>4211</c:v>
                </c:pt>
                <c:pt idx="48">
                  <c:v>4635</c:v>
                </c:pt>
                <c:pt idx="49">
                  <c:v>6740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18-4BFA-AC1C-E6771572F90B}"/>
            </c:ext>
          </c:extLst>
        </c:ser>
        <c:ser>
          <c:idx val="2"/>
          <c:order val="2"/>
          <c:tx>
            <c:v>Cina</c:v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Europa!$E$158:$BG$158</c:f>
              <c:numCache>
                <c:formatCode>d\-mmm</c:formatCode>
                <c:ptCount val="55"/>
                <c:pt idx="0">
                  <c:v>43886</c:v>
                </c:pt>
                <c:pt idx="1">
                  <c:v>43887</c:v>
                </c:pt>
                <c:pt idx="2">
                  <c:v>43888</c:v>
                </c:pt>
                <c:pt idx="3">
                  <c:v>43889</c:v>
                </c:pt>
                <c:pt idx="4">
                  <c:v>43890</c:v>
                </c:pt>
                <c:pt idx="5">
                  <c:v>43891</c:v>
                </c:pt>
                <c:pt idx="6">
                  <c:v>43892</c:v>
                </c:pt>
                <c:pt idx="7">
                  <c:v>43893</c:v>
                </c:pt>
                <c:pt idx="8">
                  <c:v>43894</c:v>
                </c:pt>
                <c:pt idx="9">
                  <c:v>43895</c:v>
                </c:pt>
                <c:pt idx="10">
                  <c:v>43896</c:v>
                </c:pt>
                <c:pt idx="11">
                  <c:v>43897</c:v>
                </c:pt>
                <c:pt idx="12">
                  <c:v>43898</c:v>
                </c:pt>
                <c:pt idx="13">
                  <c:v>43899</c:v>
                </c:pt>
                <c:pt idx="14">
                  <c:v>43900</c:v>
                </c:pt>
                <c:pt idx="15">
                  <c:v>43901</c:v>
                </c:pt>
                <c:pt idx="16">
                  <c:v>43902</c:v>
                </c:pt>
                <c:pt idx="17">
                  <c:v>43903</c:v>
                </c:pt>
                <c:pt idx="18">
                  <c:v>43904</c:v>
                </c:pt>
                <c:pt idx="19">
                  <c:v>43905</c:v>
                </c:pt>
                <c:pt idx="20">
                  <c:v>43906</c:v>
                </c:pt>
                <c:pt idx="21">
                  <c:v>43907</c:v>
                </c:pt>
                <c:pt idx="22">
                  <c:v>43908</c:v>
                </c:pt>
                <c:pt idx="23">
                  <c:v>43909</c:v>
                </c:pt>
                <c:pt idx="24">
                  <c:v>43910</c:v>
                </c:pt>
                <c:pt idx="25">
                  <c:v>43911</c:v>
                </c:pt>
                <c:pt idx="26">
                  <c:v>43912</c:v>
                </c:pt>
                <c:pt idx="27">
                  <c:v>43913</c:v>
                </c:pt>
                <c:pt idx="28">
                  <c:v>43914</c:v>
                </c:pt>
                <c:pt idx="29">
                  <c:v>43915</c:v>
                </c:pt>
                <c:pt idx="30">
                  <c:v>43916</c:v>
                </c:pt>
                <c:pt idx="31">
                  <c:v>43917</c:v>
                </c:pt>
                <c:pt idx="32">
                  <c:v>43918</c:v>
                </c:pt>
                <c:pt idx="33">
                  <c:v>43919</c:v>
                </c:pt>
                <c:pt idx="34">
                  <c:v>43920</c:v>
                </c:pt>
                <c:pt idx="35">
                  <c:v>43921</c:v>
                </c:pt>
                <c:pt idx="36">
                  <c:v>43922</c:v>
                </c:pt>
                <c:pt idx="37">
                  <c:v>43923</c:v>
                </c:pt>
                <c:pt idx="38">
                  <c:v>43924</c:v>
                </c:pt>
                <c:pt idx="39">
                  <c:v>43925</c:v>
                </c:pt>
                <c:pt idx="40">
                  <c:v>43926</c:v>
                </c:pt>
                <c:pt idx="41">
                  <c:v>43927</c:v>
                </c:pt>
                <c:pt idx="42">
                  <c:v>43928</c:v>
                </c:pt>
                <c:pt idx="43">
                  <c:v>43929</c:v>
                </c:pt>
                <c:pt idx="44">
                  <c:v>43930</c:v>
                </c:pt>
                <c:pt idx="45">
                  <c:v>43931</c:v>
                </c:pt>
                <c:pt idx="46">
                  <c:v>43932</c:v>
                </c:pt>
                <c:pt idx="47">
                  <c:v>43933</c:v>
                </c:pt>
                <c:pt idx="48">
                  <c:v>43934</c:v>
                </c:pt>
                <c:pt idx="49">
                  <c:v>43935</c:v>
                </c:pt>
                <c:pt idx="50">
                  <c:v>43936</c:v>
                </c:pt>
                <c:pt idx="51">
                  <c:v>43937</c:v>
                </c:pt>
                <c:pt idx="52">
                  <c:v>43938</c:v>
                </c:pt>
                <c:pt idx="53">
                  <c:v>43939</c:v>
                </c:pt>
                <c:pt idx="54">
                  <c:v>43940</c:v>
                </c:pt>
              </c:numCache>
            </c:numRef>
          </c:cat>
          <c:val>
            <c:numRef>
              <c:f>Europa!$E$164:$BG$164</c:f>
              <c:numCache>
                <c:formatCode>General</c:formatCode>
                <c:ptCount val="55"/>
                <c:pt idx="0">
                  <c:v>31</c:v>
                </c:pt>
                <c:pt idx="1">
                  <c:v>262</c:v>
                </c:pt>
                <c:pt idx="2">
                  <c:v>259</c:v>
                </c:pt>
                <c:pt idx="3">
                  <c:v>467</c:v>
                </c:pt>
                <c:pt idx="4">
                  <c:v>688</c:v>
                </c:pt>
                <c:pt idx="5">
                  <c:v>756</c:v>
                </c:pt>
                <c:pt idx="6">
                  <c:v>1796</c:v>
                </c:pt>
                <c:pt idx="7">
                  <c:v>1460</c:v>
                </c:pt>
                <c:pt idx="8">
                  <c:v>1739</c:v>
                </c:pt>
                <c:pt idx="9">
                  <c:v>1984</c:v>
                </c:pt>
                <c:pt idx="10">
                  <c:v>2101</c:v>
                </c:pt>
                <c:pt idx="11">
                  <c:v>2590</c:v>
                </c:pt>
                <c:pt idx="12">
                  <c:v>2827</c:v>
                </c:pt>
                <c:pt idx="13">
                  <c:v>3213</c:v>
                </c:pt>
                <c:pt idx="14">
                  <c:v>3912</c:v>
                </c:pt>
                <c:pt idx="15">
                  <c:v>3697</c:v>
                </c:pt>
                <c:pt idx="16">
                  <c:v>3151</c:v>
                </c:pt>
                <c:pt idx="17">
                  <c:v>3387</c:v>
                </c:pt>
                <c:pt idx="18">
                  <c:v>2653</c:v>
                </c:pt>
                <c:pt idx="19">
                  <c:v>2984</c:v>
                </c:pt>
                <c:pt idx="20">
                  <c:v>2473</c:v>
                </c:pt>
                <c:pt idx="21">
                  <c:v>2022</c:v>
                </c:pt>
                <c:pt idx="22">
                  <c:v>1820</c:v>
                </c:pt>
                <c:pt idx="23">
                  <c:v>1998</c:v>
                </c:pt>
                <c:pt idx="24">
                  <c:v>1506</c:v>
                </c:pt>
                <c:pt idx="25">
                  <c:v>1120</c:v>
                </c:pt>
                <c:pt idx="26">
                  <c:v>1500</c:v>
                </c:pt>
                <c:pt idx="27">
                  <c:v>1893</c:v>
                </c:pt>
                <c:pt idx="28">
                  <c:v>1752</c:v>
                </c:pt>
                <c:pt idx="29">
                  <c:v>395</c:v>
                </c:pt>
                <c:pt idx="30">
                  <c:v>894</c:v>
                </c:pt>
                <c:pt idx="31">
                  <c:v>823</c:v>
                </c:pt>
                <c:pt idx="32">
                  <c:v>650</c:v>
                </c:pt>
                <c:pt idx="33">
                  <c:v>220</c:v>
                </c:pt>
                <c:pt idx="34">
                  <c:v>518</c:v>
                </c:pt>
                <c:pt idx="35">
                  <c:v>411</c:v>
                </c:pt>
                <c:pt idx="36">
                  <c:v>439</c:v>
                </c:pt>
                <c:pt idx="37">
                  <c:v>331</c:v>
                </c:pt>
                <c:pt idx="38">
                  <c:v>433</c:v>
                </c:pt>
                <c:pt idx="39">
                  <c:v>574</c:v>
                </c:pt>
                <c:pt idx="40">
                  <c:v>206</c:v>
                </c:pt>
                <c:pt idx="41">
                  <c:v>130</c:v>
                </c:pt>
                <c:pt idx="42">
                  <c:v>138</c:v>
                </c:pt>
                <c:pt idx="43">
                  <c:v>123</c:v>
                </c:pt>
                <c:pt idx="44">
                  <c:v>146</c:v>
                </c:pt>
                <c:pt idx="45">
                  <c:v>102</c:v>
                </c:pt>
                <c:pt idx="46">
                  <c:v>46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18-4BFA-AC1C-E6771572F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34807504"/>
        <c:axId val="434813408"/>
      </c:barChart>
      <c:dateAx>
        <c:axId val="434807504"/>
        <c:scaling>
          <c:orientation val="minMax"/>
        </c:scaling>
        <c:delete val="0"/>
        <c:axPos val="b"/>
        <c:numFmt formatCode="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13408"/>
        <c:crosses val="autoZero"/>
        <c:auto val="1"/>
        <c:lblOffset val="100"/>
        <c:baseTimeUnit val="days"/>
      </c:dateAx>
      <c:valAx>
        <c:axId val="43481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3480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% TI vs % dom/osp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Italia!$CJ$245:$CJ$265</c:f>
              <c:numCache>
                <c:formatCode>0.0%</c:formatCode>
                <c:ptCount val="21"/>
                <c:pt idx="0">
                  <c:v>0.8527679623085983</c:v>
                </c:pt>
                <c:pt idx="1">
                  <c:v>0.55405405405405406</c:v>
                </c:pt>
                <c:pt idx="2">
                  <c:v>0.26652892561983471</c:v>
                </c:pt>
                <c:pt idx="3">
                  <c:v>0.79598662207357862</c:v>
                </c:pt>
                <c:pt idx="4">
                  <c:v>0.50877192982456143</c:v>
                </c:pt>
                <c:pt idx="5">
                  <c:v>0.11410788381742738</c:v>
                </c:pt>
                <c:pt idx="6">
                  <c:v>0.45355191256830601</c:v>
                </c:pt>
                <c:pt idx="7">
                  <c:v>0.45479452054794522</c:v>
                </c:pt>
                <c:pt idx="8">
                  <c:v>0.3309222423146474</c:v>
                </c:pt>
                <c:pt idx="9">
                  <c:v>0.12</c:v>
                </c:pt>
                <c:pt idx="10">
                  <c:v>0.2608695652173913</c:v>
                </c:pt>
                <c:pt idx="11">
                  <c:v>8.5714285714285715E-2</c:v>
                </c:pt>
                <c:pt idx="12">
                  <c:v>0.23853211009174313</c:v>
                </c:pt>
                <c:pt idx="13">
                  <c:v>0.16053511705685619</c:v>
                </c:pt>
                <c:pt idx="14">
                  <c:v>0.87096774193548387</c:v>
                </c:pt>
                <c:pt idx="15">
                  <c:v>3.3333333333333333E-2</c:v>
                </c:pt>
                <c:pt idx="16">
                  <c:v>0.14285714285714285</c:v>
                </c:pt>
                <c:pt idx="17">
                  <c:v>4.8611111111111112E-2</c:v>
                </c:pt>
                <c:pt idx="18">
                  <c:v>0.35</c:v>
                </c:pt>
                <c:pt idx="19">
                  <c:v>0.15</c:v>
                </c:pt>
                <c:pt idx="20">
                  <c:v>0.6</c:v>
                </c:pt>
              </c:numCache>
            </c:numRef>
          </c:xVal>
          <c:yVal>
            <c:numRef>
              <c:f>Italia!$CK$245:$CK$265</c:f>
              <c:numCache>
                <c:formatCode>0.0%</c:formatCode>
                <c:ptCount val="21"/>
                <c:pt idx="0">
                  <c:v>0.33606492478226446</c:v>
                </c:pt>
                <c:pt idx="1">
                  <c:v>0.2896728125333049</c:v>
                </c:pt>
                <c:pt idx="2">
                  <c:v>0.13478897292022443</c:v>
                </c:pt>
                <c:pt idx="3">
                  <c:v>0.23825748357264542</c:v>
                </c:pt>
                <c:pt idx="4">
                  <c:v>0.27287128712871289</c:v>
                </c:pt>
                <c:pt idx="5">
                  <c:v>0.23234916559691912</c:v>
                </c:pt>
                <c:pt idx="6">
                  <c:v>0.29293708992666923</c:v>
                </c:pt>
                <c:pt idx="7">
                  <c:v>0.12979406763650103</c:v>
                </c:pt>
                <c:pt idx="8">
                  <c:v>0.48055461616503214</c:v>
                </c:pt>
                <c:pt idx="9">
                  <c:v>0.12882787750791974</c:v>
                </c:pt>
                <c:pt idx="10">
                  <c:v>0.51630434782608692</c:v>
                </c:pt>
                <c:pt idx="11">
                  <c:v>0.25293788472299944</c:v>
                </c:pt>
                <c:pt idx="12">
                  <c:v>0.18866822429906541</c:v>
                </c:pt>
                <c:pt idx="13">
                  <c:v>0.19525395503746878</c:v>
                </c:pt>
                <c:pt idx="14">
                  <c:v>0.13333333333333333</c:v>
                </c:pt>
                <c:pt idx="15">
                  <c:v>0.10674157303370786</c:v>
                </c:pt>
                <c:pt idx="16">
                  <c:v>0.37908496732026142</c:v>
                </c:pt>
                <c:pt idx="17">
                  <c:v>0.18409425625920472</c:v>
                </c:pt>
                <c:pt idx="18">
                  <c:v>0.16022727272727272</c:v>
                </c:pt>
                <c:pt idx="19">
                  <c:v>0.14117647058823529</c:v>
                </c:pt>
                <c:pt idx="20">
                  <c:v>0.3705357142857143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312-46EB-B7EF-A2FDED38E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690248"/>
        <c:axId val="341691560"/>
      </c:scatterChart>
      <c:valAx>
        <c:axId val="3416902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1691560"/>
        <c:crosses val="autoZero"/>
        <c:crossBetween val="midCat"/>
      </c:valAx>
      <c:valAx>
        <c:axId val="3416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1690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DA3-4680-8E23-42C107F59DD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DA3-4680-8E23-42C107F59DD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Italia!$C$179:$C$180</c:f>
              <c:strCache>
                <c:ptCount val="2"/>
                <c:pt idx="0">
                  <c:v>ricoverati con sintomi</c:v>
                </c:pt>
                <c:pt idx="1">
                  <c:v>terapia intensiva</c:v>
                </c:pt>
              </c:strCache>
            </c:strRef>
          </c:cat>
          <c:val>
            <c:numRef>
              <c:f>Italia!$B$179:$B$180</c:f>
              <c:numCache>
                <c:formatCode>General</c:formatCode>
                <c:ptCount val="2"/>
                <c:pt idx="0">
                  <c:v>21533</c:v>
                </c:pt>
                <c:pt idx="1">
                  <c:v>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DA3-4680-8E23-42C107F59D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/>
              <a:t>ATTUALMENTE POSITIVI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Italia!$B$4</c:f>
              <c:strCache>
                <c:ptCount val="1"/>
                <c:pt idx="0">
                  <c:v>Totali attualmente positivi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Italia!$D$4:$BL$4</c:f>
              <c:numCache>
                <c:formatCode>General</c:formatCode>
                <c:ptCount val="61"/>
                <c:pt idx="0">
                  <c:v>221</c:v>
                </c:pt>
                <c:pt idx="1">
                  <c:v>311</c:v>
                </c:pt>
                <c:pt idx="2">
                  <c:v>385</c:v>
                </c:pt>
                <c:pt idx="3">
                  <c:v>588</c:v>
                </c:pt>
                <c:pt idx="4">
                  <c:v>821</c:v>
                </c:pt>
                <c:pt idx="5">
                  <c:v>1049</c:v>
                </c:pt>
                <c:pt idx="6">
                  <c:v>1577</c:v>
                </c:pt>
                <c:pt idx="7">
                  <c:v>1835</c:v>
                </c:pt>
                <c:pt idx="8">
                  <c:v>2242</c:v>
                </c:pt>
                <c:pt idx="9">
                  <c:v>2706</c:v>
                </c:pt>
                <c:pt idx="10">
                  <c:v>3296</c:v>
                </c:pt>
                <c:pt idx="11">
                  <c:v>3916</c:v>
                </c:pt>
                <c:pt idx="12">
                  <c:v>5061</c:v>
                </c:pt>
                <c:pt idx="13">
                  <c:v>6387</c:v>
                </c:pt>
                <c:pt idx="14">
                  <c:v>7985</c:v>
                </c:pt>
                <c:pt idx="15">
                  <c:v>8514</c:v>
                </c:pt>
                <c:pt idx="16">
                  <c:v>10590</c:v>
                </c:pt>
                <c:pt idx="17">
                  <c:v>12839</c:v>
                </c:pt>
                <c:pt idx="18">
                  <c:v>14955</c:v>
                </c:pt>
                <c:pt idx="19">
                  <c:v>17750</c:v>
                </c:pt>
                <c:pt idx="20">
                  <c:v>20603</c:v>
                </c:pt>
                <c:pt idx="21">
                  <c:v>23073</c:v>
                </c:pt>
                <c:pt idx="22">
                  <c:v>26062</c:v>
                </c:pt>
                <c:pt idx="23">
                  <c:v>28710</c:v>
                </c:pt>
                <c:pt idx="24">
                  <c:v>33190</c:v>
                </c:pt>
                <c:pt idx="25">
                  <c:v>37860</c:v>
                </c:pt>
                <c:pt idx="26">
                  <c:v>42681</c:v>
                </c:pt>
                <c:pt idx="27">
                  <c:v>46638</c:v>
                </c:pt>
                <c:pt idx="28">
                  <c:v>50418</c:v>
                </c:pt>
                <c:pt idx="29">
                  <c:v>54030</c:v>
                </c:pt>
                <c:pt idx="30">
                  <c:v>57521</c:v>
                </c:pt>
                <c:pt idx="31">
                  <c:v>62013</c:v>
                </c:pt>
                <c:pt idx="32">
                  <c:v>66414</c:v>
                </c:pt>
                <c:pt idx="33">
                  <c:v>70065</c:v>
                </c:pt>
                <c:pt idx="34">
                  <c:v>73880</c:v>
                </c:pt>
                <c:pt idx="35">
                  <c:v>75528</c:v>
                </c:pt>
                <c:pt idx="36">
                  <c:v>77635</c:v>
                </c:pt>
                <c:pt idx="37">
                  <c:v>80572</c:v>
                </c:pt>
                <c:pt idx="38">
                  <c:v>83049</c:v>
                </c:pt>
                <c:pt idx="39">
                  <c:v>85388</c:v>
                </c:pt>
                <c:pt idx="40">
                  <c:v>88274</c:v>
                </c:pt>
                <c:pt idx="41">
                  <c:v>91246</c:v>
                </c:pt>
                <c:pt idx="42">
                  <c:v>93187</c:v>
                </c:pt>
                <c:pt idx="43">
                  <c:v>94067</c:v>
                </c:pt>
                <c:pt idx="44">
                  <c:v>95262</c:v>
                </c:pt>
                <c:pt idx="45">
                  <c:v>96877</c:v>
                </c:pt>
                <c:pt idx="46">
                  <c:v>98273</c:v>
                </c:pt>
                <c:pt idx="47">
                  <c:v>100269</c:v>
                </c:pt>
                <c:pt idx="48">
                  <c:v>102253</c:v>
                </c:pt>
                <c:pt idx="49">
                  <c:v>103616</c:v>
                </c:pt>
                <c:pt idx="50">
                  <c:v>104291</c:v>
                </c:pt>
                <c:pt idx="51">
                  <c:v>105418</c:v>
                </c:pt>
                <c:pt idx="52">
                  <c:v>106607</c:v>
                </c:pt>
                <c:pt idx="53">
                  <c:v>106962</c:v>
                </c:pt>
                <c:pt idx="54">
                  <c:v>107771</c:v>
                </c:pt>
                <c:pt idx="55">
                  <c:v>108257</c:v>
                </c:pt>
                <c:pt idx="56">
                  <c:v>108237</c:v>
                </c:pt>
                <c:pt idx="57">
                  <c:v>107709</c:v>
                </c:pt>
                <c:pt idx="58">
                  <c:v>107699</c:v>
                </c:pt>
                <c:pt idx="59">
                  <c:v>106848</c:v>
                </c:pt>
                <c:pt idx="60">
                  <c:v>106527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80-4ABA-A463-79CEBE222B27}"/>
            </c:ext>
          </c:extLst>
        </c:ser>
        <c:ser>
          <c:idx val="1"/>
          <c:order val="1"/>
          <c:tx>
            <c:strRef>
              <c:f>Italia!$B$5</c:f>
              <c:strCache>
                <c:ptCount val="1"/>
                <c:pt idx="0">
                  <c:v>Ricoverati</c:v>
                </c:pt>
              </c:strCache>
            </c:strRef>
          </c:tx>
          <c:spPr>
            <a:ln w="22225" cap="rnd">
              <a:solidFill>
                <a:schemeClr val="accent2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Italia!$D$5:$BL$5</c:f>
              <c:numCache>
                <c:formatCode>General</c:formatCode>
                <c:ptCount val="61"/>
                <c:pt idx="0">
                  <c:v>101</c:v>
                </c:pt>
                <c:pt idx="1">
                  <c:v>114</c:v>
                </c:pt>
                <c:pt idx="2">
                  <c:v>128</c:v>
                </c:pt>
                <c:pt idx="3">
                  <c:v>248</c:v>
                </c:pt>
                <c:pt idx="4">
                  <c:v>345</c:v>
                </c:pt>
                <c:pt idx="5">
                  <c:v>401</c:v>
                </c:pt>
                <c:pt idx="6">
                  <c:v>639</c:v>
                </c:pt>
                <c:pt idx="7">
                  <c:v>742</c:v>
                </c:pt>
                <c:pt idx="8">
                  <c:v>1034</c:v>
                </c:pt>
                <c:pt idx="9">
                  <c:v>1346</c:v>
                </c:pt>
                <c:pt idx="10">
                  <c:v>1790</c:v>
                </c:pt>
                <c:pt idx="11">
                  <c:v>2394</c:v>
                </c:pt>
                <c:pt idx="12">
                  <c:v>2651</c:v>
                </c:pt>
                <c:pt idx="13">
                  <c:v>3557</c:v>
                </c:pt>
                <c:pt idx="14">
                  <c:v>4316</c:v>
                </c:pt>
                <c:pt idx="15">
                  <c:v>5038</c:v>
                </c:pt>
                <c:pt idx="16">
                  <c:v>5838</c:v>
                </c:pt>
                <c:pt idx="17">
                  <c:v>6650</c:v>
                </c:pt>
                <c:pt idx="18">
                  <c:v>7426</c:v>
                </c:pt>
                <c:pt idx="19">
                  <c:v>8372</c:v>
                </c:pt>
                <c:pt idx="20">
                  <c:v>9663</c:v>
                </c:pt>
                <c:pt idx="21">
                  <c:v>11025</c:v>
                </c:pt>
                <c:pt idx="22">
                  <c:v>12894</c:v>
                </c:pt>
                <c:pt idx="23">
                  <c:v>14363</c:v>
                </c:pt>
                <c:pt idx="24">
                  <c:v>15757</c:v>
                </c:pt>
                <c:pt idx="25">
                  <c:v>16020</c:v>
                </c:pt>
                <c:pt idx="26">
                  <c:v>17708</c:v>
                </c:pt>
                <c:pt idx="27">
                  <c:v>19846</c:v>
                </c:pt>
                <c:pt idx="28">
                  <c:v>20692</c:v>
                </c:pt>
                <c:pt idx="29">
                  <c:v>21937</c:v>
                </c:pt>
                <c:pt idx="30">
                  <c:v>23112</c:v>
                </c:pt>
                <c:pt idx="31">
                  <c:v>24753</c:v>
                </c:pt>
                <c:pt idx="32">
                  <c:v>26029</c:v>
                </c:pt>
                <c:pt idx="33">
                  <c:v>26676</c:v>
                </c:pt>
                <c:pt idx="34">
                  <c:v>27386</c:v>
                </c:pt>
                <c:pt idx="35">
                  <c:v>27795</c:v>
                </c:pt>
                <c:pt idx="36">
                  <c:v>28192</c:v>
                </c:pt>
                <c:pt idx="37">
                  <c:v>28403</c:v>
                </c:pt>
                <c:pt idx="38">
                  <c:v>28540</c:v>
                </c:pt>
                <c:pt idx="39">
                  <c:v>28741</c:v>
                </c:pt>
                <c:pt idx="40">
                  <c:v>29010</c:v>
                </c:pt>
                <c:pt idx="41">
                  <c:v>28949</c:v>
                </c:pt>
                <c:pt idx="42">
                  <c:v>28976</c:v>
                </c:pt>
                <c:pt idx="43">
                  <c:v>28718</c:v>
                </c:pt>
                <c:pt idx="44">
                  <c:v>28485</c:v>
                </c:pt>
                <c:pt idx="45">
                  <c:v>28399</c:v>
                </c:pt>
                <c:pt idx="46">
                  <c:v>28242</c:v>
                </c:pt>
                <c:pt idx="47">
                  <c:v>28144</c:v>
                </c:pt>
                <c:pt idx="48">
                  <c:v>27847</c:v>
                </c:pt>
                <c:pt idx="49">
                  <c:v>28023</c:v>
                </c:pt>
                <c:pt idx="50">
                  <c:v>28011</c:v>
                </c:pt>
                <c:pt idx="51">
                  <c:v>27643</c:v>
                </c:pt>
                <c:pt idx="52">
                  <c:v>26893</c:v>
                </c:pt>
                <c:pt idx="53">
                  <c:v>25786</c:v>
                </c:pt>
                <c:pt idx="54">
                  <c:v>25007</c:v>
                </c:pt>
                <c:pt idx="55">
                  <c:v>25033</c:v>
                </c:pt>
                <c:pt idx="56">
                  <c:v>24906</c:v>
                </c:pt>
                <c:pt idx="57">
                  <c:v>24134</c:v>
                </c:pt>
                <c:pt idx="58">
                  <c:v>23805</c:v>
                </c:pt>
                <c:pt idx="59">
                  <c:v>22871</c:v>
                </c:pt>
                <c:pt idx="60">
                  <c:v>22068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80-4ABA-A463-79CEBE222B27}"/>
            </c:ext>
          </c:extLst>
        </c:ser>
        <c:ser>
          <c:idx val="2"/>
          <c:order val="2"/>
          <c:tx>
            <c:strRef>
              <c:f>Italia!$B$6</c:f>
              <c:strCache>
                <c:ptCount val="1"/>
                <c:pt idx="0">
                  <c:v>Terapia intensiva</c:v>
                </c:pt>
              </c:strCache>
            </c:strRef>
          </c:tx>
          <c:spPr>
            <a:ln w="22225" cap="rnd">
              <a:solidFill>
                <a:schemeClr val="accent3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Italia!$D$6:$BL$6</c:f>
              <c:numCache>
                <c:formatCode>General</c:formatCode>
                <c:ptCount val="61"/>
                <c:pt idx="0">
                  <c:v>26</c:v>
                </c:pt>
                <c:pt idx="1">
                  <c:v>35</c:v>
                </c:pt>
                <c:pt idx="2">
                  <c:v>36</c:v>
                </c:pt>
                <c:pt idx="3">
                  <c:v>56</c:v>
                </c:pt>
                <c:pt idx="4">
                  <c:v>64</c:v>
                </c:pt>
                <c:pt idx="5">
                  <c:v>105</c:v>
                </c:pt>
                <c:pt idx="6">
                  <c:v>140</c:v>
                </c:pt>
                <c:pt idx="7">
                  <c:v>166</c:v>
                </c:pt>
                <c:pt idx="8">
                  <c:v>229</c:v>
                </c:pt>
                <c:pt idx="9">
                  <c:v>295</c:v>
                </c:pt>
                <c:pt idx="10">
                  <c:v>351</c:v>
                </c:pt>
                <c:pt idx="11">
                  <c:v>462</c:v>
                </c:pt>
                <c:pt idx="12">
                  <c:v>567</c:v>
                </c:pt>
                <c:pt idx="13">
                  <c:v>650</c:v>
                </c:pt>
                <c:pt idx="14">
                  <c:v>733</c:v>
                </c:pt>
                <c:pt idx="15">
                  <c:v>877</c:v>
                </c:pt>
                <c:pt idx="16">
                  <c:v>1028</c:v>
                </c:pt>
                <c:pt idx="17">
                  <c:v>1153</c:v>
                </c:pt>
                <c:pt idx="18">
                  <c:v>1328</c:v>
                </c:pt>
                <c:pt idx="19">
                  <c:v>1518</c:v>
                </c:pt>
                <c:pt idx="20">
                  <c:v>1672</c:v>
                </c:pt>
                <c:pt idx="21">
                  <c:v>1851</c:v>
                </c:pt>
                <c:pt idx="22">
                  <c:v>2060</c:v>
                </c:pt>
                <c:pt idx="23">
                  <c:v>2257</c:v>
                </c:pt>
                <c:pt idx="24">
                  <c:v>2498</c:v>
                </c:pt>
                <c:pt idx="25">
                  <c:v>2655</c:v>
                </c:pt>
                <c:pt idx="26">
                  <c:v>2857</c:v>
                </c:pt>
                <c:pt idx="27">
                  <c:v>3009</c:v>
                </c:pt>
                <c:pt idx="28">
                  <c:v>3204</c:v>
                </c:pt>
                <c:pt idx="29">
                  <c:v>3396</c:v>
                </c:pt>
                <c:pt idx="30">
                  <c:v>3489</c:v>
                </c:pt>
                <c:pt idx="31">
                  <c:v>3612</c:v>
                </c:pt>
                <c:pt idx="32">
                  <c:v>3732</c:v>
                </c:pt>
                <c:pt idx="33">
                  <c:v>3856</c:v>
                </c:pt>
                <c:pt idx="34">
                  <c:v>3906</c:v>
                </c:pt>
                <c:pt idx="35">
                  <c:v>3981</c:v>
                </c:pt>
                <c:pt idx="36">
                  <c:v>4023</c:v>
                </c:pt>
                <c:pt idx="37">
                  <c:v>4035</c:v>
                </c:pt>
                <c:pt idx="38">
                  <c:v>4053</c:v>
                </c:pt>
                <c:pt idx="39">
                  <c:v>4068</c:v>
                </c:pt>
                <c:pt idx="40">
                  <c:v>3994</c:v>
                </c:pt>
                <c:pt idx="41">
                  <c:v>3977</c:v>
                </c:pt>
                <c:pt idx="42">
                  <c:v>3898</c:v>
                </c:pt>
                <c:pt idx="43">
                  <c:v>3792</c:v>
                </c:pt>
                <c:pt idx="44">
                  <c:v>3693</c:v>
                </c:pt>
                <c:pt idx="45">
                  <c:v>3605</c:v>
                </c:pt>
                <c:pt idx="46">
                  <c:v>3497</c:v>
                </c:pt>
                <c:pt idx="47">
                  <c:v>3381</c:v>
                </c:pt>
                <c:pt idx="48">
                  <c:v>3343</c:v>
                </c:pt>
                <c:pt idx="49">
                  <c:v>3260</c:v>
                </c:pt>
                <c:pt idx="50">
                  <c:v>3186</c:v>
                </c:pt>
                <c:pt idx="51">
                  <c:v>3079</c:v>
                </c:pt>
                <c:pt idx="52">
                  <c:v>2936</c:v>
                </c:pt>
                <c:pt idx="53">
                  <c:v>2812</c:v>
                </c:pt>
                <c:pt idx="54">
                  <c:v>2733</c:v>
                </c:pt>
                <c:pt idx="55">
                  <c:v>2635</c:v>
                </c:pt>
                <c:pt idx="56">
                  <c:v>2573</c:v>
                </c:pt>
                <c:pt idx="57">
                  <c:v>2471</c:v>
                </c:pt>
                <c:pt idx="58">
                  <c:v>2384</c:v>
                </c:pt>
                <c:pt idx="59">
                  <c:v>2267</c:v>
                </c:pt>
                <c:pt idx="60">
                  <c:v>2173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380-4ABA-A463-79CEBE222B27}"/>
            </c:ext>
          </c:extLst>
        </c:ser>
        <c:ser>
          <c:idx val="3"/>
          <c:order val="3"/>
          <c:tx>
            <c:strRef>
              <c:f>Italia!$B$7</c:f>
              <c:strCache>
                <c:ptCount val="1"/>
                <c:pt idx="0">
                  <c:v>Isolamento domiciliare</c:v>
                </c:pt>
              </c:strCache>
            </c:strRef>
          </c:tx>
          <c:spPr>
            <a:ln w="22225" cap="rnd">
              <a:solidFill>
                <a:schemeClr val="accent4"/>
              </a:solidFill>
              <a:prstDash val="sysDash"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Italia!$D$7:$BL$7</c:f>
              <c:numCache>
                <c:formatCode>General</c:formatCode>
                <c:ptCount val="61"/>
                <c:pt idx="0">
                  <c:v>94</c:v>
                </c:pt>
                <c:pt idx="1">
                  <c:v>162</c:v>
                </c:pt>
                <c:pt idx="2">
                  <c:v>221</c:v>
                </c:pt>
                <c:pt idx="3">
                  <c:v>284</c:v>
                </c:pt>
                <c:pt idx="4">
                  <c:v>412</c:v>
                </c:pt>
                <c:pt idx="5">
                  <c:v>543</c:v>
                </c:pt>
                <c:pt idx="6">
                  <c:v>798</c:v>
                </c:pt>
                <c:pt idx="7">
                  <c:v>927</c:v>
                </c:pt>
                <c:pt idx="8">
                  <c:v>979</c:v>
                </c:pt>
                <c:pt idx="9">
                  <c:v>1065</c:v>
                </c:pt>
                <c:pt idx="10">
                  <c:v>1155</c:v>
                </c:pt>
                <c:pt idx="11">
                  <c:v>1060</c:v>
                </c:pt>
                <c:pt idx="12">
                  <c:v>1843</c:v>
                </c:pt>
                <c:pt idx="13">
                  <c:v>2180</c:v>
                </c:pt>
                <c:pt idx="14">
                  <c:v>2936</c:v>
                </c:pt>
                <c:pt idx="15">
                  <c:v>2599</c:v>
                </c:pt>
                <c:pt idx="16">
                  <c:v>3724</c:v>
                </c:pt>
                <c:pt idx="17">
                  <c:v>5036</c:v>
                </c:pt>
                <c:pt idx="18">
                  <c:v>6201</c:v>
                </c:pt>
                <c:pt idx="19">
                  <c:v>7860</c:v>
                </c:pt>
                <c:pt idx="20">
                  <c:v>9268</c:v>
                </c:pt>
                <c:pt idx="21">
                  <c:v>10197</c:v>
                </c:pt>
                <c:pt idx="22">
                  <c:v>11108</c:v>
                </c:pt>
                <c:pt idx="23">
                  <c:v>12090</c:v>
                </c:pt>
                <c:pt idx="24">
                  <c:v>14935</c:v>
                </c:pt>
                <c:pt idx="25">
                  <c:v>19185</c:v>
                </c:pt>
                <c:pt idx="26">
                  <c:v>22116</c:v>
                </c:pt>
                <c:pt idx="27">
                  <c:v>23783</c:v>
                </c:pt>
                <c:pt idx="28">
                  <c:v>26522</c:v>
                </c:pt>
                <c:pt idx="29">
                  <c:v>28697</c:v>
                </c:pt>
                <c:pt idx="30">
                  <c:v>30920</c:v>
                </c:pt>
                <c:pt idx="31">
                  <c:v>33648</c:v>
                </c:pt>
                <c:pt idx="32">
                  <c:v>36653</c:v>
                </c:pt>
                <c:pt idx="33">
                  <c:v>39533</c:v>
                </c:pt>
                <c:pt idx="34">
                  <c:v>42588</c:v>
                </c:pt>
                <c:pt idx="35">
                  <c:v>43752</c:v>
                </c:pt>
                <c:pt idx="36">
                  <c:v>45420</c:v>
                </c:pt>
                <c:pt idx="37">
                  <c:v>48134</c:v>
                </c:pt>
                <c:pt idx="38">
                  <c:v>50456</c:v>
                </c:pt>
                <c:pt idx="39">
                  <c:v>52579</c:v>
                </c:pt>
                <c:pt idx="40">
                  <c:v>55270</c:v>
                </c:pt>
                <c:pt idx="41">
                  <c:v>58320</c:v>
                </c:pt>
                <c:pt idx="42">
                  <c:v>60313</c:v>
                </c:pt>
                <c:pt idx="43">
                  <c:v>61557</c:v>
                </c:pt>
                <c:pt idx="44">
                  <c:v>63084</c:v>
                </c:pt>
                <c:pt idx="45">
                  <c:v>64873</c:v>
                </c:pt>
                <c:pt idx="46">
                  <c:v>66534</c:v>
                </c:pt>
                <c:pt idx="47">
                  <c:v>68744</c:v>
                </c:pt>
                <c:pt idx="48">
                  <c:v>71063</c:v>
                </c:pt>
                <c:pt idx="49">
                  <c:v>72333</c:v>
                </c:pt>
                <c:pt idx="50">
                  <c:v>73094</c:v>
                </c:pt>
                <c:pt idx="51">
                  <c:v>74696</c:v>
                </c:pt>
                <c:pt idx="52">
                  <c:v>76778</c:v>
                </c:pt>
                <c:pt idx="53">
                  <c:v>78364</c:v>
                </c:pt>
                <c:pt idx="54">
                  <c:v>80031</c:v>
                </c:pt>
                <c:pt idx="55">
                  <c:v>80589</c:v>
                </c:pt>
                <c:pt idx="56">
                  <c:v>80758</c:v>
                </c:pt>
                <c:pt idx="57">
                  <c:v>81104</c:v>
                </c:pt>
                <c:pt idx="58">
                  <c:v>81510</c:v>
                </c:pt>
                <c:pt idx="59">
                  <c:v>81710</c:v>
                </c:pt>
                <c:pt idx="60">
                  <c:v>82286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380-4ABA-A463-79CEBE22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GUARITI </a:t>
            </a:r>
            <a:r>
              <a:rPr lang="it-IT" sz="900" b="0">
                <a:effectLst/>
              </a:rPr>
              <a:t>(rispetto</a:t>
            </a:r>
            <a:r>
              <a:rPr lang="it-IT" sz="900" b="0" baseline="0">
                <a:effectLst/>
              </a:rPr>
              <a:t> al totale dei casi conosciuti di contagio)</a:t>
            </a:r>
            <a:endParaRPr lang="it-IT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Italia!$C$175</c:f>
              <c:strCache>
                <c:ptCount val="1"/>
                <c:pt idx="0">
                  <c:v>% GUARITI</c:v>
                </c:pt>
              </c:strCache>
            </c:strRef>
          </c:tx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Italia!$D$175:$BL$175</c:f>
              <c:numCache>
                <c:formatCode>0.0%</c:formatCode>
                <c:ptCount val="61"/>
                <c:pt idx="0">
                  <c:v>4.3668122270742356E-3</c:v>
                </c:pt>
                <c:pt idx="1">
                  <c:v>3.105590062111801E-3</c:v>
                </c:pt>
                <c:pt idx="2">
                  <c:v>7.4999999999999997E-3</c:v>
                </c:pt>
                <c:pt idx="3">
                  <c:v>6.9230769230769235E-2</c:v>
                </c:pt>
                <c:pt idx="4">
                  <c:v>5.18018018018018E-2</c:v>
                </c:pt>
                <c:pt idx="5">
                  <c:v>4.4326241134751775E-2</c:v>
                </c:pt>
                <c:pt idx="6">
                  <c:v>4.8996458087367176E-2</c:v>
                </c:pt>
                <c:pt idx="7">
                  <c:v>7.3182711198428285E-2</c:v>
                </c:pt>
                <c:pt idx="8">
                  <c:v>6.4490124949617089E-2</c:v>
                </c:pt>
                <c:pt idx="9">
                  <c:v>8.9349303981871159E-2</c:v>
                </c:pt>
                <c:pt idx="10">
                  <c:v>0.10730948678071539</c:v>
                </c:pt>
                <c:pt idx="11">
                  <c:v>0.11281276962899051</c:v>
                </c:pt>
                <c:pt idx="12">
                  <c:v>0.10011898691143974</c:v>
                </c:pt>
                <c:pt idx="13">
                  <c:v>8.4338983050847458E-2</c:v>
                </c:pt>
                <c:pt idx="14">
                  <c:v>7.8935891844744879E-2</c:v>
                </c:pt>
                <c:pt idx="15">
                  <c:v>9.8926002561828749E-2</c:v>
                </c:pt>
                <c:pt idx="16">
                  <c:v>8.3854918953619004E-2</c:v>
                </c:pt>
                <c:pt idx="17">
                  <c:v>8.3239595050618675E-2</c:v>
                </c:pt>
                <c:pt idx="18">
                  <c:v>8.1483578708946777E-2</c:v>
                </c:pt>
                <c:pt idx="19">
                  <c:v>9.2924327645696456E-2</c:v>
                </c:pt>
                <c:pt idx="20">
                  <c:v>9.4354871297531021E-2</c:v>
                </c:pt>
                <c:pt idx="21">
                  <c:v>9.8248749106504649E-2</c:v>
                </c:pt>
                <c:pt idx="22">
                  <c:v>9.3347298927188474E-2</c:v>
                </c:pt>
                <c:pt idx="23">
                  <c:v>0.11270405734606447</c:v>
                </c:pt>
                <c:pt idx="24">
                  <c:v>0.10820031680272937</c:v>
                </c:pt>
                <c:pt idx="25">
                  <c:v>0.10907892218370516</c:v>
                </c:pt>
                <c:pt idx="26">
                  <c:v>0.11333009817462392</c:v>
                </c:pt>
                <c:pt idx="27">
                  <c:v>0.11877303933173256</c:v>
                </c:pt>
                <c:pt idx="28">
                  <c:v>0.11625760633222269</c:v>
                </c:pt>
                <c:pt idx="29">
                  <c:v>0.12035966231062796</c:v>
                </c:pt>
                <c:pt idx="30">
                  <c:v>0.12585701610518107</c:v>
                </c:pt>
                <c:pt idx="31">
                  <c:v>0.12864574926433156</c:v>
                </c:pt>
                <c:pt idx="32">
                  <c:v>0.12659252237045943</c:v>
                </c:pt>
                <c:pt idx="33">
                  <c:v>0.13392161951725928</c:v>
                </c:pt>
                <c:pt idx="34">
                  <c:v>0.13338246885524471</c:v>
                </c:pt>
                <c:pt idx="35">
                  <c:v>0.14370103893295591</c:v>
                </c:pt>
                <c:pt idx="36">
                  <c:v>0.1486785390199637</c:v>
                </c:pt>
                <c:pt idx="37">
                  <c:v>0.1523595058512851</c:v>
                </c:pt>
                <c:pt idx="38">
                  <c:v>0.158605369570122</c:v>
                </c:pt>
                <c:pt idx="39">
                  <c:v>0.16488771311974765</c:v>
                </c:pt>
                <c:pt idx="40">
                  <c:v>0.16846395789203414</c:v>
                </c:pt>
                <c:pt idx="41">
                  <c:v>0.16917672239972703</c:v>
                </c:pt>
                <c:pt idx="42">
                  <c:v>0.17229360151493434</c:v>
                </c:pt>
                <c:pt idx="43">
                  <c:v>0.17990057970586934</c:v>
                </c:pt>
                <c:pt idx="44">
                  <c:v>0.19000588142473929</c:v>
                </c:pt>
                <c:pt idx="45">
                  <c:v>0.19822316293707268</c:v>
                </c:pt>
                <c:pt idx="46">
                  <c:v>0.20636684578220182</c:v>
                </c:pt>
                <c:pt idx="47">
                  <c:v>0.21365854299242798</c:v>
                </c:pt>
                <c:pt idx="48">
                  <c:v>0.21879216950301542</c:v>
                </c:pt>
                <c:pt idx="49">
                  <c:v>0.22214072569522805</c:v>
                </c:pt>
                <c:pt idx="50">
                  <c:v>0.22850918221653291</c:v>
                </c:pt>
                <c:pt idx="51">
                  <c:v>0.2306439405407042</c:v>
                </c:pt>
                <c:pt idx="52">
                  <c:v>0.23773980265299721</c:v>
                </c:pt>
                <c:pt idx="53">
                  <c:v>0.24778755929805027</c:v>
                </c:pt>
                <c:pt idx="54">
                  <c:v>0.25537587039931792</c:v>
                </c:pt>
                <c:pt idx="55">
                  <c:v>0.26291822184475783</c:v>
                </c:pt>
                <c:pt idx="56">
                  <c:v>0.26969894276822565</c:v>
                </c:pt>
                <c:pt idx="57">
                  <c:v>0.2805003343172589</c:v>
                </c:pt>
                <c:pt idx="58">
                  <c:v>0.29116464791514302</c:v>
                </c:pt>
                <c:pt idx="59">
                  <c:v>0.30307464744990076</c:v>
                </c:pt>
                <c:pt idx="60">
                  <c:v>0.31347088510523641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F-43A9-AAA4-F50DDC229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4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 DECEDUTI </a:t>
            </a:r>
            <a:r>
              <a:rPr lang="it-IT" sz="900" b="0">
                <a:effectLst/>
              </a:rPr>
              <a:t>(rispetto</a:t>
            </a:r>
            <a:r>
              <a:rPr lang="it-IT" sz="900" b="0" baseline="0">
                <a:effectLst/>
              </a:rPr>
              <a:t> al totale dei casi conosciuti di contagio)</a:t>
            </a:r>
            <a:endParaRPr lang="it-IT" sz="900" b="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Italia!$C$174</c:f>
              <c:strCache>
                <c:ptCount val="1"/>
                <c:pt idx="0">
                  <c:v>% DECEDUTI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Italia!$D$174:$BL$174</c:f>
              <c:numCache>
                <c:formatCode>0.0%</c:formatCode>
                <c:ptCount val="61"/>
                <c:pt idx="0">
                  <c:v>3.0567685589519649E-2</c:v>
                </c:pt>
                <c:pt idx="1">
                  <c:v>3.1055900621118012E-2</c:v>
                </c:pt>
                <c:pt idx="2">
                  <c:v>0.03</c:v>
                </c:pt>
                <c:pt idx="3">
                  <c:v>2.6153846153846153E-2</c:v>
                </c:pt>
                <c:pt idx="4">
                  <c:v>2.364864864864865E-2</c:v>
                </c:pt>
                <c:pt idx="5">
                  <c:v>2.5709219858156027E-2</c:v>
                </c:pt>
                <c:pt idx="6">
                  <c:v>2.0070838252656435E-2</c:v>
                </c:pt>
                <c:pt idx="7">
                  <c:v>2.5540275049115914E-2</c:v>
                </c:pt>
                <c:pt idx="8">
                  <c:v>3.1841999193873441E-2</c:v>
                </c:pt>
                <c:pt idx="9">
                  <c:v>3.463904176108773E-2</c:v>
                </c:pt>
                <c:pt idx="10">
                  <c:v>3.8361845515811302E-2</c:v>
                </c:pt>
                <c:pt idx="11">
                  <c:v>4.2493528904227786E-2</c:v>
                </c:pt>
                <c:pt idx="12">
                  <c:v>3.9605643379228284E-2</c:v>
                </c:pt>
                <c:pt idx="13">
                  <c:v>4.9627118644067797E-2</c:v>
                </c:pt>
                <c:pt idx="14">
                  <c:v>5.0479720889664195E-2</c:v>
                </c:pt>
                <c:pt idx="15">
                  <c:v>6.2173613163858506E-2</c:v>
                </c:pt>
                <c:pt idx="16">
                  <c:v>6.6361739688653512E-2</c:v>
                </c:pt>
                <c:pt idx="17">
                  <c:v>6.7226890756302518E-2</c:v>
                </c:pt>
                <c:pt idx="18">
                  <c:v>7.1687429218573046E-2</c:v>
                </c:pt>
                <c:pt idx="19">
                  <c:v>6.8109845441225128E-2</c:v>
                </c:pt>
                <c:pt idx="20">
                  <c:v>7.3099769669050796E-2</c:v>
                </c:pt>
                <c:pt idx="21">
                  <c:v>7.7126518942101499E-2</c:v>
                </c:pt>
                <c:pt idx="22">
                  <c:v>7.9445185044118585E-2</c:v>
                </c:pt>
                <c:pt idx="23">
                  <c:v>8.3387001932069549E-2</c:v>
                </c:pt>
                <c:pt idx="24">
                  <c:v>8.297794565614719E-2</c:v>
                </c:pt>
                <c:pt idx="25">
                  <c:v>8.5748920695008612E-2</c:v>
                </c:pt>
                <c:pt idx="26">
                  <c:v>9.0055619843965803E-2</c:v>
                </c:pt>
                <c:pt idx="27">
                  <c:v>9.2596976563292632E-2</c:v>
                </c:pt>
                <c:pt idx="28">
                  <c:v>9.5061554585699315E-2</c:v>
                </c:pt>
                <c:pt idx="29">
                  <c:v>9.8589106048340466E-2</c:v>
                </c:pt>
                <c:pt idx="30">
                  <c:v>0.10086575430860646</c:v>
                </c:pt>
                <c:pt idx="31">
                  <c:v>0.10137945591576751</c:v>
                </c:pt>
                <c:pt idx="32">
                  <c:v>0.10559781729057319</c:v>
                </c:pt>
                <c:pt idx="33">
                  <c:v>0.10838956657150273</c:v>
                </c:pt>
                <c:pt idx="34">
                  <c:v>0.1103399563922243</c:v>
                </c:pt>
                <c:pt idx="35">
                  <c:v>0.11392877854116908</c:v>
                </c:pt>
                <c:pt idx="36">
                  <c:v>0.11747580157289776</c:v>
                </c:pt>
                <c:pt idx="37">
                  <c:v>0.11897010147050843</c:v>
                </c:pt>
                <c:pt idx="38">
                  <c:v>0.12074590860970827</c:v>
                </c:pt>
                <c:pt idx="39">
                  <c:v>0.1225182972118137</c:v>
                </c:pt>
                <c:pt idx="40">
                  <c:v>0.12325887412542526</c:v>
                </c:pt>
                <c:pt idx="41">
                  <c:v>0.12320470267084406</c:v>
                </c:pt>
                <c:pt idx="42">
                  <c:v>0.12465766860057187</c:v>
                </c:pt>
                <c:pt idx="43">
                  <c:v>0.12631835145221484</c:v>
                </c:pt>
                <c:pt idx="44">
                  <c:v>0.12673035819311157</c:v>
                </c:pt>
                <c:pt idx="45">
                  <c:v>0.12726804339047249</c:v>
                </c:pt>
                <c:pt idx="46">
                  <c:v>0.12772315469212683</c:v>
                </c:pt>
                <c:pt idx="47">
                  <c:v>0.12785100248898346</c:v>
                </c:pt>
                <c:pt idx="48">
                  <c:v>0.12726156443659944</c:v>
                </c:pt>
                <c:pt idx="49">
                  <c:v>0.12829434037964843</c:v>
                </c:pt>
                <c:pt idx="50">
                  <c:v>0.12965265127270936</c:v>
                </c:pt>
                <c:pt idx="51">
                  <c:v>0.13105870243104961</c:v>
                </c:pt>
                <c:pt idx="52">
                  <c:v>0.1312292457130004</c:v>
                </c:pt>
                <c:pt idx="53">
                  <c:v>0.1319055406706334</c:v>
                </c:pt>
                <c:pt idx="54">
                  <c:v>0.13202785277817253</c:v>
                </c:pt>
                <c:pt idx="55">
                  <c:v>0.13219945019332632</c:v>
                </c:pt>
                <c:pt idx="56">
                  <c:v>0.13305890921932592</c:v>
                </c:pt>
                <c:pt idx="57">
                  <c:v>0.13398783411340695</c:v>
                </c:pt>
                <c:pt idx="58">
                  <c:v>0.13391022116406071</c:v>
                </c:pt>
                <c:pt idx="59">
                  <c:v>0.13448753243882025</c:v>
                </c:pt>
                <c:pt idx="60">
                  <c:v>0.13455858731359524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5-4DB6-8958-BC08796AD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3512360"/>
        <c:axId val="453518920"/>
      </c:lineChart>
      <c:dateAx>
        <c:axId val="453512360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8920"/>
        <c:crosses val="autoZero"/>
        <c:auto val="1"/>
        <c:lblOffset val="100"/>
        <c:baseTimeUnit val="days"/>
      </c:dateAx>
      <c:valAx>
        <c:axId val="453518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53512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5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Tamponi eseguiti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Tamponi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Italia!$D$2:$BL$2</c:f>
              <c:numCache>
                <c:formatCode>d\-mmm</c:formatCode>
                <c:ptCount val="61"/>
                <c:pt idx="0">
                  <c:v>43885</c:v>
                </c:pt>
                <c:pt idx="1">
                  <c:v>43886</c:v>
                </c:pt>
                <c:pt idx="2">
                  <c:v>43887</c:v>
                </c:pt>
                <c:pt idx="3">
                  <c:v>43888</c:v>
                </c:pt>
                <c:pt idx="4">
                  <c:v>43889</c:v>
                </c:pt>
                <c:pt idx="5">
                  <c:v>43890</c:v>
                </c:pt>
                <c:pt idx="6">
                  <c:v>43891</c:v>
                </c:pt>
                <c:pt idx="7">
                  <c:v>43892</c:v>
                </c:pt>
                <c:pt idx="8">
                  <c:v>43893</c:v>
                </c:pt>
                <c:pt idx="9">
                  <c:v>43894</c:v>
                </c:pt>
                <c:pt idx="10">
                  <c:v>43895</c:v>
                </c:pt>
                <c:pt idx="11">
                  <c:v>43896</c:v>
                </c:pt>
                <c:pt idx="12">
                  <c:v>43897</c:v>
                </c:pt>
                <c:pt idx="13">
                  <c:v>43898</c:v>
                </c:pt>
                <c:pt idx="14">
                  <c:v>43899</c:v>
                </c:pt>
                <c:pt idx="15">
                  <c:v>43900</c:v>
                </c:pt>
                <c:pt idx="16">
                  <c:v>43901</c:v>
                </c:pt>
                <c:pt idx="17">
                  <c:v>43902</c:v>
                </c:pt>
                <c:pt idx="18">
                  <c:v>43903</c:v>
                </c:pt>
                <c:pt idx="19">
                  <c:v>43904</c:v>
                </c:pt>
                <c:pt idx="20">
                  <c:v>43905</c:v>
                </c:pt>
                <c:pt idx="21">
                  <c:v>43906</c:v>
                </c:pt>
                <c:pt idx="22">
                  <c:v>43907</c:v>
                </c:pt>
                <c:pt idx="23">
                  <c:v>43908</c:v>
                </c:pt>
                <c:pt idx="24">
                  <c:v>43909</c:v>
                </c:pt>
                <c:pt idx="25">
                  <c:v>43910</c:v>
                </c:pt>
                <c:pt idx="26">
                  <c:v>43911</c:v>
                </c:pt>
                <c:pt idx="27">
                  <c:v>43912</c:v>
                </c:pt>
                <c:pt idx="28">
                  <c:v>43913</c:v>
                </c:pt>
                <c:pt idx="29">
                  <c:v>43914</c:v>
                </c:pt>
                <c:pt idx="30">
                  <c:v>43915</c:v>
                </c:pt>
                <c:pt idx="31">
                  <c:v>43916</c:v>
                </c:pt>
                <c:pt idx="32">
                  <c:v>43917</c:v>
                </c:pt>
                <c:pt idx="33">
                  <c:v>43918</c:v>
                </c:pt>
                <c:pt idx="34">
                  <c:v>43919</c:v>
                </c:pt>
                <c:pt idx="35">
                  <c:v>43920</c:v>
                </c:pt>
                <c:pt idx="36">
                  <c:v>43921</c:v>
                </c:pt>
                <c:pt idx="37">
                  <c:v>43922</c:v>
                </c:pt>
                <c:pt idx="38">
                  <c:v>43923</c:v>
                </c:pt>
                <c:pt idx="39">
                  <c:v>43924</c:v>
                </c:pt>
                <c:pt idx="40">
                  <c:v>43925</c:v>
                </c:pt>
                <c:pt idx="41">
                  <c:v>43926</c:v>
                </c:pt>
                <c:pt idx="42">
                  <c:v>43927</c:v>
                </c:pt>
                <c:pt idx="43">
                  <c:v>43928</c:v>
                </c:pt>
                <c:pt idx="44">
                  <c:v>43929</c:v>
                </c:pt>
                <c:pt idx="45">
                  <c:v>43930</c:v>
                </c:pt>
                <c:pt idx="46">
                  <c:v>43931</c:v>
                </c:pt>
                <c:pt idx="47">
                  <c:v>43932</c:v>
                </c:pt>
                <c:pt idx="48">
                  <c:v>43933</c:v>
                </c:pt>
                <c:pt idx="49">
                  <c:v>43934</c:v>
                </c:pt>
                <c:pt idx="50">
                  <c:v>43935</c:v>
                </c:pt>
                <c:pt idx="51">
                  <c:v>43936</c:v>
                </c:pt>
                <c:pt idx="52">
                  <c:v>43937</c:v>
                </c:pt>
                <c:pt idx="53">
                  <c:v>43938</c:v>
                </c:pt>
                <c:pt idx="54">
                  <c:v>43939</c:v>
                </c:pt>
                <c:pt idx="55">
                  <c:v>43940</c:v>
                </c:pt>
                <c:pt idx="56">
                  <c:v>43941</c:v>
                </c:pt>
                <c:pt idx="57">
                  <c:v>43942</c:v>
                </c:pt>
                <c:pt idx="58">
                  <c:v>43943</c:v>
                </c:pt>
                <c:pt idx="59">
                  <c:v>43944</c:v>
                </c:pt>
                <c:pt idx="60">
                  <c:v>43945</c:v>
                </c:pt>
              </c:numCache>
            </c:numRef>
          </c:cat>
          <c:val>
            <c:numRef>
              <c:f>Italia!$D$10:$BL$10</c:f>
              <c:numCache>
                <c:formatCode>General</c:formatCode>
                <c:ptCount val="61"/>
                <c:pt idx="0">
                  <c:v>4324</c:v>
                </c:pt>
                <c:pt idx="1">
                  <c:v>8623</c:v>
                </c:pt>
                <c:pt idx="2">
                  <c:v>9587</c:v>
                </c:pt>
                <c:pt idx="3">
                  <c:v>12014</c:v>
                </c:pt>
                <c:pt idx="4">
                  <c:v>15695</c:v>
                </c:pt>
                <c:pt idx="5">
                  <c:v>18661</c:v>
                </c:pt>
                <c:pt idx="6">
                  <c:v>21127</c:v>
                </c:pt>
                <c:pt idx="7">
                  <c:v>23345</c:v>
                </c:pt>
                <c:pt idx="8">
                  <c:v>25844</c:v>
                </c:pt>
                <c:pt idx="9">
                  <c:v>29861</c:v>
                </c:pt>
                <c:pt idx="10">
                  <c:v>32362</c:v>
                </c:pt>
                <c:pt idx="11">
                  <c:v>36359</c:v>
                </c:pt>
                <c:pt idx="12">
                  <c:v>42062</c:v>
                </c:pt>
                <c:pt idx="13">
                  <c:v>49937</c:v>
                </c:pt>
                <c:pt idx="14">
                  <c:v>53826</c:v>
                </c:pt>
                <c:pt idx="15">
                  <c:v>60761</c:v>
                </c:pt>
                <c:pt idx="16">
                  <c:v>73154</c:v>
                </c:pt>
                <c:pt idx="17">
                  <c:v>86011</c:v>
                </c:pt>
                <c:pt idx="18">
                  <c:v>97488</c:v>
                </c:pt>
                <c:pt idx="19">
                  <c:v>109170</c:v>
                </c:pt>
                <c:pt idx="20">
                  <c:v>124899</c:v>
                </c:pt>
                <c:pt idx="21">
                  <c:v>137962</c:v>
                </c:pt>
                <c:pt idx="22">
                  <c:v>148657</c:v>
                </c:pt>
                <c:pt idx="23">
                  <c:v>165541</c:v>
                </c:pt>
                <c:pt idx="24">
                  <c:v>182777</c:v>
                </c:pt>
                <c:pt idx="25">
                  <c:v>206886</c:v>
                </c:pt>
                <c:pt idx="26">
                  <c:v>233222</c:v>
                </c:pt>
                <c:pt idx="27">
                  <c:v>258402</c:v>
                </c:pt>
                <c:pt idx="28">
                  <c:v>275468</c:v>
                </c:pt>
                <c:pt idx="29">
                  <c:v>296964</c:v>
                </c:pt>
                <c:pt idx="30">
                  <c:v>324445</c:v>
                </c:pt>
                <c:pt idx="31">
                  <c:v>361060</c:v>
                </c:pt>
                <c:pt idx="32">
                  <c:v>394079</c:v>
                </c:pt>
                <c:pt idx="33">
                  <c:v>429526</c:v>
                </c:pt>
                <c:pt idx="34">
                  <c:v>454030</c:v>
                </c:pt>
                <c:pt idx="35">
                  <c:v>477359</c:v>
                </c:pt>
                <c:pt idx="36">
                  <c:v>506968</c:v>
                </c:pt>
                <c:pt idx="37">
                  <c:v>541423</c:v>
                </c:pt>
                <c:pt idx="38">
                  <c:v>581232</c:v>
                </c:pt>
                <c:pt idx="39">
                  <c:v>619849</c:v>
                </c:pt>
                <c:pt idx="40">
                  <c:v>657224</c:v>
                </c:pt>
                <c:pt idx="41">
                  <c:v>691461</c:v>
                </c:pt>
                <c:pt idx="42">
                  <c:v>721732</c:v>
                </c:pt>
                <c:pt idx="43">
                  <c:v>755445</c:v>
                </c:pt>
                <c:pt idx="44">
                  <c:v>807125</c:v>
                </c:pt>
                <c:pt idx="45">
                  <c:v>853369</c:v>
                </c:pt>
                <c:pt idx="46">
                  <c:v>906864</c:v>
                </c:pt>
                <c:pt idx="47">
                  <c:v>963473</c:v>
                </c:pt>
                <c:pt idx="48">
                  <c:v>1010193</c:v>
                </c:pt>
                <c:pt idx="49">
                  <c:v>1046910</c:v>
                </c:pt>
                <c:pt idx="50">
                  <c:v>1073689</c:v>
                </c:pt>
                <c:pt idx="51">
                  <c:v>1117404</c:v>
                </c:pt>
                <c:pt idx="52">
                  <c:v>1178403</c:v>
                </c:pt>
                <c:pt idx="53">
                  <c:v>1244108</c:v>
                </c:pt>
                <c:pt idx="54">
                  <c:v>1305833</c:v>
                </c:pt>
                <c:pt idx="55">
                  <c:v>1356541</c:v>
                </c:pt>
                <c:pt idx="56">
                  <c:v>1398024</c:v>
                </c:pt>
                <c:pt idx="57">
                  <c:v>1450150</c:v>
                </c:pt>
                <c:pt idx="58">
                  <c:v>1513251</c:v>
                </c:pt>
                <c:pt idx="59">
                  <c:v>1579909</c:v>
                </c:pt>
                <c:pt idx="60">
                  <c:v>1642356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DA3-4680-8E23-42C107F59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3814472"/>
        <c:axId val="443815128"/>
      </c:lineChart>
      <c:dateAx>
        <c:axId val="443814472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5128"/>
        <c:crosses val="autoZero"/>
        <c:auto val="1"/>
        <c:lblOffset val="100"/>
        <c:baseTimeUnit val="days"/>
      </c:dateAx>
      <c:valAx>
        <c:axId val="443815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43814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3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Relationship Id="rId4" Type="http://schemas.openxmlformats.org/officeDocument/2006/relationships/chart" Target="../charts/chart2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0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image" Target="../media/image1.png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png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353</xdr:row>
      <xdr:rowOff>0</xdr:rowOff>
    </xdr:from>
    <xdr:to>
      <xdr:col>10</xdr:col>
      <xdr:colOff>152400</xdr:colOff>
      <xdr:row>373</xdr:row>
      <xdr:rowOff>19050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C222D47-D6AA-491E-85EC-1FDD7D46A6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504825</xdr:colOff>
      <xdr:row>355</xdr:row>
      <xdr:rowOff>128587</xdr:rowOff>
    </xdr:from>
    <xdr:to>
      <xdr:col>20</xdr:col>
      <xdr:colOff>161925</xdr:colOff>
      <xdr:row>370</xdr:row>
      <xdr:rowOff>14287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DC05B11-F497-4CAE-854B-389F303B1A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266700</xdr:colOff>
      <xdr:row>355</xdr:row>
      <xdr:rowOff>119062</xdr:rowOff>
    </xdr:from>
    <xdr:to>
      <xdr:col>27</xdr:col>
      <xdr:colOff>571500</xdr:colOff>
      <xdr:row>370</xdr:row>
      <xdr:rowOff>4762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782C9382-F49A-4803-9234-EC36EE75C06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90</xdr:col>
      <xdr:colOff>352425</xdr:colOff>
      <xdr:row>245</xdr:row>
      <xdr:rowOff>166687</xdr:rowOff>
    </xdr:from>
    <xdr:to>
      <xdr:col>98</xdr:col>
      <xdr:colOff>542925</xdr:colOff>
      <xdr:row>264</xdr:row>
      <xdr:rowOff>104775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A2C3ED5-B616-439C-804D-A3DA4357A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277522</xdr:colOff>
      <xdr:row>1</xdr:row>
      <xdr:rowOff>52857</xdr:rowOff>
    </xdr:from>
    <xdr:to>
      <xdr:col>16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CAE7193-300C-4F65-89B7-C9C7990CD5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51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6</xdr:row>
      <xdr:rowOff>66675</xdr:rowOff>
    </xdr:from>
    <xdr:to>
      <xdr:col>14</xdr:col>
      <xdr:colOff>400050</xdr:colOff>
      <xdr:row>22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9199320-E477-4FE8-A175-9B28A8183D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6</xdr:row>
      <xdr:rowOff>66675</xdr:rowOff>
    </xdr:from>
    <xdr:to>
      <xdr:col>10</xdr:col>
      <xdr:colOff>438150</xdr:colOff>
      <xdr:row>22</xdr:row>
      <xdr:rowOff>161925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8B4DC0B0-9AE2-4CB1-A4AF-D0F50E8249C4}"/>
            </a:ext>
          </a:extLst>
        </xdr:cNvPr>
        <xdr:cNvCxnSpPr>
          <a:stCxn id="3" idx="0"/>
          <a:endCxn id="3" idx="2"/>
        </xdr:cNvCxnSpPr>
      </xdr:nvCxnSpPr>
      <xdr:spPr>
        <a:xfrm>
          <a:off x="8658225" y="1114425"/>
          <a:ext cx="0" cy="38004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14</xdr:row>
      <xdr:rowOff>166687</xdr:rowOff>
    </xdr:from>
    <xdr:to>
      <xdr:col>14</xdr:col>
      <xdr:colOff>400050</xdr:colOff>
      <xdr:row>14</xdr:row>
      <xdr:rowOff>166687</xdr:rowOff>
    </xdr:to>
    <xdr:cxnSp macro="">
      <xdr:nvCxnSpPr>
        <xdr:cNvPr id="7" name="Connettore diritto 6">
          <a:extLst>
            <a:ext uri="{FF2B5EF4-FFF2-40B4-BE49-F238E27FC236}">
              <a16:creationId xmlns:a16="http://schemas.microsoft.com/office/drawing/2014/main" id="{5044184F-D70D-424D-A209-0975765EF93A}"/>
            </a:ext>
          </a:extLst>
        </xdr:cNvPr>
        <xdr:cNvCxnSpPr>
          <a:stCxn id="3" idx="1"/>
          <a:endCxn id="3" idx="3"/>
        </xdr:cNvCxnSpPr>
      </xdr:nvCxnSpPr>
      <xdr:spPr>
        <a:xfrm>
          <a:off x="6248400" y="3014662"/>
          <a:ext cx="48196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6</xdr:row>
      <xdr:rowOff>114300</xdr:rowOff>
    </xdr:from>
    <xdr:to>
      <xdr:col>14</xdr:col>
      <xdr:colOff>342900</xdr:colOff>
      <xdr:row>22</xdr:row>
      <xdr:rowOff>142875</xdr:rowOff>
    </xdr:to>
    <xdr:cxnSp macro="">
      <xdr:nvCxnSpPr>
        <xdr:cNvPr id="11" name="Connettore diritto 10">
          <a:extLst>
            <a:ext uri="{FF2B5EF4-FFF2-40B4-BE49-F238E27FC236}">
              <a16:creationId xmlns:a16="http://schemas.microsoft.com/office/drawing/2014/main" id="{F4E6781E-72D5-4821-ADE6-151232E77A76}"/>
            </a:ext>
          </a:extLst>
        </xdr:cNvPr>
        <xdr:cNvCxnSpPr/>
      </xdr:nvCxnSpPr>
      <xdr:spPr>
        <a:xfrm flipV="1">
          <a:off x="6257925" y="1162050"/>
          <a:ext cx="4752975" cy="373380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76199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B6EC26A-84CD-4F97-9B35-7586986AD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3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5</xdr:col>
      <xdr:colOff>609600</xdr:colOff>
      <xdr:row>6</xdr:row>
      <xdr:rowOff>38099</xdr:rowOff>
    </xdr:from>
    <xdr:to>
      <xdr:col>19</xdr:col>
      <xdr:colOff>485774</xdr:colOff>
      <xdr:row>20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5C348EB-A263-4062-BD19-EBA3C23B1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600075</xdr:colOff>
      <xdr:row>20</xdr:row>
      <xdr:rowOff>104775</xdr:rowOff>
    </xdr:from>
    <xdr:to>
      <xdr:col>19</xdr:col>
      <xdr:colOff>476249</xdr:colOff>
      <xdr:row>36</xdr:row>
      <xdr:rowOff>28575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466BB60-5100-4D3C-ACE7-5A51A99A7D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28575</xdr:colOff>
      <xdr:row>6</xdr:row>
      <xdr:rowOff>38100</xdr:rowOff>
    </xdr:from>
    <xdr:to>
      <xdr:col>5</xdr:col>
      <xdr:colOff>561975</xdr:colOff>
      <xdr:row>36</xdr:row>
      <xdr:rowOff>28575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8E2AE76-9A9B-4A8B-BB27-E7646C17C0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277522</xdr:colOff>
      <xdr:row>1</xdr:row>
      <xdr:rowOff>52857</xdr:rowOff>
    </xdr:from>
    <xdr:to>
      <xdr:col>16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DD48C38A-71FE-47C0-8F17-819A9138B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037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8</xdr:col>
      <xdr:colOff>361950</xdr:colOff>
      <xdr:row>6</xdr:row>
      <xdr:rowOff>66675</xdr:rowOff>
    </xdr:from>
    <xdr:to>
      <xdr:col>14</xdr:col>
      <xdr:colOff>400050</xdr:colOff>
      <xdr:row>22</xdr:row>
      <xdr:rowOff>161925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D7E8BA8-3054-40FF-A2BA-CAA54C9D80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438150</xdr:colOff>
      <xdr:row>6</xdr:row>
      <xdr:rowOff>66675</xdr:rowOff>
    </xdr:from>
    <xdr:to>
      <xdr:col>10</xdr:col>
      <xdr:colOff>438150</xdr:colOff>
      <xdr:row>22</xdr:row>
      <xdr:rowOff>161925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ADD5260A-B342-4496-A9A5-BFA9869CAD87}"/>
            </a:ext>
          </a:extLst>
        </xdr:cNvPr>
        <xdr:cNvCxnSpPr>
          <a:stCxn id="3" idx="0"/>
          <a:endCxn id="3" idx="2"/>
        </xdr:cNvCxnSpPr>
      </xdr:nvCxnSpPr>
      <xdr:spPr>
        <a:xfrm>
          <a:off x="8658225" y="1114425"/>
          <a:ext cx="0" cy="380047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14</xdr:row>
      <xdr:rowOff>166687</xdr:rowOff>
    </xdr:from>
    <xdr:to>
      <xdr:col>14</xdr:col>
      <xdr:colOff>400050</xdr:colOff>
      <xdr:row>14</xdr:row>
      <xdr:rowOff>166687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D9677EB7-61CC-4D1C-81AF-B7ADBAAE0EB2}"/>
            </a:ext>
          </a:extLst>
        </xdr:cNvPr>
        <xdr:cNvCxnSpPr>
          <a:stCxn id="3" idx="1"/>
          <a:endCxn id="3" idx="3"/>
        </xdr:cNvCxnSpPr>
      </xdr:nvCxnSpPr>
      <xdr:spPr>
        <a:xfrm>
          <a:off x="6248400" y="3014662"/>
          <a:ext cx="4819650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733425</xdr:colOff>
      <xdr:row>7</xdr:row>
      <xdr:rowOff>76200</xdr:rowOff>
    </xdr:from>
    <xdr:to>
      <xdr:col>14</xdr:col>
      <xdr:colOff>161925</xdr:colOff>
      <xdr:row>21</xdr:row>
      <xdr:rowOff>104775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3A9CEA1C-8CA1-4A98-8AC2-F0593518BB3C}"/>
            </a:ext>
          </a:extLst>
        </xdr:cNvPr>
        <xdr:cNvCxnSpPr/>
      </xdr:nvCxnSpPr>
      <xdr:spPr>
        <a:xfrm flipV="1">
          <a:off x="6619875" y="1257300"/>
          <a:ext cx="4210050" cy="3362325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982372</xdr:colOff>
      <xdr:row>1</xdr:row>
      <xdr:rowOff>52857</xdr:rowOff>
    </xdr:from>
    <xdr:to>
      <xdr:col>19</xdr:col>
      <xdr:colOff>531286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A127FD2-D422-42A3-9676-626A9E78F0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037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6</xdr:row>
      <xdr:rowOff>123825</xdr:rowOff>
    </xdr:from>
    <xdr:to>
      <xdr:col>19</xdr:col>
      <xdr:colOff>476249</xdr:colOff>
      <xdr:row>23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EE3AD5E6-4FE2-4146-BCA7-357E7FB6D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982372</xdr:colOff>
      <xdr:row>1</xdr:row>
      <xdr:rowOff>52857</xdr:rowOff>
    </xdr:from>
    <xdr:to>
      <xdr:col>19</xdr:col>
      <xdr:colOff>531286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642076C-6682-4C02-ADDD-CA42A4468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037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6</xdr:row>
      <xdr:rowOff>123825</xdr:rowOff>
    </xdr:from>
    <xdr:to>
      <xdr:col>19</xdr:col>
      <xdr:colOff>476249</xdr:colOff>
      <xdr:row>23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45B550C-354C-4C7F-A11F-325858EB53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0385EF1-DC15-4FBF-9F72-7581594CA9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56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7</xdr:col>
      <xdr:colOff>66676</xdr:colOff>
      <xdr:row>16</xdr:row>
      <xdr:rowOff>171450</xdr:rowOff>
    </xdr:from>
    <xdr:to>
      <xdr:col>9</xdr:col>
      <xdr:colOff>209550</xdr:colOff>
      <xdr:row>23</xdr:row>
      <xdr:rowOff>85725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142E00C-D734-4289-B219-1C028207B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400050</xdr:colOff>
      <xdr:row>7</xdr:row>
      <xdr:rowOff>9525</xdr:rowOff>
    </xdr:from>
    <xdr:to>
      <xdr:col>19</xdr:col>
      <xdr:colOff>542925</xdr:colOff>
      <xdr:row>16</xdr:row>
      <xdr:rowOff>133350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0DEB4C9-6558-47C2-9D21-445EE791A6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400049</xdr:colOff>
      <xdr:row>16</xdr:row>
      <xdr:rowOff>180975</xdr:rowOff>
    </xdr:from>
    <xdr:to>
      <xdr:col>19</xdr:col>
      <xdr:colOff>552449</xdr:colOff>
      <xdr:row>23</xdr:row>
      <xdr:rowOff>134100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46E19B9-316A-4C6E-8674-CF5B0C4A4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9524</xdr:colOff>
      <xdr:row>23</xdr:row>
      <xdr:rowOff>152400</xdr:rowOff>
    </xdr:from>
    <xdr:to>
      <xdr:col>19</xdr:col>
      <xdr:colOff>561975</xdr:colOff>
      <xdr:row>30</xdr:row>
      <xdr:rowOff>105525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5D25607-5E6D-4B25-9517-A86CAE6BF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95250</xdr:colOff>
      <xdr:row>23</xdr:row>
      <xdr:rowOff>152400</xdr:rowOff>
    </xdr:from>
    <xdr:to>
      <xdr:col>9</xdr:col>
      <xdr:colOff>552450</xdr:colOff>
      <xdr:row>30</xdr:row>
      <xdr:rowOff>114300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A9C7B0C-B9E1-4DAA-8EC3-5AFDC8C4A2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95250</xdr:colOff>
      <xdr:row>15</xdr:row>
      <xdr:rowOff>38100</xdr:rowOff>
    </xdr:from>
    <xdr:to>
      <xdr:col>7</xdr:col>
      <xdr:colOff>0</xdr:colOff>
      <xdr:row>23</xdr:row>
      <xdr:rowOff>95250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CB877BFC-D0BC-4786-AF85-B420C502B2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66675</xdr:colOff>
      <xdr:row>6</xdr:row>
      <xdr:rowOff>76199</xdr:rowOff>
    </xdr:from>
    <xdr:to>
      <xdr:col>11</xdr:col>
      <xdr:colOff>333375</xdr:colOff>
      <xdr:row>16</xdr:row>
      <xdr:rowOff>133349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947FD51B-113A-404D-8F13-CF0A01CAF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295276</xdr:colOff>
      <xdr:row>16</xdr:row>
      <xdr:rowOff>171450</xdr:rowOff>
    </xdr:from>
    <xdr:to>
      <xdr:col>11</xdr:col>
      <xdr:colOff>333375</xdr:colOff>
      <xdr:row>23</xdr:row>
      <xdr:rowOff>85725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2C224B9A-1525-4547-8200-F7D10C71A1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C360D5F6-9845-4866-A126-D31C842819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3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104774</xdr:colOff>
      <xdr:row>6</xdr:row>
      <xdr:rowOff>28575</xdr:rowOff>
    </xdr:from>
    <xdr:to>
      <xdr:col>19</xdr:col>
      <xdr:colOff>485774</xdr:colOff>
      <xdr:row>22</xdr:row>
      <xdr:rowOff>9525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93244F0D-C902-421C-8357-5E1DEBE03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026F2C6-4145-43EF-85DE-EF33B80163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3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104774</xdr:colOff>
      <xdr:row>6</xdr:row>
      <xdr:rowOff>28575</xdr:rowOff>
    </xdr:from>
    <xdr:to>
      <xdr:col>19</xdr:col>
      <xdr:colOff>485774</xdr:colOff>
      <xdr:row>22</xdr:row>
      <xdr:rowOff>9525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243BF50-8FDF-47F1-B7D2-126B76EC51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BED64379-BF59-4BA1-9EF1-A432E430E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3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12</xdr:col>
      <xdr:colOff>95250</xdr:colOff>
      <xdr:row>6</xdr:row>
      <xdr:rowOff>57150</xdr:rowOff>
    </xdr:from>
    <xdr:to>
      <xdr:col>19</xdr:col>
      <xdr:colOff>476248</xdr:colOff>
      <xdr:row>24</xdr:row>
      <xdr:rowOff>95250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3103A04C-56D5-492B-B665-0504056A7C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6</xdr:row>
      <xdr:rowOff>38099</xdr:rowOff>
    </xdr:from>
    <xdr:to>
      <xdr:col>5</xdr:col>
      <xdr:colOff>333375</xdr:colOff>
      <xdr:row>24</xdr:row>
      <xdr:rowOff>76199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D446FE1-798C-415E-8F63-1CB42C15A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390525</xdr:colOff>
      <xdr:row>6</xdr:row>
      <xdr:rowOff>47624</xdr:rowOff>
    </xdr:from>
    <xdr:to>
      <xdr:col>8</xdr:col>
      <xdr:colOff>457200</xdr:colOff>
      <xdr:row>24</xdr:row>
      <xdr:rowOff>85724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37E43457-8B50-4A8A-90DB-3BE9CC7D6E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485775</xdr:colOff>
      <xdr:row>6</xdr:row>
      <xdr:rowOff>38099</xdr:rowOff>
    </xdr:from>
    <xdr:to>
      <xdr:col>12</xdr:col>
      <xdr:colOff>57150</xdr:colOff>
      <xdr:row>24</xdr:row>
      <xdr:rowOff>76199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940363A1-00B8-4474-A7B3-2E1CFDB2A7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477547</xdr:colOff>
      <xdr:row>1</xdr:row>
      <xdr:rowOff>52857</xdr:rowOff>
    </xdr:from>
    <xdr:to>
      <xdr:col>19</xdr:col>
      <xdr:colOff>550336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3F615F32-54FD-49F3-B047-C74C8A601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8447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6</xdr:row>
      <xdr:rowOff>123825</xdr:rowOff>
    </xdr:from>
    <xdr:to>
      <xdr:col>19</xdr:col>
      <xdr:colOff>476249</xdr:colOff>
      <xdr:row>23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8EB09ECD-E1CD-49FF-8AF6-4C6A2B59BE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477547</xdr:colOff>
      <xdr:row>1</xdr:row>
      <xdr:rowOff>52857</xdr:rowOff>
    </xdr:from>
    <xdr:to>
      <xdr:col>19</xdr:col>
      <xdr:colOff>550336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E27C13EC-C5E3-41D0-ADB3-A357CE6DA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88447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6</xdr:row>
      <xdr:rowOff>123825</xdr:rowOff>
    </xdr:from>
    <xdr:to>
      <xdr:col>19</xdr:col>
      <xdr:colOff>476249</xdr:colOff>
      <xdr:row>23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2F9CA66B-F385-4F92-B146-7F05F75123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295275</xdr:colOff>
      <xdr:row>1</xdr:row>
      <xdr:rowOff>52857</xdr:rowOff>
    </xdr:from>
    <xdr:to>
      <xdr:col>14</xdr:col>
      <xdr:colOff>539514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AE119F8-570B-4A52-9D97-8DC25996B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49050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8</xdr:col>
      <xdr:colOff>190499</xdr:colOff>
      <xdr:row>6</xdr:row>
      <xdr:rowOff>76201</xdr:rowOff>
    </xdr:from>
    <xdr:to>
      <xdr:col>14</xdr:col>
      <xdr:colOff>447675</xdr:colOff>
      <xdr:row>22</xdr:row>
      <xdr:rowOff>123826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E934E9A-BB4B-4A54-9CA7-8788257C7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376237</xdr:colOff>
      <xdr:row>6</xdr:row>
      <xdr:rowOff>76201</xdr:rowOff>
    </xdr:from>
    <xdr:to>
      <xdr:col>10</xdr:col>
      <xdr:colOff>376237</xdr:colOff>
      <xdr:row>22</xdr:row>
      <xdr:rowOff>123826</xdr:rowOff>
    </xdr:to>
    <xdr:cxnSp macro="">
      <xdr:nvCxnSpPr>
        <xdr:cNvPr id="4" name="Connettore diritto 3">
          <a:extLst>
            <a:ext uri="{FF2B5EF4-FFF2-40B4-BE49-F238E27FC236}">
              <a16:creationId xmlns:a16="http://schemas.microsoft.com/office/drawing/2014/main" id="{81BA1AB2-12C7-49ED-A0EF-278791BA8A85}"/>
            </a:ext>
          </a:extLst>
        </xdr:cNvPr>
        <xdr:cNvCxnSpPr>
          <a:stCxn id="3" idx="0"/>
          <a:endCxn id="3" idx="2"/>
        </xdr:cNvCxnSpPr>
      </xdr:nvCxnSpPr>
      <xdr:spPr>
        <a:xfrm>
          <a:off x="9586912" y="1123951"/>
          <a:ext cx="0" cy="375285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190499</xdr:colOff>
      <xdr:row>14</xdr:row>
      <xdr:rowOff>152401</xdr:rowOff>
    </xdr:from>
    <xdr:to>
      <xdr:col>14</xdr:col>
      <xdr:colOff>447675</xdr:colOff>
      <xdr:row>14</xdr:row>
      <xdr:rowOff>152401</xdr:rowOff>
    </xdr:to>
    <xdr:cxnSp macro="">
      <xdr:nvCxnSpPr>
        <xdr:cNvPr id="5" name="Connettore diritto 4">
          <a:extLst>
            <a:ext uri="{FF2B5EF4-FFF2-40B4-BE49-F238E27FC236}">
              <a16:creationId xmlns:a16="http://schemas.microsoft.com/office/drawing/2014/main" id="{4EA90738-AC34-410D-B0A3-75D5BFC0C5E8}"/>
            </a:ext>
          </a:extLst>
        </xdr:cNvPr>
        <xdr:cNvCxnSpPr>
          <a:stCxn id="3" idx="1"/>
          <a:endCxn id="3" idx="3"/>
        </xdr:cNvCxnSpPr>
      </xdr:nvCxnSpPr>
      <xdr:spPr>
        <a:xfrm>
          <a:off x="7067549" y="3000376"/>
          <a:ext cx="5038726" cy="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552450</xdr:colOff>
      <xdr:row>7</xdr:row>
      <xdr:rowOff>85725</xdr:rowOff>
    </xdr:from>
    <xdr:to>
      <xdr:col>14</xdr:col>
      <xdr:colOff>180975</xdr:colOff>
      <xdr:row>21</xdr:row>
      <xdr:rowOff>85725</xdr:rowOff>
    </xdr:to>
    <xdr:cxnSp macro="">
      <xdr:nvCxnSpPr>
        <xdr:cNvPr id="6" name="Connettore diritto 5">
          <a:extLst>
            <a:ext uri="{FF2B5EF4-FFF2-40B4-BE49-F238E27FC236}">
              <a16:creationId xmlns:a16="http://schemas.microsoft.com/office/drawing/2014/main" id="{BA72B508-039D-420E-A548-07E28315E7A1}"/>
            </a:ext>
          </a:extLst>
        </xdr:cNvPr>
        <xdr:cNvCxnSpPr/>
      </xdr:nvCxnSpPr>
      <xdr:spPr>
        <a:xfrm flipV="1">
          <a:off x="7429500" y="1266825"/>
          <a:ext cx="4410075" cy="3333750"/>
        </a:xfrm>
        <a:prstGeom prst="line">
          <a:avLst/>
        </a:prstGeom>
        <a:ln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1382422</xdr:colOff>
      <xdr:row>1</xdr:row>
      <xdr:rowOff>52857</xdr:rowOff>
    </xdr:from>
    <xdr:to>
      <xdr:col>19</xdr:col>
      <xdr:colOff>540811</xdr:colOff>
      <xdr:row>4</xdr:row>
      <xdr:rowOff>123824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BB15C43-C362-4264-8CB2-1E643A5B28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31322" y="148107"/>
          <a:ext cx="749064" cy="642467"/>
        </a:xfrm>
        <a:prstGeom prst="rect">
          <a:avLst/>
        </a:prstGeom>
      </xdr:spPr>
    </xdr:pic>
    <xdr:clientData/>
  </xdr:twoCellAnchor>
  <xdr:twoCellAnchor>
    <xdr:from>
      <xdr:col>8</xdr:col>
      <xdr:colOff>457200</xdr:colOff>
      <xdr:row>6</xdr:row>
      <xdr:rowOff>38099</xdr:rowOff>
    </xdr:from>
    <xdr:to>
      <xdr:col>19</xdr:col>
      <xdr:colOff>476249</xdr:colOff>
      <xdr:row>23</xdr:row>
      <xdr:rowOff>180974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C34EBC-F977-4DCB-B459-1020A39C1E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14</xdr:row>
      <xdr:rowOff>180975</xdr:rowOff>
    </xdr:from>
    <xdr:to>
      <xdr:col>8</xdr:col>
      <xdr:colOff>371475</xdr:colOff>
      <xdr:row>23</xdr:row>
      <xdr:rowOff>180974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2F39FE85-263A-44C5-A662-493C58CD45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352425</xdr:colOff>
      <xdr:row>8</xdr:row>
      <xdr:rowOff>123824</xdr:rowOff>
    </xdr:from>
    <xdr:to>
      <xdr:col>31</xdr:col>
      <xdr:colOff>95250</xdr:colOff>
      <xdr:row>21</xdr:row>
      <xdr:rowOff>200024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33AAF6FF-E925-4B6D-BD58-8FE8342686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47625</xdr:colOff>
      <xdr:row>6</xdr:row>
      <xdr:rowOff>38100</xdr:rowOff>
    </xdr:from>
    <xdr:to>
      <xdr:col>8</xdr:col>
      <xdr:colOff>381000</xdr:colOff>
      <xdr:row>14</xdr:row>
      <xdr:rowOff>142875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5CD93A58-9397-429A-BE7E-FBE915233B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EAB3C-9E0E-4AA3-8F93-32D8DC2E5615}">
  <dimension ref="B1:N102"/>
  <sheetViews>
    <sheetView topLeftCell="B1" workbookViewId="0">
      <pane xSplit="1" ySplit="2" topLeftCell="C88" activePane="bottomRight" state="frozen"/>
      <selection activeCell="E3" sqref="E3:H4"/>
      <selection pane="topRight" activeCell="E3" sqref="E3:H4"/>
      <selection pane="bottomLeft" activeCell="E3" sqref="E3:H4"/>
      <selection pane="bottomRight" activeCell="E3" sqref="E3:H4"/>
    </sheetView>
  </sheetViews>
  <sheetFormatPr defaultRowHeight="15" x14ac:dyDescent="0.25"/>
  <cols>
    <col min="6" max="6" width="4.42578125" customWidth="1"/>
    <col min="8" max="8" width="5.42578125" style="2" customWidth="1"/>
    <col min="10" max="10" width="9" bestFit="1" customWidth="1"/>
  </cols>
  <sheetData>
    <row r="1" spans="2:13" x14ac:dyDescent="0.25">
      <c r="C1" s="152" t="s">
        <v>141</v>
      </c>
      <c r="D1" s="152"/>
      <c r="E1" s="152"/>
      <c r="F1" s="152"/>
      <c r="G1" s="152"/>
      <c r="I1" s="152" t="s">
        <v>395</v>
      </c>
      <c r="J1" s="152"/>
      <c r="K1" s="152"/>
      <c r="L1" s="152"/>
      <c r="M1" s="152"/>
    </row>
    <row r="2" spans="2:13" x14ac:dyDescent="0.25">
      <c r="C2" t="s">
        <v>47</v>
      </c>
      <c r="D2" t="s">
        <v>10</v>
      </c>
      <c r="E2" t="s">
        <v>142</v>
      </c>
      <c r="G2" t="s">
        <v>387</v>
      </c>
      <c r="I2" t="s">
        <v>47</v>
      </c>
      <c r="J2" t="s">
        <v>10</v>
      </c>
      <c r="K2" t="s">
        <v>142</v>
      </c>
      <c r="M2" t="s">
        <v>387</v>
      </c>
    </row>
    <row r="3" spans="2:13" x14ac:dyDescent="0.25">
      <c r="B3" s="81">
        <v>43851</v>
      </c>
      <c r="C3">
        <f>258+14+5+1</f>
        <v>278</v>
      </c>
      <c r="D3">
        <v>0</v>
      </c>
      <c r="E3" s="3">
        <f>+D3/C3</f>
        <v>0</v>
      </c>
    </row>
    <row r="4" spans="2:13" x14ac:dyDescent="0.25">
      <c r="B4" s="81">
        <v>43852</v>
      </c>
      <c r="C4">
        <v>309</v>
      </c>
      <c r="D4">
        <v>0</v>
      </c>
      <c r="E4" s="3">
        <f t="shared" ref="E4:E68" si="0">+D4/C4</f>
        <v>0</v>
      </c>
      <c r="G4">
        <f t="shared" ref="G4:G29" si="1">+C4-C3</f>
        <v>31</v>
      </c>
    </row>
    <row r="5" spans="2:13" x14ac:dyDescent="0.25">
      <c r="B5" s="81">
        <v>43853</v>
      </c>
      <c r="C5">
        <v>571</v>
      </c>
      <c r="D5">
        <v>0</v>
      </c>
      <c r="E5" s="3">
        <f t="shared" si="0"/>
        <v>0</v>
      </c>
      <c r="G5">
        <f t="shared" si="1"/>
        <v>262</v>
      </c>
    </row>
    <row r="6" spans="2:13" x14ac:dyDescent="0.25">
      <c r="B6" s="81">
        <v>43854</v>
      </c>
      <c r="C6">
        <v>830</v>
      </c>
      <c r="D6">
        <v>0</v>
      </c>
      <c r="E6" s="3">
        <f t="shared" si="0"/>
        <v>0</v>
      </c>
      <c r="G6">
        <f t="shared" si="1"/>
        <v>259</v>
      </c>
    </row>
    <row r="7" spans="2:13" x14ac:dyDescent="0.25">
      <c r="B7" s="81">
        <v>43855</v>
      </c>
      <c r="C7">
        <v>1297</v>
      </c>
      <c r="D7">
        <v>0</v>
      </c>
      <c r="E7" s="3">
        <f t="shared" si="0"/>
        <v>0</v>
      </c>
      <c r="G7">
        <f t="shared" si="1"/>
        <v>467</v>
      </c>
    </row>
    <row r="8" spans="2:13" x14ac:dyDescent="0.25">
      <c r="B8" s="81">
        <v>43856</v>
      </c>
      <c r="C8">
        <v>1985</v>
      </c>
      <c r="D8">
        <v>0</v>
      </c>
      <c r="E8" s="3">
        <f t="shared" si="0"/>
        <v>0</v>
      </c>
      <c r="G8">
        <f t="shared" si="1"/>
        <v>688</v>
      </c>
    </row>
    <row r="9" spans="2:13" x14ac:dyDescent="0.25">
      <c r="B9" s="81">
        <v>43857</v>
      </c>
      <c r="C9">
        <v>2741</v>
      </c>
      <c r="D9">
        <v>80</v>
      </c>
      <c r="E9" s="3">
        <f t="shared" si="0"/>
        <v>2.9186428310835462E-2</v>
      </c>
      <c r="G9">
        <f t="shared" si="1"/>
        <v>756</v>
      </c>
    </row>
    <row r="10" spans="2:13" x14ac:dyDescent="0.25">
      <c r="B10" s="81">
        <v>43858</v>
      </c>
      <c r="C10">
        <v>4537</v>
      </c>
      <c r="D10">
        <v>106</v>
      </c>
      <c r="E10" s="3">
        <f t="shared" si="0"/>
        <v>2.3363456028212475E-2</v>
      </c>
      <c r="G10">
        <f t="shared" si="1"/>
        <v>1796</v>
      </c>
    </row>
    <row r="11" spans="2:13" x14ac:dyDescent="0.25">
      <c r="B11" s="81">
        <v>43859</v>
      </c>
      <c r="C11">
        <v>5997</v>
      </c>
      <c r="D11">
        <v>132</v>
      </c>
      <c r="E11" s="3">
        <f t="shared" si="0"/>
        <v>2.2011005502751375E-2</v>
      </c>
      <c r="G11">
        <f t="shared" si="1"/>
        <v>1460</v>
      </c>
    </row>
    <row r="12" spans="2:13" x14ac:dyDescent="0.25">
      <c r="B12" s="81">
        <v>43860</v>
      </c>
      <c r="C12">
        <v>7736</v>
      </c>
      <c r="D12">
        <v>170</v>
      </c>
      <c r="E12" s="3">
        <f t="shared" si="0"/>
        <v>2.1975180972078595E-2</v>
      </c>
      <c r="G12">
        <f t="shared" si="1"/>
        <v>1739</v>
      </c>
    </row>
    <row r="13" spans="2:13" x14ac:dyDescent="0.25">
      <c r="B13" s="81">
        <v>43861</v>
      </c>
      <c r="C13">
        <v>9720</v>
      </c>
      <c r="D13">
        <v>213</v>
      </c>
      <c r="E13" s="3">
        <f t="shared" si="0"/>
        <v>2.1913580246913582E-2</v>
      </c>
      <c r="G13">
        <f t="shared" si="1"/>
        <v>1984</v>
      </c>
    </row>
    <row r="14" spans="2:13" x14ac:dyDescent="0.25">
      <c r="B14" s="81">
        <v>43862</v>
      </c>
      <c r="C14">
        <v>11821</v>
      </c>
      <c r="D14">
        <v>259</v>
      </c>
      <c r="E14" s="3">
        <f t="shared" si="0"/>
        <v>2.1910159884950511E-2</v>
      </c>
      <c r="G14">
        <f t="shared" si="1"/>
        <v>2101</v>
      </c>
    </row>
    <row r="15" spans="2:13" x14ac:dyDescent="0.25">
      <c r="B15" s="81">
        <v>43863</v>
      </c>
      <c r="C15">
        <v>14411</v>
      </c>
      <c r="D15">
        <v>304</v>
      </c>
      <c r="E15" s="3">
        <f t="shared" si="0"/>
        <v>2.1094996877385332E-2</v>
      </c>
      <c r="G15">
        <f t="shared" si="1"/>
        <v>2590</v>
      </c>
    </row>
    <row r="16" spans="2:13" x14ac:dyDescent="0.25">
      <c r="B16" s="81">
        <v>43864</v>
      </c>
      <c r="C16">
        <v>17238</v>
      </c>
      <c r="D16">
        <v>361</v>
      </c>
      <c r="E16" s="3">
        <f t="shared" si="0"/>
        <v>2.0942104652511891E-2</v>
      </c>
      <c r="G16">
        <f t="shared" si="1"/>
        <v>2827</v>
      </c>
    </row>
    <row r="17" spans="2:7" x14ac:dyDescent="0.25">
      <c r="B17" s="81">
        <v>43865</v>
      </c>
      <c r="C17">
        <v>20451</v>
      </c>
      <c r="D17">
        <v>425</v>
      </c>
      <c r="E17" s="3">
        <f t="shared" si="0"/>
        <v>2.0781379883624274E-2</v>
      </c>
      <c r="G17">
        <f t="shared" si="1"/>
        <v>3213</v>
      </c>
    </row>
    <row r="18" spans="2:7" x14ac:dyDescent="0.25">
      <c r="B18" s="81">
        <v>43866</v>
      </c>
      <c r="C18">
        <v>24363</v>
      </c>
      <c r="D18">
        <v>491</v>
      </c>
      <c r="E18" s="3">
        <f t="shared" si="0"/>
        <v>2.0153511472314575E-2</v>
      </c>
      <c r="G18">
        <f t="shared" si="1"/>
        <v>3912</v>
      </c>
    </row>
    <row r="19" spans="2:7" x14ac:dyDescent="0.25">
      <c r="B19" s="81">
        <v>43867</v>
      </c>
      <c r="C19">
        <v>28060</v>
      </c>
      <c r="D19">
        <v>564</v>
      </c>
      <c r="E19" s="3">
        <f t="shared" si="0"/>
        <v>2.0099786172487526E-2</v>
      </c>
      <c r="G19">
        <f t="shared" si="1"/>
        <v>3697</v>
      </c>
    </row>
    <row r="20" spans="2:7" x14ac:dyDescent="0.25">
      <c r="B20" s="81">
        <v>43868</v>
      </c>
      <c r="C20">
        <v>31211</v>
      </c>
      <c r="D20">
        <v>637</v>
      </c>
      <c r="E20" s="3">
        <f t="shared" si="0"/>
        <v>2.0409471019832752E-2</v>
      </c>
      <c r="G20">
        <f t="shared" si="1"/>
        <v>3151</v>
      </c>
    </row>
    <row r="21" spans="2:7" x14ac:dyDescent="0.25">
      <c r="B21" s="81">
        <v>43869</v>
      </c>
      <c r="C21">
        <v>34598</v>
      </c>
      <c r="D21">
        <v>723</v>
      </c>
      <c r="E21" s="3">
        <f t="shared" si="0"/>
        <v>2.0897161685646568E-2</v>
      </c>
      <c r="G21">
        <f t="shared" si="1"/>
        <v>3387</v>
      </c>
    </row>
    <row r="22" spans="2:7" x14ac:dyDescent="0.25">
      <c r="B22" s="81">
        <v>43870</v>
      </c>
      <c r="C22">
        <v>37251</v>
      </c>
      <c r="D22">
        <v>812</v>
      </c>
      <c r="E22" s="3">
        <f t="shared" si="0"/>
        <v>2.1798072534965504E-2</v>
      </c>
      <c r="G22">
        <f t="shared" si="1"/>
        <v>2653</v>
      </c>
    </row>
    <row r="23" spans="2:7" x14ac:dyDescent="0.25">
      <c r="B23" s="81">
        <v>43871</v>
      </c>
      <c r="C23">
        <v>40235</v>
      </c>
      <c r="D23">
        <v>909</v>
      </c>
      <c r="E23" s="3">
        <f t="shared" si="0"/>
        <v>2.2592270411333416E-2</v>
      </c>
      <c r="G23">
        <f t="shared" si="1"/>
        <v>2984</v>
      </c>
    </row>
    <row r="24" spans="2:7" x14ac:dyDescent="0.25">
      <c r="B24" s="81">
        <v>43872</v>
      </c>
      <c r="C24">
        <v>42708</v>
      </c>
      <c r="D24">
        <v>1017</v>
      </c>
      <c r="E24" s="3">
        <f t="shared" si="0"/>
        <v>2.3812868783366112E-2</v>
      </c>
      <c r="G24">
        <f t="shared" si="1"/>
        <v>2473</v>
      </c>
    </row>
    <row r="25" spans="2:7" x14ac:dyDescent="0.25">
      <c r="B25" s="81">
        <v>43873</v>
      </c>
      <c r="C25">
        <v>44730</v>
      </c>
      <c r="D25">
        <v>1114</v>
      </c>
      <c r="E25" s="3">
        <f t="shared" si="0"/>
        <v>2.490498546836575E-2</v>
      </c>
      <c r="G25">
        <f t="shared" si="1"/>
        <v>2022</v>
      </c>
    </row>
    <row r="26" spans="2:7" x14ac:dyDescent="0.25">
      <c r="B26" s="81">
        <v>43874</v>
      </c>
      <c r="C26">
        <v>46550</v>
      </c>
      <c r="D26">
        <v>1368</v>
      </c>
      <c r="E26" s="3">
        <f t="shared" si="0"/>
        <v>2.9387755102040815E-2</v>
      </c>
      <c r="G26">
        <f t="shared" si="1"/>
        <v>1820</v>
      </c>
    </row>
    <row r="27" spans="2:7" x14ac:dyDescent="0.25">
      <c r="B27" s="81">
        <v>43875</v>
      </c>
      <c r="C27">
        <v>48548</v>
      </c>
      <c r="D27">
        <v>1381</v>
      </c>
      <c r="E27" s="3">
        <f t="shared" si="0"/>
        <v>2.8446073988629809E-2</v>
      </c>
      <c r="G27">
        <f t="shared" si="1"/>
        <v>1998</v>
      </c>
    </row>
    <row r="28" spans="2:7" x14ac:dyDescent="0.25">
      <c r="B28" s="81">
        <v>43876</v>
      </c>
      <c r="C28">
        <v>50054</v>
      </c>
      <c r="D28">
        <v>1524</v>
      </c>
      <c r="E28" s="3">
        <f t="shared" si="0"/>
        <v>3.04471171135174E-2</v>
      </c>
      <c r="G28">
        <f t="shared" si="1"/>
        <v>1506</v>
      </c>
    </row>
    <row r="29" spans="2:7" x14ac:dyDescent="0.25">
      <c r="B29" s="81">
        <v>43877</v>
      </c>
      <c r="C29">
        <v>51174</v>
      </c>
      <c r="D29">
        <v>1666</v>
      </c>
      <c r="E29" s="3">
        <f t="shared" si="0"/>
        <v>3.2555594637902058E-2</v>
      </c>
      <c r="G29">
        <f t="shared" si="1"/>
        <v>1120</v>
      </c>
    </row>
    <row r="30" spans="2:7" x14ac:dyDescent="0.25">
      <c r="B30" s="81">
        <v>43878</v>
      </c>
      <c r="C30">
        <v>70635</v>
      </c>
      <c r="D30">
        <v>1772</v>
      </c>
      <c r="E30" s="3">
        <f t="shared" si="0"/>
        <v>2.5086713385715297E-2</v>
      </c>
      <c r="G30" s="2">
        <v>1500</v>
      </c>
    </row>
    <row r="31" spans="2:7" x14ac:dyDescent="0.25">
      <c r="B31" s="81">
        <v>43879</v>
      </c>
      <c r="C31">
        <v>72528</v>
      </c>
      <c r="D31">
        <v>1870</v>
      </c>
      <c r="E31" s="3">
        <f t="shared" si="0"/>
        <v>2.5783145819545553E-2</v>
      </c>
      <c r="G31">
        <f t="shared" ref="G31:G51" si="2">+C31-C30</f>
        <v>1893</v>
      </c>
    </row>
    <row r="32" spans="2:7" x14ac:dyDescent="0.25">
      <c r="B32" s="81">
        <v>43880</v>
      </c>
      <c r="C32">
        <v>74280</v>
      </c>
      <c r="D32">
        <v>2006</v>
      </c>
      <c r="E32" s="3">
        <f t="shared" si="0"/>
        <v>2.700592353257943E-2</v>
      </c>
      <c r="G32">
        <f t="shared" si="2"/>
        <v>1752</v>
      </c>
    </row>
    <row r="33" spans="2:7" x14ac:dyDescent="0.25">
      <c r="B33" s="81">
        <v>43881</v>
      </c>
      <c r="C33">
        <v>74675</v>
      </c>
      <c r="D33">
        <v>2121</v>
      </c>
      <c r="E33" s="3">
        <f t="shared" si="0"/>
        <v>2.8403080013391362E-2</v>
      </c>
      <c r="G33">
        <f t="shared" si="2"/>
        <v>395</v>
      </c>
    </row>
    <row r="34" spans="2:7" x14ac:dyDescent="0.25">
      <c r="B34" s="81">
        <v>43882</v>
      </c>
      <c r="C34">
        <v>75569</v>
      </c>
      <c r="D34">
        <v>2239</v>
      </c>
      <c r="E34" s="3">
        <f t="shared" si="0"/>
        <v>2.9628551390120286E-2</v>
      </c>
      <c r="G34">
        <f t="shared" si="2"/>
        <v>894</v>
      </c>
    </row>
    <row r="35" spans="2:7" x14ac:dyDescent="0.25">
      <c r="B35" s="81">
        <v>43883</v>
      </c>
      <c r="C35">
        <v>76392</v>
      </c>
      <c r="D35">
        <v>2348</v>
      </c>
      <c r="E35" s="3">
        <f t="shared" si="0"/>
        <v>3.0736202743742801E-2</v>
      </c>
      <c r="G35">
        <f t="shared" si="2"/>
        <v>823</v>
      </c>
    </row>
    <row r="36" spans="2:7" x14ac:dyDescent="0.25">
      <c r="B36" s="81">
        <v>43884</v>
      </c>
      <c r="C36">
        <v>77042</v>
      </c>
      <c r="D36">
        <v>2445</v>
      </c>
      <c r="E36" s="3">
        <f t="shared" si="0"/>
        <v>3.1735936242568985E-2</v>
      </c>
      <c r="G36">
        <f t="shared" si="2"/>
        <v>650</v>
      </c>
    </row>
    <row r="37" spans="2:7" x14ac:dyDescent="0.25">
      <c r="B37" s="81">
        <v>43885</v>
      </c>
      <c r="C37">
        <v>77262</v>
      </c>
      <c r="D37">
        <v>2595</v>
      </c>
      <c r="E37" s="3">
        <f t="shared" si="0"/>
        <v>3.3587015609225751E-2</v>
      </c>
      <c r="G37">
        <f t="shared" si="2"/>
        <v>220</v>
      </c>
    </row>
    <row r="38" spans="2:7" x14ac:dyDescent="0.25">
      <c r="B38" s="81">
        <v>43886</v>
      </c>
      <c r="C38">
        <v>77780</v>
      </c>
      <c r="D38">
        <v>2666</v>
      </c>
      <c r="E38" s="3">
        <f t="shared" si="0"/>
        <v>3.427616353818462E-2</v>
      </c>
      <c r="G38">
        <f t="shared" si="2"/>
        <v>518</v>
      </c>
    </row>
    <row r="39" spans="2:7" x14ac:dyDescent="0.25">
      <c r="B39" s="81">
        <v>43887</v>
      </c>
      <c r="C39">
        <v>78191</v>
      </c>
      <c r="D39">
        <v>2718</v>
      </c>
      <c r="E39" s="3">
        <f t="shared" si="0"/>
        <v>3.476103387857938E-2</v>
      </c>
      <c r="G39">
        <f t="shared" si="2"/>
        <v>411</v>
      </c>
    </row>
    <row r="40" spans="2:7" x14ac:dyDescent="0.25">
      <c r="B40" s="81">
        <v>43888</v>
      </c>
      <c r="C40">
        <v>78630</v>
      </c>
      <c r="D40">
        <v>2747</v>
      </c>
      <c r="E40" s="3">
        <f t="shared" si="0"/>
        <v>3.4935775149434058E-2</v>
      </c>
      <c r="G40">
        <f t="shared" si="2"/>
        <v>439</v>
      </c>
    </row>
    <row r="41" spans="2:7" x14ac:dyDescent="0.25">
      <c r="B41" s="81">
        <v>43889</v>
      </c>
      <c r="C41">
        <v>78961</v>
      </c>
      <c r="D41">
        <v>2791</v>
      </c>
      <c r="E41" s="3">
        <f t="shared" si="0"/>
        <v>3.5346563493370148E-2</v>
      </c>
      <c r="G41">
        <f t="shared" si="2"/>
        <v>331</v>
      </c>
    </row>
    <row r="42" spans="2:7" x14ac:dyDescent="0.25">
      <c r="B42" s="81">
        <v>43890</v>
      </c>
      <c r="C42">
        <v>79394</v>
      </c>
      <c r="D42">
        <v>2838</v>
      </c>
      <c r="E42" s="3">
        <f t="shared" si="0"/>
        <v>3.5745774239866995E-2</v>
      </c>
      <c r="G42">
        <f t="shared" si="2"/>
        <v>433</v>
      </c>
    </row>
    <row r="43" spans="2:7" x14ac:dyDescent="0.25">
      <c r="B43" s="81">
        <v>43891</v>
      </c>
      <c r="C43">
        <v>79968</v>
      </c>
      <c r="D43">
        <v>2873</v>
      </c>
      <c r="E43" s="3">
        <f t="shared" si="0"/>
        <v>3.5926870748299318E-2</v>
      </c>
      <c r="G43">
        <f t="shared" si="2"/>
        <v>574</v>
      </c>
    </row>
    <row r="44" spans="2:7" x14ac:dyDescent="0.25">
      <c r="B44" s="81">
        <v>43892</v>
      </c>
      <c r="C44">
        <v>80174</v>
      </c>
      <c r="D44">
        <v>2915</v>
      </c>
      <c r="E44" s="3">
        <f t="shared" si="0"/>
        <v>3.6358420435552673E-2</v>
      </c>
      <c r="G44">
        <f t="shared" si="2"/>
        <v>206</v>
      </c>
    </row>
    <row r="45" spans="2:7" x14ac:dyDescent="0.25">
      <c r="B45" s="81">
        <v>43893</v>
      </c>
      <c r="C45">
        <v>80304</v>
      </c>
      <c r="D45">
        <v>2946</v>
      </c>
      <c r="E45" s="3">
        <f t="shared" si="0"/>
        <v>3.6685594739988045E-2</v>
      </c>
      <c r="G45">
        <f t="shared" si="2"/>
        <v>130</v>
      </c>
    </row>
    <row r="46" spans="2:7" x14ac:dyDescent="0.25">
      <c r="B46" s="81">
        <v>43894</v>
      </c>
      <c r="C46">
        <v>80442</v>
      </c>
      <c r="D46">
        <v>2984</v>
      </c>
      <c r="E46" s="3">
        <f t="shared" si="0"/>
        <v>3.7095049849581063E-2</v>
      </c>
      <c r="G46">
        <f t="shared" si="2"/>
        <v>138</v>
      </c>
    </row>
    <row r="47" spans="2:7" x14ac:dyDescent="0.25">
      <c r="B47" s="81">
        <v>43895</v>
      </c>
      <c r="C47">
        <v>80565</v>
      </c>
      <c r="D47">
        <v>3015</v>
      </c>
      <c r="E47" s="3">
        <f t="shared" si="0"/>
        <v>3.7423198659467513E-2</v>
      </c>
      <c r="G47">
        <f t="shared" si="2"/>
        <v>123</v>
      </c>
    </row>
    <row r="48" spans="2:7" x14ac:dyDescent="0.25">
      <c r="B48" s="81">
        <v>43896</v>
      </c>
      <c r="C48">
        <v>80711</v>
      </c>
      <c r="D48">
        <v>3045</v>
      </c>
      <c r="E48" s="3">
        <f t="shared" si="0"/>
        <v>3.7727199514316509E-2</v>
      </c>
      <c r="G48">
        <f t="shared" si="2"/>
        <v>146</v>
      </c>
    </row>
    <row r="49" spans="2:13" x14ac:dyDescent="0.25">
      <c r="B49" s="81">
        <v>43897</v>
      </c>
      <c r="C49">
        <v>80813</v>
      </c>
      <c r="D49">
        <v>3073</v>
      </c>
      <c r="E49" s="3">
        <f t="shared" si="0"/>
        <v>3.802606016358754E-2</v>
      </c>
      <c r="G49">
        <f t="shared" si="2"/>
        <v>102</v>
      </c>
    </row>
    <row r="50" spans="2:13" x14ac:dyDescent="0.25">
      <c r="B50" s="81">
        <v>43898</v>
      </c>
      <c r="C50">
        <v>80859</v>
      </c>
      <c r="D50">
        <v>3100</v>
      </c>
      <c r="E50" s="3">
        <f t="shared" si="0"/>
        <v>3.8338342052214348E-2</v>
      </c>
      <c r="G50">
        <f t="shared" si="2"/>
        <v>46</v>
      </c>
    </row>
    <row r="51" spans="2:13" x14ac:dyDescent="0.25">
      <c r="B51" s="81">
        <v>43899</v>
      </c>
      <c r="C51">
        <v>80904</v>
      </c>
      <c r="D51">
        <v>3123</v>
      </c>
      <c r="E51" s="3">
        <f t="shared" si="0"/>
        <v>3.8601305250667454E-2</v>
      </c>
      <c r="G51">
        <f t="shared" si="2"/>
        <v>45</v>
      </c>
      <c r="I51">
        <v>213</v>
      </c>
      <c r="J51">
        <v>11</v>
      </c>
      <c r="K51" s="3">
        <f t="shared" ref="K51" si="3">+J51/I51</f>
        <v>5.1643192488262914E-2</v>
      </c>
    </row>
    <row r="52" spans="2:13" x14ac:dyDescent="0.25">
      <c r="B52" s="81">
        <v>43900</v>
      </c>
      <c r="C52">
        <v>80924</v>
      </c>
      <c r="D52">
        <v>3140</v>
      </c>
      <c r="E52" s="3">
        <f t="shared" si="0"/>
        <v>3.8801838762295489E-2</v>
      </c>
      <c r="G52">
        <f t="shared" ref="G52:G73" si="4">+C52-C51</f>
        <v>20</v>
      </c>
      <c r="I52">
        <v>472</v>
      </c>
      <c r="J52">
        <v>19</v>
      </c>
      <c r="K52" s="3">
        <f t="shared" ref="K52:K73" si="5">+J52/I52</f>
        <v>4.025423728813559E-2</v>
      </c>
      <c r="M52">
        <f t="shared" ref="M52:M73" si="6">+I52-I51</f>
        <v>259</v>
      </c>
    </row>
    <row r="53" spans="2:13" x14ac:dyDescent="0.25">
      <c r="B53" s="81">
        <v>43901</v>
      </c>
      <c r="C53">
        <v>80955</v>
      </c>
      <c r="D53">
        <v>3162</v>
      </c>
      <c r="E53" s="3">
        <f t="shared" si="0"/>
        <v>3.9058736335000926E-2</v>
      </c>
      <c r="G53">
        <f t="shared" si="4"/>
        <v>31</v>
      </c>
      <c r="I53">
        <v>696</v>
      </c>
      <c r="J53">
        <v>25</v>
      </c>
      <c r="K53" s="3">
        <f t="shared" si="5"/>
        <v>3.5919540229885055E-2</v>
      </c>
      <c r="M53">
        <f t="shared" si="6"/>
        <v>224</v>
      </c>
    </row>
    <row r="54" spans="2:13" x14ac:dyDescent="0.25">
      <c r="B54" s="81">
        <v>43902</v>
      </c>
      <c r="C54">
        <v>80981</v>
      </c>
      <c r="D54">
        <v>3173</v>
      </c>
      <c r="E54" s="3">
        <f t="shared" si="0"/>
        <v>3.9182030352798804E-2</v>
      </c>
      <c r="G54">
        <f t="shared" si="4"/>
        <v>26</v>
      </c>
      <c r="I54">
        <v>987</v>
      </c>
      <c r="J54">
        <v>29</v>
      </c>
      <c r="K54" s="3">
        <f t="shared" si="5"/>
        <v>2.9381965552178316E-2</v>
      </c>
      <c r="M54">
        <f t="shared" si="6"/>
        <v>291</v>
      </c>
    </row>
    <row r="55" spans="2:13" x14ac:dyDescent="0.25">
      <c r="B55" s="81">
        <v>43903</v>
      </c>
      <c r="C55">
        <v>80991</v>
      </c>
      <c r="D55">
        <v>3180</v>
      </c>
      <c r="E55" s="3">
        <f t="shared" si="0"/>
        <v>3.9263621883913025E-2</v>
      </c>
      <c r="G55">
        <f t="shared" si="4"/>
        <v>10</v>
      </c>
      <c r="I55">
        <v>1264</v>
      </c>
      <c r="J55">
        <v>36</v>
      </c>
      <c r="K55" s="3">
        <f t="shared" si="5"/>
        <v>2.8481012658227847E-2</v>
      </c>
      <c r="M55">
        <f t="shared" si="6"/>
        <v>277</v>
      </c>
    </row>
    <row r="56" spans="2:13" x14ac:dyDescent="0.25">
      <c r="B56" s="81">
        <v>43904</v>
      </c>
      <c r="C56">
        <v>81021</v>
      </c>
      <c r="D56">
        <v>3194</v>
      </c>
      <c r="E56" s="3">
        <f t="shared" si="0"/>
        <v>3.9421878278471011E-2</v>
      </c>
      <c r="G56">
        <f t="shared" si="4"/>
        <v>30</v>
      </c>
      <c r="I56">
        <v>1678</v>
      </c>
      <c r="J56">
        <v>41</v>
      </c>
      <c r="K56" s="3">
        <f t="shared" si="5"/>
        <v>2.4433849821215731E-2</v>
      </c>
      <c r="M56">
        <f t="shared" si="6"/>
        <v>414</v>
      </c>
    </row>
    <row r="57" spans="2:13" x14ac:dyDescent="0.25">
      <c r="B57" s="81">
        <v>43905</v>
      </c>
      <c r="C57">
        <v>81048</v>
      </c>
      <c r="D57">
        <v>3204</v>
      </c>
      <c r="E57" s="3">
        <f t="shared" si="0"/>
        <v>3.9532129108676338E-2</v>
      </c>
      <c r="G57">
        <f t="shared" si="4"/>
        <v>27</v>
      </c>
      <c r="I57">
        <v>1678</v>
      </c>
      <c r="J57">
        <v>41</v>
      </c>
      <c r="K57" s="3">
        <f t="shared" si="5"/>
        <v>2.4433849821215731E-2</v>
      </c>
      <c r="M57">
        <f t="shared" si="6"/>
        <v>0</v>
      </c>
    </row>
    <row r="58" spans="2:13" x14ac:dyDescent="0.25">
      <c r="B58" s="81">
        <v>43906</v>
      </c>
      <c r="C58">
        <v>81077</v>
      </c>
      <c r="D58">
        <v>3218</v>
      </c>
      <c r="E58" s="3">
        <f t="shared" si="0"/>
        <v>3.969066443010965E-2</v>
      </c>
      <c r="G58">
        <f t="shared" si="4"/>
        <v>29</v>
      </c>
      <c r="I58">
        <v>1678</v>
      </c>
      <c r="J58">
        <v>41</v>
      </c>
      <c r="K58" s="3">
        <f t="shared" si="5"/>
        <v>2.4433849821215731E-2</v>
      </c>
      <c r="M58">
        <f t="shared" si="6"/>
        <v>0</v>
      </c>
    </row>
    <row r="59" spans="2:13" x14ac:dyDescent="0.25">
      <c r="B59" s="81">
        <v>43907</v>
      </c>
      <c r="C59">
        <v>81116</v>
      </c>
      <c r="D59">
        <v>3231</v>
      </c>
      <c r="E59" s="3">
        <f t="shared" si="0"/>
        <v>3.9831845751762907E-2</v>
      </c>
      <c r="G59">
        <f t="shared" si="4"/>
        <v>39</v>
      </c>
      <c r="I59">
        <v>3503</v>
      </c>
      <c r="J59">
        <v>58</v>
      </c>
      <c r="K59" s="3">
        <f t="shared" si="5"/>
        <v>1.6557236654296318E-2</v>
      </c>
      <c r="M59">
        <f t="shared" si="6"/>
        <v>1825</v>
      </c>
    </row>
    <row r="60" spans="2:13" x14ac:dyDescent="0.25">
      <c r="B60" s="81">
        <v>43908</v>
      </c>
      <c r="C60">
        <v>81116</v>
      </c>
      <c r="D60">
        <v>3231</v>
      </c>
      <c r="E60" s="3">
        <f t="shared" si="0"/>
        <v>3.9831845751762907E-2</v>
      </c>
      <c r="G60">
        <f t="shared" si="4"/>
        <v>0</v>
      </c>
      <c r="I60">
        <v>3532</v>
      </c>
      <c r="J60">
        <v>58</v>
      </c>
      <c r="K60" s="3">
        <f t="shared" si="5"/>
        <v>1.6421291053227632E-2</v>
      </c>
      <c r="M60">
        <f t="shared" si="6"/>
        <v>29</v>
      </c>
    </row>
    <row r="61" spans="2:13" x14ac:dyDescent="0.25">
      <c r="B61" s="81">
        <v>43909</v>
      </c>
      <c r="C61">
        <v>81174</v>
      </c>
      <c r="D61">
        <v>3242</v>
      </c>
      <c r="E61" s="3">
        <f t="shared" si="0"/>
        <v>3.9938896691058712E-2</v>
      </c>
      <c r="G61">
        <f t="shared" si="4"/>
        <v>58</v>
      </c>
      <c r="I61">
        <v>7087</v>
      </c>
      <c r="J61">
        <v>100</v>
      </c>
      <c r="K61" s="3">
        <f t="shared" si="5"/>
        <v>1.4110342881332016E-2</v>
      </c>
      <c r="M61">
        <f t="shared" si="6"/>
        <v>3555</v>
      </c>
    </row>
    <row r="62" spans="2:13" x14ac:dyDescent="0.25">
      <c r="B62" s="81">
        <v>43910</v>
      </c>
      <c r="C62">
        <v>81300</v>
      </c>
      <c r="D62">
        <v>3253</v>
      </c>
      <c r="E62" s="3">
        <f t="shared" si="0"/>
        <v>4.0012300123001228E-2</v>
      </c>
      <c r="G62">
        <f t="shared" si="4"/>
        <v>126</v>
      </c>
      <c r="I62">
        <v>10442</v>
      </c>
      <c r="J62">
        <v>150</v>
      </c>
      <c r="K62" s="3">
        <f t="shared" si="5"/>
        <v>1.4365064163953266E-2</v>
      </c>
      <c r="M62">
        <f t="shared" si="6"/>
        <v>3355</v>
      </c>
    </row>
    <row r="63" spans="2:13" x14ac:dyDescent="0.25">
      <c r="B63" s="81">
        <v>43911</v>
      </c>
      <c r="C63">
        <v>81416</v>
      </c>
      <c r="D63">
        <v>3261</v>
      </c>
      <c r="E63" s="3">
        <f t="shared" si="0"/>
        <v>4.0053552127345973E-2</v>
      </c>
      <c r="G63">
        <f t="shared" si="4"/>
        <v>116</v>
      </c>
      <c r="I63">
        <v>15219</v>
      </c>
      <c r="J63">
        <v>201</v>
      </c>
      <c r="K63" s="3">
        <f t="shared" si="5"/>
        <v>1.3207175241474472E-2</v>
      </c>
      <c r="M63">
        <f t="shared" si="6"/>
        <v>4777</v>
      </c>
    </row>
    <row r="64" spans="2:13" x14ac:dyDescent="0.25">
      <c r="B64" s="81">
        <v>43912</v>
      </c>
      <c r="C64">
        <v>81498</v>
      </c>
      <c r="D64">
        <v>3267</v>
      </c>
      <c r="E64" s="3">
        <f t="shared" si="0"/>
        <v>4.0086873297504232E-2</v>
      </c>
      <c r="G64">
        <f t="shared" si="4"/>
        <v>82</v>
      </c>
      <c r="I64">
        <v>15219</v>
      </c>
      <c r="J64">
        <v>201</v>
      </c>
      <c r="K64" s="3">
        <f t="shared" si="5"/>
        <v>1.3207175241474472E-2</v>
      </c>
      <c r="M64">
        <f t="shared" si="6"/>
        <v>0</v>
      </c>
    </row>
    <row r="65" spans="2:13" x14ac:dyDescent="0.25">
      <c r="B65" s="81">
        <v>43913</v>
      </c>
      <c r="C65">
        <v>81601</v>
      </c>
      <c r="D65">
        <v>3276</v>
      </c>
      <c r="E65" s="3">
        <f t="shared" si="0"/>
        <v>4.0146566831288831E-2</v>
      </c>
      <c r="G65">
        <f t="shared" si="4"/>
        <v>103</v>
      </c>
      <c r="I65">
        <v>31573</v>
      </c>
      <c r="J65">
        <v>402</v>
      </c>
      <c r="K65" s="3">
        <f t="shared" si="5"/>
        <v>1.2732397934944415E-2</v>
      </c>
      <c r="M65">
        <f t="shared" si="6"/>
        <v>16354</v>
      </c>
    </row>
    <row r="66" spans="2:13" x14ac:dyDescent="0.25">
      <c r="B66" s="81">
        <v>43914</v>
      </c>
      <c r="C66">
        <v>81747</v>
      </c>
      <c r="D66">
        <v>3283</v>
      </c>
      <c r="E66" s="3">
        <f t="shared" si="0"/>
        <v>4.0160495186367696E-2</v>
      </c>
      <c r="G66">
        <f t="shared" si="4"/>
        <v>146</v>
      </c>
      <c r="I66">
        <v>42174</v>
      </c>
      <c r="J66">
        <v>471</v>
      </c>
      <c r="K66" s="3">
        <f t="shared" si="5"/>
        <v>1.1168018210271731E-2</v>
      </c>
      <c r="M66">
        <f t="shared" si="6"/>
        <v>10601</v>
      </c>
    </row>
    <row r="67" spans="2:13" x14ac:dyDescent="0.25">
      <c r="B67" s="81">
        <v>43915</v>
      </c>
      <c r="C67">
        <v>81848</v>
      </c>
      <c r="D67">
        <v>3287</v>
      </c>
      <c r="E67" s="3">
        <f t="shared" si="0"/>
        <v>4.0159808425373866E-2</v>
      </c>
      <c r="G67">
        <f t="shared" si="4"/>
        <v>101</v>
      </c>
      <c r="I67">
        <v>51914</v>
      </c>
      <c r="J67">
        <v>673</v>
      </c>
      <c r="K67" s="3">
        <f t="shared" si="5"/>
        <v>1.2963747736641369E-2</v>
      </c>
      <c r="M67">
        <f t="shared" si="6"/>
        <v>9740</v>
      </c>
    </row>
    <row r="68" spans="2:13" x14ac:dyDescent="0.25">
      <c r="B68" s="81">
        <v>43916</v>
      </c>
      <c r="C68">
        <v>81961</v>
      </c>
      <c r="D68">
        <v>3293</v>
      </c>
      <c r="E68" s="3">
        <f t="shared" si="0"/>
        <v>4.0177645465526289E-2</v>
      </c>
      <c r="G68">
        <f t="shared" si="4"/>
        <v>113</v>
      </c>
      <c r="I68">
        <v>63570</v>
      </c>
      <c r="J68">
        <v>884</v>
      </c>
      <c r="K68" s="3">
        <f t="shared" si="5"/>
        <v>1.3905930470347648E-2</v>
      </c>
      <c r="M68">
        <f t="shared" si="6"/>
        <v>11656</v>
      </c>
    </row>
    <row r="69" spans="2:13" x14ac:dyDescent="0.25">
      <c r="B69" s="81">
        <v>43917</v>
      </c>
      <c r="C69">
        <v>82078</v>
      </c>
      <c r="D69">
        <v>3298</v>
      </c>
      <c r="E69" s="3">
        <f t="shared" ref="E69:E73" si="7">+D69/C69</f>
        <v>4.018129096712883E-2</v>
      </c>
      <c r="G69">
        <f t="shared" si="4"/>
        <v>117</v>
      </c>
      <c r="I69">
        <v>68334</v>
      </c>
      <c r="J69">
        <v>991</v>
      </c>
      <c r="K69" s="3">
        <f t="shared" si="5"/>
        <v>1.45022975385606E-2</v>
      </c>
      <c r="M69">
        <f t="shared" si="6"/>
        <v>4764</v>
      </c>
    </row>
    <row r="70" spans="2:13" x14ac:dyDescent="0.25">
      <c r="B70" s="81">
        <v>43918</v>
      </c>
      <c r="C70">
        <v>82230</v>
      </c>
      <c r="D70">
        <v>3301</v>
      </c>
      <c r="E70" s="3">
        <f t="shared" si="7"/>
        <v>4.0143499939194943E-2</v>
      </c>
      <c r="G70">
        <f t="shared" si="4"/>
        <v>152</v>
      </c>
      <c r="I70">
        <v>85228</v>
      </c>
      <c r="J70">
        <v>1243</v>
      </c>
      <c r="K70" s="3">
        <f t="shared" si="5"/>
        <v>1.4584408879710893E-2</v>
      </c>
      <c r="M70">
        <f t="shared" si="6"/>
        <v>16894</v>
      </c>
    </row>
    <row r="71" spans="2:13" x14ac:dyDescent="0.25">
      <c r="B71" s="81">
        <v>43919</v>
      </c>
      <c r="C71">
        <v>82356</v>
      </c>
      <c r="D71">
        <v>3306</v>
      </c>
      <c r="E71" s="3">
        <f t="shared" si="7"/>
        <v>4.0142794696196998E-2</v>
      </c>
      <c r="G71">
        <f t="shared" si="4"/>
        <v>126</v>
      </c>
      <c r="I71">
        <v>103321</v>
      </c>
      <c r="J71">
        <v>1668</v>
      </c>
      <c r="K71" s="3">
        <f t="shared" si="5"/>
        <v>1.6143862331955749E-2</v>
      </c>
      <c r="M71">
        <f t="shared" si="6"/>
        <v>18093</v>
      </c>
    </row>
    <row r="72" spans="2:13" x14ac:dyDescent="0.25">
      <c r="B72" s="81">
        <v>43920</v>
      </c>
      <c r="C72">
        <v>82447</v>
      </c>
      <c r="D72">
        <v>3310</v>
      </c>
      <c r="E72" s="3">
        <f t="shared" si="7"/>
        <v>4.014700352954019E-2</v>
      </c>
      <c r="G72">
        <f t="shared" si="4"/>
        <v>91</v>
      </c>
      <c r="I72">
        <v>122653</v>
      </c>
      <c r="J72">
        <v>2112</v>
      </c>
      <c r="K72" s="3">
        <f t="shared" si="5"/>
        <v>1.7219309760054789E-2</v>
      </c>
      <c r="M72">
        <f t="shared" si="6"/>
        <v>19332</v>
      </c>
    </row>
    <row r="73" spans="2:13" x14ac:dyDescent="0.25">
      <c r="B73" s="81">
        <v>43921</v>
      </c>
      <c r="C73">
        <v>82545</v>
      </c>
      <c r="D73">
        <v>3314</v>
      </c>
      <c r="E73" s="3">
        <f t="shared" si="7"/>
        <v>4.0147798170694769E-2</v>
      </c>
      <c r="G73">
        <f t="shared" si="4"/>
        <v>98</v>
      </c>
      <c r="I73">
        <v>140640</v>
      </c>
      <c r="J73">
        <v>2398</v>
      </c>
      <c r="K73" s="3">
        <f t="shared" si="5"/>
        <v>1.7050625711035269E-2</v>
      </c>
      <c r="M73">
        <f t="shared" si="6"/>
        <v>17987</v>
      </c>
    </row>
    <row r="74" spans="2:13" x14ac:dyDescent="0.25">
      <c r="B74" s="81">
        <v>43922</v>
      </c>
      <c r="C74">
        <v>82631</v>
      </c>
      <c r="D74">
        <v>3321</v>
      </c>
      <c r="E74" s="3">
        <f t="shared" ref="E74:E82" si="8">+D74/C74</f>
        <v>4.0190727450956663E-2</v>
      </c>
      <c r="G74">
        <f t="shared" ref="G74:G82" si="9">+C74-C73</f>
        <v>86</v>
      </c>
      <c r="I74">
        <v>163199</v>
      </c>
      <c r="J74">
        <v>2850</v>
      </c>
      <c r="K74" s="3">
        <f t="shared" ref="K74:K82" si="10">+J74/I74</f>
        <v>1.7463342299891542E-2</v>
      </c>
      <c r="M74">
        <f t="shared" ref="M74:M82" si="11">+I74-I73</f>
        <v>22559</v>
      </c>
    </row>
    <row r="75" spans="2:13" x14ac:dyDescent="0.25">
      <c r="B75" s="81">
        <v>43923</v>
      </c>
      <c r="C75">
        <v>82724</v>
      </c>
      <c r="D75">
        <v>3327</v>
      </c>
      <c r="E75" s="3">
        <f t="shared" si="8"/>
        <v>4.0218074561191433E-2</v>
      </c>
      <c r="G75">
        <f t="shared" si="9"/>
        <v>93</v>
      </c>
      <c r="I75">
        <v>187302</v>
      </c>
      <c r="J75">
        <v>3846</v>
      </c>
      <c r="K75" s="3">
        <f t="shared" si="10"/>
        <v>2.0533683569849762E-2</v>
      </c>
      <c r="M75">
        <f t="shared" si="11"/>
        <v>24103</v>
      </c>
    </row>
    <row r="76" spans="2:13" x14ac:dyDescent="0.25">
      <c r="B76" s="81">
        <v>43924</v>
      </c>
      <c r="C76">
        <v>82802</v>
      </c>
      <c r="D76">
        <v>3331</v>
      </c>
      <c r="E76" s="3">
        <f t="shared" si="8"/>
        <v>4.0228496896210234E-2</v>
      </c>
      <c r="G76">
        <f t="shared" si="9"/>
        <v>78</v>
      </c>
      <c r="I76">
        <v>213600</v>
      </c>
      <c r="J76">
        <v>4793</v>
      </c>
      <c r="K76" s="3">
        <f t="shared" si="10"/>
        <v>2.2439138576779025E-2</v>
      </c>
      <c r="M76">
        <f t="shared" si="11"/>
        <v>26298</v>
      </c>
    </row>
    <row r="77" spans="2:13" x14ac:dyDescent="0.25">
      <c r="B77" s="81">
        <v>43925</v>
      </c>
      <c r="C77">
        <v>82875</v>
      </c>
      <c r="D77">
        <v>3335</v>
      </c>
      <c r="E77" s="3">
        <f t="shared" si="8"/>
        <v>4.0241327300150828E-2</v>
      </c>
      <c r="G77">
        <f t="shared" si="9"/>
        <v>73</v>
      </c>
      <c r="I77">
        <v>241703</v>
      </c>
      <c r="J77">
        <v>5854</v>
      </c>
      <c r="K77" s="3">
        <f t="shared" si="10"/>
        <v>2.4219806953161525E-2</v>
      </c>
      <c r="M77">
        <f t="shared" si="11"/>
        <v>28103</v>
      </c>
    </row>
    <row r="78" spans="2:13" x14ac:dyDescent="0.25">
      <c r="B78" s="81">
        <v>43926</v>
      </c>
      <c r="C78">
        <v>82930</v>
      </c>
      <c r="D78">
        <v>3338</v>
      </c>
      <c r="E78" s="3">
        <f t="shared" si="8"/>
        <v>4.0250813939467021E-2</v>
      </c>
      <c r="G78">
        <f t="shared" si="9"/>
        <v>55</v>
      </c>
      <c r="I78">
        <v>273808</v>
      </c>
      <c r="J78">
        <v>7020</v>
      </c>
      <c r="K78" s="3">
        <f t="shared" si="10"/>
        <v>2.5638403552854554E-2</v>
      </c>
      <c r="M78">
        <f t="shared" si="11"/>
        <v>32105</v>
      </c>
    </row>
    <row r="79" spans="2:13" x14ac:dyDescent="0.25">
      <c r="B79" s="81">
        <v>43927</v>
      </c>
      <c r="C79">
        <v>83005</v>
      </c>
      <c r="D79">
        <v>3340</v>
      </c>
      <c r="E79" s="3">
        <f t="shared" si="8"/>
        <v>4.0238539846997171E-2</v>
      </c>
      <c r="G79">
        <f t="shared" si="9"/>
        <v>75</v>
      </c>
      <c r="I79">
        <v>307318</v>
      </c>
      <c r="J79">
        <v>8358</v>
      </c>
      <c r="K79" s="3">
        <f t="shared" si="10"/>
        <v>2.7196584645220911E-2</v>
      </c>
      <c r="M79">
        <f t="shared" si="11"/>
        <v>33510</v>
      </c>
    </row>
    <row r="80" spans="2:13" x14ac:dyDescent="0.25">
      <c r="B80" s="81">
        <v>43928</v>
      </c>
      <c r="C80">
        <v>83071</v>
      </c>
      <c r="D80">
        <v>3340</v>
      </c>
      <c r="E80" s="3">
        <f t="shared" si="8"/>
        <v>4.0206570283251676E-2</v>
      </c>
      <c r="G80">
        <f t="shared" si="9"/>
        <v>66</v>
      </c>
      <c r="I80">
        <v>333811</v>
      </c>
      <c r="J80">
        <v>9559</v>
      </c>
      <c r="K80" s="3">
        <f t="shared" si="10"/>
        <v>2.8635964662638441E-2</v>
      </c>
      <c r="M80">
        <f t="shared" si="11"/>
        <v>26493</v>
      </c>
    </row>
    <row r="81" spans="2:14" x14ac:dyDescent="0.25">
      <c r="B81" s="81">
        <v>43929</v>
      </c>
      <c r="C81">
        <v>83157</v>
      </c>
      <c r="D81">
        <v>3342</v>
      </c>
      <c r="E81" s="3">
        <f t="shared" si="8"/>
        <v>4.0189040008658319E-2</v>
      </c>
      <c r="G81">
        <f t="shared" si="9"/>
        <v>86</v>
      </c>
      <c r="I81">
        <v>363321</v>
      </c>
      <c r="J81">
        <v>10845</v>
      </c>
      <c r="K81" s="3">
        <f t="shared" si="10"/>
        <v>2.9849637097773045E-2</v>
      </c>
      <c r="M81">
        <f t="shared" si="11"/>
        <v>29510</v>
      </c>
      <c r="N81">
        <f t="shared" ref="M81:N102" si="12">+J81-J80</f>
        <v>1286</v>
      </c>
    </row>
    <row r="82" spans="2:14" x14ac:dyDescent="0.25">
      <c r="B82" s="81">
        <v>43930</v>
      </c>
      <c r="C82">
        <v>83249</v>
      </c>
      <c r="D82">
        <v>3344</v>
      </c>
      <c r="E82" s="3">
        <f t="shared" si="8"/>
        <v>4.0168650674482574E-2</v>
      </c>
      <c r="G82">
        <f t="shared" si="9"/>
        <v>92</v>
      </c>
      <c r="I82">
        <v>395030</v>
      </c>
      <c r="J82">
        <v>12740</v>
      </c>
      <c r="K82" s="3">
        <f t="shared" si="10"/>
        <v>3.2250715135559327E-2</v>
      </c>
      <c r="M82">
        <f t="shared" si="11"/>
        <v>31709</v>
      </c>
      <c r="N82">
        <f t="shared" si="12"/>
        <v>1895</v>
      </c>
    </row>
    <row r="83" spans="2:14" x14ac:dyDescent="0.25">
      <c r="B83" s="81">
        <v>43931</v>
      </c>
      <c r="C83">
        <v>83305</v>
      </c>
      <c r="D83">
        <v>3345</v>
      </c>
      <c r="E83" s="3">
        <f t="shared" ref="E83:E102" si="13">+D83/C83</f>
        <v>4.0153652241762199E-2</v>
      </c>
      <c r="G83">
        <f t="shared" ref="G83:G102" si="14">+C83-C82</f>
        <v>56</v>
      </c>
      <c r="I83">
        <v>425889</v>
      </c>
      <c r="J83">
        <v>14665</v>
      </c>
      <c r="K83" s="3">
        <f t="shared" ref="K83:K102" si="15">+J83/I83</f>
        <v>3.4433854830718799E-2</v>
      </c>
      <c r="M83">
        <f t="shared" si="12"/>
        <v>30859</v>
      </c>
      <c r="N83">
        <f t="shared" si="12"/>
        <v>1925</v>
      </c>
    </row>
    <row r="84" spans="2:14" x14ac:dyDescent="0.25">
      <c r="B84" s="81">
        <v>43932</v>
      </c>
      <c r="C84">
        <v>83369</v>
      </c>
      <c r="D84">
        <v>3349</v>
      </c>
      <c r="E84" s="3">
        <f t="shared" si="13"/>
        <v>4.0170806894649087E-2</v>
      </c>
      <c r="G84">
        <f t="shared" si="14"/>
        <v>64</v>
      </c>
      <c r="I84">
        <v>461275</v>
      </c>
      <c r="J84">
        <v>16596</v>
      </c>
      <c r="K84" s="3">
        <f t="shared" si="15"/>
        <v>3.5978537748631509E-2</v>
      </c>
      <c r="M84">
        <f t="shared" si="12"/>
        <v>35386</v>
      </c>
      <c r="N84">
        <f t="shared" si="12"/>
        <v>1931</v>
      </c>
    </row>
    <row r="85" spans="2:14" x14ac:dyDescent="0.25">
      <c r="B85" s="81">
        <v>43933</v>
      </c>
      <c r="C85">
        <v>83482</v>
      </c>
      <c r="D85">
        <v>3349</v>
      </c>
      <c r="E85" s="3">
        <f t="shared" si="13"/>
        <v>4.011643228480391E-2</v>
      </c>
      <c r="G85">
        <f t="shared" si="14"/>
        <v>113</v>
      </c>
      <c r="I85">
        <v>492881</v>
      </c>
      <c r="J85">
        <v>18516</v>
      </c>
      <c r="K85" s="3">
        <f t="shared" si="15"/>
        <v>3.7566877197538553E-2</v>
      </c>
      <c r="M85">
        <f t="shared" si="12"/>
        <v>31606</v>
      </c>
      <c r="N85">
        <f t="shared" si="12"/>
        <v>1920</v>
      </c>
    </row>
    <row r="86" spans="2:14" x14ac:dyDescent="0.25">
      <c r="B86" s="81">
        <v>43934</v>
      </c>
      <c r="C86">
        <v>83597</v>
      </c>
      <c r="D86">
        <v>3351</v>
      </c>
      <c r="E86" s="3">
        <f t="shared" si="13"/>
        <v>4.0085170520473223E-2</v>
      </c>
      <c r="G86">
        <f t="shared" si="14"/>
        <v>115</v>
      </c>
      <c r="I86">
        <v>524514</v>
      </c>
      <c r="J86">
        <v>20444</v>
      </c>
      <c r="K86" s="3">
        <f t="shared" si="15"/>
        <v>3.8977033978120697E-2</v>
      </c>
      <c r="M86">
        <f t="shared" si="12"/>
        <v>31633</v>
      </c>
      <c r="N86">
        <f t="shared" si="12"/>
        <v>1928</v>
      </c>
    </row>
    <row r="87" spans="2:14" x14ac:dyDescent="0.25">
      <c r="B87" s="81">
        <v>43935</v>
      </c>
      <c r="C87">
        <v>83696</v>
      </c>
      <c r="D87">
        <v>3351</v>
      </c>
      <c r="E87" s="3">
        <f t="shared" si="13"/>
        <v>4.0037755687249092E-2</v>
      </c>
      <c r="G87">
        <f t="shared" si="14"/>
        <v>99</v>
      </c>
      <c r="I87">
        <v>553822</v>
      </c>
      <c r="J87">
        <v>21792</v>
      </c>
      <c r="K87" s="3">
        <f t="shared" si="15"/>
        <v>3.9348382693356346E-2</v>
      </c>
      <c r="M87">
        <f t="shared" si="12"/>
        <v>29308</v>
      </c>
      <c r="N87">
        <f t="shared" si="12"/>
        <v>1348</v>
      </c>
    </row>
    <row r="88" spans="2:14" x14ac:dyDescent="0.25">
      <c r="B88" s="81">
        <v>43936</v>
      </c>
      <c r="C88">
        <v>83745</v>
      </c>
      <c r="D88">
        <v>3352</v>
      </c>
      <c r="E88" s="3">
        <f t="shared" si="13"/>
        <v>4.0026270225088062E-2</v>
      </c>
      <c r="G88">
        <f t="shared" si="14"/>
        <v>49</v>
      </c>
      <c r="I88">
        <v>578268</v>
      </c>
      <c r="J88">
        <v>23746</v>
      </c>
      <c r="K88" s="3">
        <f t="shared" si="15"/>
        <v>4.106400492505205E-2</v>
      </c>
      <c r="M88">
        <f t="shared" si="12"/>
        <v>24446</v>
      </c>
      <c r="N88">
        <f t="shared" si="12"/>
        <v>1954</v>
      </c>
    </row>
    <row r="89" spans="2:14" x14ac:dyDescent="0.25">
      <c r="B89" s="81">
        <v>43937</v>
      </c>
      <c r="C89">
        <v>83797</v>
      </c>
      <c r="D89">
        <v>3352</v>
      </c>
      <c r="E89" s="3">
        <f t="shared" si="13"/>
        <v>4.000143203217299E-2</v>
      </c>
      <c r="G89">
        <f t="shared" si="14"/>
        <v>52</v>
      </c>
      <c r="I89">
        <v>604070</v>
      </c>
      <c r="J89">
        <v>25871</v>
      </c>
      <c r="K89" s="3">
        <f t="shared" si="15"/>
        <v>4.2827817968116279E-2</v>
      </c>
      <c r="M89">
        <f t="shared" si="12"/>
        <v>25802</v>
      </c>
      <c r="N89">
        <f t="shared" si="12"/>
        <v>2125</v>
      </c>
    </row>
    <row r="90" spans="2:14" x14ac:dyDescent="0.25">
      <c r="B90" s="81">
        <v>43938</v>
      </c>
      <c r="C90">
        <v>84149</v>
      </c>
      <c r="D90">
        <v>4642</v>
      </c>
      <c r="E90" s="3">
        <f t="shared" si="13"/>
        <v>5.5164054237127003E-2</v>
      </c>
      <c r="G90">
        <f t="shared" si="14"/>
        <v>352</v>
      </c>
      <c r="I90">
        <v>632781</v>
      </c>
      <c r="J90">
        <v>28231</v>
      </c>
      <c r="K90" s="3">
        <f t="shared" si="15"/>
        <v>4.4614171411594218E-2</v>
      </c>
      <c r="M90">
        <f t="shared" si="12"/>
        <v>28711</v>
      </c>
      <c r="N90">
        <f t="shared" si="12"/>
        <v>2360</v>
      </c>
    </row>
    <row r="91" spans="2:14" x14ac:dyDescent="0.25">
      <c r="B91" s="81">
        <v>43939</v>
      </c>
      <c r="C91">
        <v>84180</v>
      </c>
      <c r="D91">
        <v>4642</v>
      </c>
      <c r="E91" s="3">
        <f t="shared" si="13"/>
        <v>5.5143739605607034E-2</v>
      </c>
      <c r="G91">
        <f t="shared" si="14"/>
        <v>31</v>
      </c>
      <c r="I91">
        <v>665330</v>
      </c>
      <c r="J91">
        <v>30384</v>
      </c>
      <c r="K91" s="3">
        <f t="shared" si="15"/>
        <v>4.5667563464746819E-2</v>
      </c>
      <c r="M91">
        <f t="shared" si="12"/>
        <v>32549</v>
      </c>
      <c r="N91">
        <f t="shared" si="12"/>
        <v>2153</v>
      </c>
    </row>
    <row r="92" spans="2:14" x14ac:dyDescent="0.25">
      <c r="B92" s="81">
        <v>43940</v>
      </c>
      <c r="C92">
        <v>84201</v>
      </c>
      <c r="D92">
        <v>4642</v>
      </c>
      <c r="E92" s="3">
        <f t="shared" si="13"/>
        <v>5.5129986579731831E-2</v>
      </c>
      <c r="G92">
        <f t="shared" si="14"/>
        <v>21</v>
      </c>
      <c r="I92">
        <v>695353</v>
      </c>
      <c r="J92">
        <v>32427</v>
      </c>
      <c r="K92" s="3">
        <f t="shared" si="15"/>
        <v>4.6633867977847222E-2</v>
      </c>
      <c r="M92">
        <f t="shared" si="12"/>
        <v>30023</v>
      </c>
      <c r="N92">
        <f t="shared" si="12"/>
        <v>2043</v>
      </c>
    </row>
    <row r="93" spans="2:14" x14ac:dyDescent="0.25">
      <c r="B93" s="81">
        <v>43941</v>
      </c>
      <c r="C93">
        <v>84237</v>
      </c>
      <c r="D93">
        <v>4642</v>
      </c>
      <c r="E93" s="3">
        <f t="shared" si="13"/>
        <v>5.5106425917352229E-2</v>
      </c>
      <c r="G93">
        <f t="shared" si="14"/>
        <v>36</v>
      </c>
      <c r="I93">
        <v>723605</v>
      </c>
      <c r="J93">
        <v>34203</v>
      </c>
      <c r="K93" s="3">
        <f t="shared" si="15"/>
        <v>4.7267500915554754E-2</v>
      </c>
      <c r="M93">
        <f t="shared" si="12"/>
        <v>28252</v>
      </c>
      <c r="N93">
        <f t="shared" si="12"/>
        <v>1776</v>
      </c>
    </row>
    <row r="94" spans="2:14" x14ac:dyDescent="0.25">
      <c r="B94" s="81">
        <v>43942</v>
      </c>
      <c r="C94">
        <v>84250</v>
      </c>
      <c r="D94">
        <v>4642</v>
      </c>
      <c r="E94" s="3">
        <f t="shared" si="13"/>
        <v>5.5097922848664688E-2</v>
      </c>
      <c r="G94">
        <f t="shared" si="14"/>
        <v>13</v>
      </c>
      <c r="I94">
        <v>751273</v>
      </c>
      <c r="J94">
        <v>35884</v>
      </c>
      <c r="K94" s="3">
        <f t="shared" si="15"/>
        <v>4.7764261460214862E-2</v>
      </c>
      <c r="M94">
        <f t="shared" si="12"/>
        <v>27668</v>
      </c>
      <c r="N94">
        <f t="shared" si="12"/>
        <v>1681</v>
      </c>
    </row>
    <row r="95" spans="2:14" x14ac:dyDescent="0.25">
      <c r="B95" s="81">
        <v>43943</v>
      </c>
      <c r="C95">
        <v>84287</v>
      </c>
      <c r="D95">
        <v>4642</v>
      </c>
      <c r="E95" s="3">
        <f t="shared" si="13"/>
        <v>5.5073736163346661E-2</v>
      </c>
      <c r="G95">
        <f t="shared" si="14"/>
        <v>37</v>
      </c>
      <c r="I95">
        <v>776907</v>
      </c>
      <c r="J95">
        <v>37602</v>
      </c>
      <c r="K95" s="3">
        <f t="shared" si="15"/>
        <v>4.8399615397981995E-2</v>
      </c>
      <c r="M95">
        <f t="shared" si="12"/>
        <v>25634</v>
      </c>
      <c r="N95">
        <f t="shared" si="12"/>
        <v>1718</v>
      </c>
    </row>
    <row r="96" spans="2:14" x14ac:dyDescent="0.25">
      <c r="B96" s="81">
        <v>43944</v>
      </c>
      <c r="C96">
        <v>84302</v>
      </c>
      <c r="D96">
        <v>4642</v>
      </c>
      <c r="E96" s="3">
        <f t="shared" si="13"/>
        <v>5.5063936798652464E-2</v>
      </c>
      <c r="G96">
        <f t="shared" si="14"/>
        <v>15</v>
      </c>
      <c r="I96">
        <v>800926</v>
      </c>
      <c r="J96">
        <v>40073</v>
      </c>
      <c r="K96" s="3">
        <f t="shared" si="15"/>
        <v>5.0033336413101835E-2</v>
      </c>
      <c r="M96">
        <f t="shared" si="12"/>
        <v>24019</v>
      </c>
      <c r="N96">
        <f t="shared" si="12"/>
        <v>2471</v>
      </c>
    </row>
    <row r="97" spans="2:14" x14ac:dyDescent="0.25">
      <c r="B97" s="81">
        <v>43945</v>
      </c>
      <c r="C97">
        <v>84311</v>
      </c>
      <c r="D97">
        <v>4662</v>
      </c>
      <c r="E97" s="3">
        <f t="shared" si="13"/>
        <v>5.5295275824032451E-2</v>
      </c>
      <c r="G97">
        <f t="shared" si="14"/>
        <v>9</v>
      </c>
      <c r="I97">
        <v>830053</v>
      </c>
      <c r="J97">
        <v>42311</v>
      </c>
      <c r="K97" s="3">
        <f t="shared" si="15"/>
        <v>5.0973853476826175E-2</v>
      </c>
      <c r="M97">
        <f t="shared" si="12"/>
        <v>29127</v>
      </c>
      <c r="N97">
        <f t="shared" si="12"/>
        <v>2238</v>
      </c>
    </row>
    <row r="98" spans="2:14" x14ac:dyDescent="0.25">
      <c r="B98" s="81">
        <v>43946</v>
      </c>
      <c r="C98">
        <v>84325</v>
      </c>
      <c r="D98">
        <v>4662</v>
      </c>
      <c r="E98" s="3">
        <f t="shared" si="13"/>
        <v>5.5286095463978654E-2</v>
      </c>
      <c r="G98">
        <f t="shared" si="14"/>
        <v>14</v>
      </c>
      <c r="I98">
        <v>860772</v>
      </c>
      <c r="J98">
        <v>44053</v>
      </c>
      <c r="K98" s="3">
        <f t="shared" si="15"/>
        <v>5.1178476995069541E-2</v>
      </c>
      <c r="M98">
        <f t="shared" si="12"/>
        <v>30719</v>
      </c>
      <c r="N98">
        <f t="shared" si="12"/>
        <v>1742</v>
      </c>
    </row>
    <row r="99" spans="2:14" x14ac:dyDescent="0.25">
      <c r="B99" s="81">
        <v>43947</v>
      </c>
      <c r="E99" s="3" t="e">
        <f t="shared" si="13"/>
        <v>#DIV/0!</v>
      </c>
      <c r="G99">
        <f t="shared" si="14"/>
        <v>-84325</v>
      </c>
      <c r="K99" s="3" t="e">
        <f t="shared" si="15"/>
        <v>#DIV/0!</v>
      </c>
      <c r="M99">
        <f t="shared" si="12"/>
        <v>-860772</v>
      </c>
      <c r="N99">
        <f t="shared" si="12"/>
        <v>-44053</v>
      </c>
    </row>
    <row r="100" spans="2:14" x14ac:dyDescent="0.25">
      <c r="B100" s="81">
        <v>43948</v>
      </c>
      <c r="E100" s="3" t="e">
        <f t="shared" si="13"/>
        <v>#DIV/0!</v>
      </c>
      <c r="G100">
        <f t="shared" si="14"/>
        <v>0</v>
      </c>
      <c r="K100" s="3" t="e">
        <f t="shared" si="15"/>
        <v>#DIV/0!</v>
      </c>
      <c r="M100">
        <f t="shared" si="12"/>
        <v>0</v>
      </c>
      <c r="N100">
        <f t="shared" si="12"/>
        <v>0</v>
      </c>
    </row>
    <row r="101" spans="2:14" x14ac:dyDescent="0.25">
      <c r="B101" s="81">
        <v>43949</v>
      </c>
      <c r="E101" s="3" t="e">
        <f t="shared" si="13"/>
        <v>#DIV/0!</v>
      </c>
      <c r="G101">
        <f t="shared" si="14"/>
        <v>0</v>
      </c>
      <c r="K101" s="3" t="e">
        <f t="shared" si="15"/>
        <v>#DIV/0!</v>
      </c>
      <c r="M101">
        <f t="shared" si="12"/>
        <v>0</v>
      </c>
      <c r="N101">
        <f t="shared" si="12"/>
        <v>0</v>
      </c>
    </row>
    <row r="102" spans="2:14" x14ac:dyDescent="0.25">
      <c r="B102" s="81">
        <v>43950</v>
      </c>
      <c r="E102" s="3" t="e">
        <f t="shared" si="13"/>
        <v>#DIV/0!</v>
      </c>
      <c r="G102">
        <f t="shared" si="14"/>
        <v>0</v>
      </c>
      <c r="K102" s="3" t="e">
        <f t="shared" si="15"/>
        <v>#DIV/0!</v>
      </c>
      <c r="M102">
        <f t="shared" si="12"/>
        <v>0</v>
      </c>
      <c r="N102">
        <f t="shared" si="12"/>
        <v>0</v>
      </c>
    </row>
  </sheetData>
  <mergeCells count="2">
    <mergeCell ref="C1:G1"/>
    <mergeCell ref="I1:M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7CF7E-2470-4E8B-9257-25A78306A30A}">
  <sheetPr>
    <pageSetUpPr fitToPage="1"/>
  </sheetPr>
  <dimension ref="A1:AD52"/>
  <sheetViews>
    <sheetView workbookViewId="0">
      <selection activeCell="A23" sqref="A23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</row>
    <row r="3" spans="2:20" s="15" customFormat="1" ht="15" customHeight="1" x14ac:dyDescent="0.3">
      <c r="B3" s="21"/>
      <c r="C3" s="22"/>
      <c r="D3" s="23" t="str">
        <f>+'Cruscotto Italia'!$D$3</f>
        <v>REGIONE:</v>
      </c>
      <c r="E3" s="29" t="str">
        <f>+'Cruscotto Italia'!$E$3</f>
        <v>ITALIA</v>
      </c>
      <c r="F3" s="23"/>
      <c r="G3" s="23"/>
      <c r="H3" s="23"/>
      <c r="I3" s="23"/>
      <c r="J3" s="23"/>
      <c r="K3" s="82" t="s">
        <v>17</v>
      </c>
      <c r="L3" s="23"/>
      <c r="M3" s="23"/>
      <c r="N3" s="23"/>
      <c r="O3" s="23"/>
      <c r="P3" s="24"/>
      <c r="Q3" s="25"/>
      <c r="R3" s="23"/>
      <c r="S3" s="23"/>
      <c r="T3" s="26"/>
    </row>
    <row r="4" spans="2:20" s="15" customFormat="1" ht="15" customHeight="1" x14ac:dyDescent="0.3">
      <c r="B4" s="27"/>
      <c r="C4" s="28"/>
      <c r="D4" s="29"/>
      <c r="E4" s="29"/>
      <c r="F4" s="29"/>
      <c r="G4" s="29"/>
      <c r="H4" s="29"/>
      <c r="I4" s="29"/>
      <c r="J4" s="29"/>
      <c r="K4" s="30">
        <f ca="1">+Italia!B170</f>
        <v>43946</v>
      </c>
      <c r="L4" s="23"/>
      <c r="M4" s="23"/>
      <c r="N4" s="23"/>
      <c r="O4" s="23"/>
      <c r="P4" s="31"/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/>
      <c r="P5" s="31"/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55"/>
      <c r="C19" s="56"/>
      <c r="D19" s="58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7"/>
      <c r="T19" s="49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9.5" thickBot="1" x14ac:dyDescent="0.35"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65"/>
      <c r="S23" s="66"/>
      <c r="T23" s="67"/>
    </row>
    <row r="24" spans="2:20" s="15" customFormat="1" ht="18.75" x14ac:dyDescent="0.3"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</row>
    <row r="25" spans="2:20" s="15" customFormat="1" x14ac:dyDescent="0.25"/>
    <row r="26" spans="2:20" s="15" customFormat="1" x14ac:dyDescent="0.25"/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</sheetData>
  <sheetProtection algorithmName="SHA-512" hashValue="v+T8aMj4DX7CqVcnjSfe7JtLxvZ0IHF5A1hn1i8b1y4j/qT8Z4SDB3j7cn+ZXBt5yiDMIr2Nvwz85KoGahoonw==" saltValue="7T9d8ob2RY48CIm64w3ScQ==" spinCount="100000" sheet="1" selectLockedCells="1"/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35DB8C31-D26D-4366-96FC-5B42E06FAD46}">
      <formula1>#REF!</formula1>
    </dataValidation>
  </dataValidations>
  <pageMargins left="0.47" right="0.31" top="0.53" bottom="0.4" header="0.31496062992125984" footer="0.31496062992125984"/>
  <pageSetup paperSize="9" orientation="landscape" horizontalDpi="4294967293" vertic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DE49C-862F-4FD1-80EF-60D772E3FD28}">
  <sheetPr>
    <pageSetUpPr fitToPage="1"/>
  </sheetPr>
  <dimension ref="A1:AD52"/>
  <sheetViews>
    <sheetView workbookViewId="0">
      <selection activeCell="A23" sqref="A23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</row>
    <row r="3" spans="2:20" s="15" customFormat="1" ht="15" customHeight="1" x14ac:dyDescent="0.3">
      <c r="B3" s="21"/>
      <c r="C3" s="22"/>
      <c r="D3" s="23" t="str">
        <f>+'Cruscotto Italia'!$D$3</f>
        <v>REGIONE:</v>
      </c>
      <c r="E3" s="29" t="str">
        <f>+'Cruscotto Italia'!$E$3</f>
        <v>ITALIA</v>
      </c>
      <c r="F3" s="23"/>
      <c r="G3" s="23"/>
      <c r="H3" s="23"/>
      <c r="I3" s="23"/>
      <c r="J3" s="23"/>
      <c r="K3" s="82" t="s">
        <v>17</v>
      </c>
      <c r="L3" s="23"/>
      <c r="M3" s="23"/>
      <c r="N3" s="23"/>
      <c r="O3" s="23"/>
      <c r="P3" s="24"/>
      <c r="Q3" s="25"/>
      <c r="R3" s="23"/>
      <c r="S3" s="23"/>
      <c r="T3" s="26"/>
    </row>
    <row r="4" spans="2:20" s="15" customFormat="1" ht="15" customHeight="1" x14ac:dyDescent="0.3">
      <c r="B4" s="27"/>
      <c r="C4" s="28"/>
      <c r="D4" s="29"/>
      <c r="E4" s="29"/>
      <c r="F4" s="29"/>
      <c r="G4" s="29"/>
      <c r="H4" s="29"/>
      <c r="I4" s="29"/>
      <c r="J4" s="29"/>
      <c r="K4" s="30">
        <f ca="1">+Italia!B170</f>
        <v>43946</v>
      </c>
      <c r="L4" s="23"/>
      <c r="M4" s="23"/>
      <c r="N4" s="23"/>
      <c r="O4" s="23"/>
      <c r="P4" s="31"/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/>
      <c r="P5" s="31"/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55"/>
      <c r="C19" s="56"/>
      <c r="D19" s="58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7"/>
      <c r="T19" s="49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9.5" thickBot="1" x14ac:dyDescent="0.35">
      <c r="B23" s="62"/>
      <c r="C23" s="63"/>
      <c r="D23" s="63"/>
      <c r="E23" s="64"/>
      <c r="F23" s="64"/>
      <c r="G23" s="64"/>
      <c r="H23" s="64"/>
      <c r="I23" s="64"/>
      <c r="J23" s="64"/>
      <c r="K23" s="64"/>
      <c r="L23" s="65"/>
      <c r="M23" s="65"/>
      <c r="N23" s="65"/>
      <c r="O23" s="65"/>
      <c r="P23" s="65"/>
      <c r="Q23" s="65"/>
      <c r="R23" s="65"/>
      <c r="S23" s="66"/>
      <c r="T23" s="67"/>
    </row>
    <row r="24" spans="2:20" s="15" customFormat="1" ht="18.75" x14ac:dyDescent="0.3"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</row>
    <row r="25" spans="2:20" s="15" customFormat="1" x14ac:dyDescent="0.25"/>
    <row r="26" spans="2:20" s="15" customFormat="1" x14ac:dyDescent="0.25"/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</sheetData>
  <sheetProtection algorithmName="SHA-512" hashValue="v+T8aMj4DX7CqVcnjSfe7JtLxvZ0IHF5A1hn1i8b1y4j/qT8Z4SDB3j7cn+ZXBt5yiDMIr2Nvwz85KoGahoonw==" saltValue="7T9d8ob2RY48CIm64w3ScQ==" spinCount="100000" sheet="1" selectLockedCells="1"/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CC5C0219-0BEC-45F5-BE27-5EC7551F0DC5}">
      <formula1>#REF!</formula1>
    </dataValidation>
  </dataValidations>
  <pageMargins left="0.47" right="0.31" top="0.53" bottom="0.4" header="0.31496062992125984" footer="0.31496062992125984"/>
  <pageSetup paperSize="9" orientation="landscape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3471C-7B3B-42C4-A47E-CF942FCBEE99}">
  <sheetPr>
    <pageSetUpPr fitToPage="1"/>
  </sheetPr>
  <dimension ref="A1:AO54"/>
  <sheetViews>
    <sheetView workbookViewId="0">
      <selection activeCell="W9" sqref="W9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21" width="9.140625" style="15"/>
    <col min="22" max="22" width="19.42578125" style="15" bestFit="1" customWidth="1"/>
    <col min="23" max="30" width="9.140625" style="15"/>
    <col min="31" max="16384" width="9.140625" style="68"/>
  </cols>
  <sheetData>
    <row r="1" spans="2:41" s="15" customFormat="1" ht="7.5" customHeight="1" thickBot="1" x14ac:dyDescent="0.3"/>
    <row r="2" spans="2:41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  <c r="AO2" s="15">
        <v>0</v>
      </c>
    </row>
    <row r="3" spans="2:41" s="15" customFormat="1" ht="15" customHeight="1" x14ac:dyDescent="0.25">
      <c r="B3" s="21"/>
      <c r="C3" s="99" t="s">
        <v>366</v>
      </c>
      <c r="D3" s="23"/>
      <c r="E3" s="23"/>
      <c r="F3" s="23"/>
      <c r="G3" s="23"/>
      <c r="H3" s="23"/>
      <c r="I3" s="23"/>
      <c r="J3" s="23"/>
      <c r="K3" s="82" t="s">
        <v>17</v>
      </c>
      <c r="L3" s="23"/>
      <c r="M3" s="23"/>
      <c r="N3" s="23"/>
      <c r="O3" s="23" t="s">
        <v>383</v>
      </c>
      <c r="P3" s="24"/>
      <c r="Q3" s="25"/>
      <c r="R3" s="23"/>
      <c r="S3" s="116" t="s">
        <v>386</v>
      </c>
      <c r="T3" s="26"/>
      <c r="AO3" s="15">
        <v>1</v>
      </c>
    </row>
    <row r="4" spans="2:41" s="15" customFormat="1" ht="15" customHeight="1" x14ac:dyDescent="0.3">
      <c r="B4" s="27"/>
      <c r="C4" s="28"/>
      <c r="D4" s="29"/>
      <c r="E4" s="29"/>
      <c r="F4" s="29"/>
      <c r="G4" s="29"/>
      <c r="H4" s="29"/>
      <c r="I4" s="29"/>
      <c r="J4" s="29"/>
      <c r="K4" s="30">
        <f ca="1">+Italia!B170</f>
        <v>43946</v>
      </c>
      <c r="L4" s="23"/>
      <c r="M4" s="23"/>
      <c r="N4" s="23"/>
      <c r="O4" s="23" t="s">
        <v>384</v>
      </c>
      <c r="P4" s="31"/>
      <c r="Q4" s="31"/>
      <c r="R4" s="23"/>
      <c r="S4" s="23"/>
      <c r="T4" s="32"/>
    </row>
    <row r="5" spans="2:41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 t="s">
        <v>385</v>
      </c>
      <c r="P5" s="31"/>
      <c r="Q5" s="31"/>
      <c r="R5" s="23"/>
      <c r="S5" s="23"/>
      <c r="T5" s="32"/>
    </row>
    <row r="6" spans="2:41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41" s="15" customFormat="1" ht="10.5" customHeight="1" thickBot="1" x14ac:dyDescent="0.35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41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  <c r="V8" s="120" t="s">
        <v>68</v>
      </c>
      <c r="W8" s="117">
        <v>1</v>
      </c>
    </row>
    <row r="9" spans="2:41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  <c r="V9" s="121" t="s">
        <v>65</v>
      </c>
      <c r="W9" s="118">
        <v>1</v>
      </c>
    </row>
    <row r="10" spans="2:41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  <c r="V10" s="121" t="s">
        <v>78</v>
      </c>
      <c r="W10" s="118">
        <v>1</v>
      </c>
    </row>
    <row r="11" spans="2:41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  <c r="V11" s="121" t="s">
        <v>71</v>
      </c>
      <c r="W11" s="118">
        <v>1</v>
      </c>
    </row>
    <row r="12" spans="2:41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  <c r="V12" s="121" t="s">
        <v>69</v>
      </c>
      <c r="W12" s="118">
        <v>1</v>
      </c>
    </row>
    <row r="13" spans="2:41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  <c r="V13" s="121" t="s">
        <v>64</v>
      </c>
      <c r="W13" s="118">
        <v>1</v>
      </c>
    </row>
    <row r="14" spans="2:41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  <c r="V14" s="121" t="s">
        <v>67</v>
      </c>
      <c r="W14" s="118">
        <v>1</v>
      </c>
    </row>
    <row r="15" spans="2:41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  <c r="V15" s="121" t="s">
        <v>74</v>
      </c>
      <c r="W15" s="118">
        <v>1</v>
      </c>
    </row>
    <row r="16" spans="2:41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  <c r="V16" s="121" t="s">
        <v>26</v>
      </c>
      <c r="W16" s="118">
        <v>1</v>
      </c>
    </row>
    <row r="17" spans="2:23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  <c r="V17" s="121" t="s">
        <v>66</v>
      </c>
      <c r="W17" s="118">
        <v>1</v>
      </c>
    </row>
    <row r="18" spans="2:23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  <c r="V18" s="121" t="s">
        <v>76</v>
      </c>
      <c r="W18" s="118">
        <v>1</v>
      </c>
    </row>
    <row r="19" spans="2:23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  <c r="V19" s="121" t="s">
        <v>73</v>
      </c>
      <c r="W19" s="118">
        <v>1</v>
      </c>
    </row>
    <row r="20" spans="2:23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  <c r="V20" s="121" t="s">
        <v>60</v>
      </c>
      <c r="W20" s="118">
        <v>1</v>
      </c>
    </row>
    <row r="21" spans="2:23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  <c r="V21" s="121" t="s">
        <v>72</v>
      </c>
      <c r="W21" s="118">
        <v>1</v>
      </c>
    </row>
    <row r="22" spans="2:23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  <c r="V22" s="121" t="s">
        <v>360</v>
      </c>
      <c r="W22" s="118">
        <v>1</v>
      </c>
    </row>
    <row r="23" spans="2:23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  <c r="V23" s="121" t="s">
        <v>70</v>
      </c>
      <c r="W23" s="118">
        <v>1</v>
      </c>
    </row>
    <row r="24" spans="2:23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  <c r="V24" s="121" t="s">
        <v>61</v>
      </c>
      <c r="W24" s="118">
        <v>1</v>
      </c>
    </row>
    <row r="25" spans="2:23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  <c r="V25" s="121" t="s">
        <v>63</v>
      </c>
      <c r="W25" s="118">
        <v>1</v>
      </c>
    </row>
    <row r="26" spans="2:23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V26" s="121" t="s">
        <v>359</v>
      </c>
      <c r="W26" s="118">
        <v>1</v>
      </c>
    </row>
    <row r="27" spans="2:23" s="15" customFormat="1" x14ac:dyDescent="0.25">
      <c r="V27" s="121" t="s">
        <v>35</v>
      </c>
      <c r="W27" s="118">
        <v>1</v>
      </c>
    </row>
    <row r="28" spans="2:23" s="15" customFormat="1" ht="15.75" thickBot="1" x14ac:dyDescent="0.3">
      <c r="V28" s="122" t="s">
        <v>77</v>
      </c>
      <c r="W28" s="119">
        <v>1</v>
      </c>
    </row>
    <row r="29" spans="2:23" s="15" customFormat="1" x14ac:dyDescent="0.25"/>
    <row r="30" spans="2:23" s="15" customFormat="1" x14ac:dyDescent="0.25"/>
    <row r="31" spans="2:23" s="15" customFormat="1" x14ac:dyDescent="0.25"/>
    <row r="32" spans="2:23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algorithmName="SHA-512" hashValue="oR/hXFKff+rJsH3DXtiQtx85KgPEVoP5w8INhIgCMNCFSRNdIgJ5FgM48nkj4muf3CMvBcsA2ULDjBS62nOMYg==" saltValue="YV4A0shaldI/6tvLV1JoiA==" spinCount="100000" sheet="1" selectLockedCells="1"/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2">
    <dataValidation type="list" allowBlank="1" showInputMessage="1" showErrorMessage="1" sqref="R6:S6" xr:uid="{C8A0F7AA-EDFC-4149-AFBE-7D8908395C7B}">
      <formula1>#REF!</formula1>
    </dataValidation>
    <dataValidation type="list" allowBlank="1" showInputMessage="1" showErrorMessage="1" sqref="W8:W28" xr:uid="{8737D431-4CBC-473D-87A3-FFFC180C4428}">
      <formula1>$AO$2:$AO$3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1F805-7E0A-4B31-AC1F-ACB441B7D969}">
  <sheetPr>
    <pageSetUpPr fitToPage="1"/>
  </sheetPr>
  <dimension ref="A1:AD54"/>
  <sheetViews>
    <sheetView workbookViewId="0">
      <selection activeCell="E3" sqref="E3:H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4" width="9.140625" style="68"/>
    <col min="15" max="15" width="10.28515625" style="68" bestFit="1" customWidth="1"/>
    <col min="16" max="16" width="7.42578125" style="68" customWidth="1"/>
    <col min="17" max="17" width="17.85546875" style="68" bestFit="1" customWidth="1"/>
    <col min="18" max="18" width="9.140625" style="68"/>
    <col min="19" max="19" width="10.14062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 t="s">
        <v>375</v>
      </c>
      <c r="R2" s="17">
        <f>+Italia!D236</f>
        <v>166</v>
      </c>
      <c r="S2" s="17"/>
      <c r="T2" s="20"/>
    </row>
    <row r="3" spans="2:20" s="15" customFormat="1" ht="15" customHeight="1" x14ac:dyDescent="0.3">
      <c r="B3" s="21"/>
      <c r="C3" s="98" t="s">
        <v>365</v>
      </c>
      <c r="D3" s="29"/>
      <c r="E3" s="153" t="s">
        <v>78</v>
      </c>
      <c r="F3" s="154"/>
      <c r="G3" s="154"/>
      <c r="H3" s="155"/>
      <c r="I3" s="23"/>
      <c r="J3" s="23"/>
      <c r="K3" s="82" t="s">
        <v>17</v>
      </c>
      <c r="L3" s="23"/>
      <c r="M3" s="23"/>
      <c r="N3" s="23"/>
      <c r="O3" s="23" t="s">
        <v>364</v>
      </c>
      <c r="P3" s="95">
        <v>4</v>
      </c>
      <c r="Q3" s="25" t="str">
        <f>+E3</f>
        <v xml:space="preserve">Veneto </v>
      </c>
      <c r="R3" s="23">
        <f>+Italia!D238</f>
        <v>149</v>
      </c>
      <c r="S3" s="23"/>
      <c r="T3" s="26"/>
    </row>
    <row r="4" spans="2:20" s="15" customFormat="1" ht="15" customHeight="1" x14ac:dyDescent="0.3">
      <c r="B4" s="27"/>
      <c r="C4" s="28"/>
      <c r="D4" s="29"/>
      <c r="E4" s="156"/>
      <c r="F4" s="157"/>
      <c r="G4" s="157"/>
      <c r="H4" s="158"/>
      <c r="I4" s="29"/>
      <c r="J4" s="29"/>
      <c r="K4" s="30">
        <f ca="1">+Italia!B170</f>
        <v>43946</v>
      </c>
      <c r="L4" s="23"/>
      <c r="M4" s="23"/>
      <c r="N4" s="23"/>
      <c r="O4" s="23"/>
      <c r="P4" s="100" t="s">
        <v>367</v>
      </c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/>
      <c r="P5" s="100" t="s">
        <v>368</v>
      </c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</row>
    <row r="26" spans="2:20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</row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CEFF1BE2-FF4B-4E9D-851E-73AF5317344F}">
      <formula1>#REF!</formula1>
    </dataValidation>
  </dataValidations>
  <pageMargins left="0.47" right="0.31" top="0.53" bottom="0.4" header="0.31496062992125984" footer="0.31496062992125984"/>
  <pageSetup paperSize="9" scale="75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4DE0B25-F352-45D4-B076-CB3F23C0EBBF}">
          <x14:formula1>
            <xm:f>'Sel Italia'!$D$2:$D$23</xm:f>
          </x14:formula1>
          <xm:sqref>E3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0747-484B-4A91-930D-D4E0F2C0BCE9}">
  <sheetPr>
    <pageSetUpPr fitToPage="1"/>
  </sheetPr>
  <dimension ref="A1:AR54"/>
  <sheetViews>
    <sheetView workbookViewId="0">
      <selection activeCell="P4" sqref="P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4" width="9.140625" style="68"/>
    <col min="15" max="15" width="10.28515625" style="68" bestFit="1" customWidth="1"/>
    <col min="16" max="16" width="7.42578125" style="68" customWidth="1"/>
    <col min="17" max="17" width="17.85546875" style="68" bestFit="1" customWidth="1"/>
    <col min="18" max="18" width="9.140625" style="68"/>
    <col min="19" max="19" width="10.14062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 t="s">
        <v>375</v>
      </c>
      <c r="R2" s="17">
        <f>+Italia!D236</f>
        <v>166</v>
      </c>
      <c r="S2" s="17"/>
      <c r="T2" s="20"/>
    </row>
    <row r="3" spans="2:20" s="15" customFormat="1" ht="15" customHeight="1" x14ac:dyDescent="0.3">
      <c r="B3" s="21"/>
      <c r="C3" s="98" t="s">
        <v>365</v>
      </c>
      <c r="D3" s="29"/>
      <c r="E3" s="159" t="str">
        <f>+'Confronto regioni'!$E$3</f>
        <v xml:space="preserve">Veneto </v>
      </c>
      <c r="F3" s="160"/>
      <c r="G3" s="160"/>
      <c r="H3" s="161"/>
      <c r="I3" s="23"/>
      <c r="J3" s="23"/>
      <c r="K3" s="82" t="s">
        <v>17</v>
      </c>
      <c r="L3" s="23"/>
      <c r="M3" s="23"/>
      <c r="N3" s="23"/>
      <c r="O3" s="23" t="s">
        <v>364</v>
      </c>
      <c r="P3" s="123">
        <f>+'Confronto regioni'!$P$3</f>
        <v>4</v>
      </c>
      <c r="Q3" s="25" t="str">
        <f>+E3</f>
        <v xml:space="preserve">Veneto </v>
      </c>
      <c r="R3" s="23">
        <f>+Italia!D238</f>
        <v>149</v>
      </c>
      <c r="S3" s="23"/>
      <c r="T3" s="26"/>
    </row>
    <row r="4" spans="2:20" s="15" customFormat="1" ht="15" customHeight="1" x14ac:dyDescent="0.3">
      <c r="B4" s="27"/>
      <c r="C4" s="28"/>
      <c r="D4" s="29"/>
      <c r="E4" s="162"/>
      <c r="F4" s="163"/>
      <c r="G4" s="163"/>
      <c r="H4" s="164"/>
      <c r="I4" s="29"/>
      <c r="J4" s="29"/>
      <c r="K4" s="30">
        <f ca="1">+Italia!B170</f>
        <v>43946</v>
      </c>
      <c r="L4" s="23"/>
      <c r="M4" s="23"/>
      <c r="N4" s="23"/>
      <c r="O4" s="23"/>
      <c r="P4" s="100" t="s">
        <v>367</v>
      </c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/>
      <c r="P5" s="100" t="s">
        <v>368</v>
      </c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44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44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44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44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44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44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44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44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44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</row>
    <row r="26" spans="2:44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</row>
    <row r="27" spans="2:44" s="15" customFormat="1" x14ac:dyDescent="0.25"/>
    <row r="28" spans="2:44" s="15" customFormat="1" x14ac:dyDescent="0.25"/>
    <row r="29" spans="2:44" s="15" customFormat="1" x14ac:dyDescent="0.25"/>
    <row r="30" spans="2:44" s="15" customFormat="1" x14ac:dyDescent="0.25">
      <c r="C30" s="15">
        <f>+Italia!D236</f>
        <v>166</v>
      </c>
      <c r="D30" s="15">
        <f>IF(Italia!E236-Italia!D236&lt;0,0,Italia!E236-Italia!D236)</f>
        <v>65</v>
      </c>
      <c r="E30" s="15">
        <f>IF(Italia!F236-Italia!E236&lt;0,0,Italia!F236-Italia!E236)</f>
        <v>18</v>
      </c>
      <c r="F30" s="15">
        <f>IF(Italia!G236-Italia!F236&lt;0,0,Italia!G236-Italia!F236)</f>
        <v>100</v>
      </c>
      <c r="G30" s="15">
        <f>IF(Italia!H236-Italia!G236&lt;0,0,Italia!H236-Italia!G236)</f>
        <v>125</v>
      </c>
      <c r="H30" s="15">
        <f>IF(Italia!I236-Italia!H236&lt;0,0,Italia!I236-Italia!H236)</f>
        <v>78</v>
      </c>
      <c r="I30" s="15">
        <f>IF(Italia!J236-Italia!I236&lt;0,0,Italia!J236-Italia!I236)</f>
        <v>335</v>
      </c>
      <c r="J30" s="15">
        <f>IF(Italia!K236-Italia!J236&lt;0,0,Italia!K236-Italia!J236)</f>
        <v>190</v>
      </c>
      <c r="K30" s="15">
        <f>IF(Italia!L236-Italia!K236&lt;0,0,Italia!L236-Italia!K236)</f>
        <v>249</v>
      </c>
      <c r="L30" s="15">
        <f>IF(Italia!M236-Italia!L236&lt;0,0,Italia!M236-Italia!L236)</f>
        <v>171</v>
      </c>
      <c r="M30" s="15">
        <f>IF(Italia!N236-Italia!M236&lt;0,0,Italia!N236-Italia!M236)</f>
        <v>280</v>
      </c>
      <c r="N30" s="15">
        <f>IF(Italia!O236-Italia!N236&lt;0,0,Italia!O236-Italia!N236)</f>
        <v>231</v>
      </c>
      <c r="O30" s="15">
        <f>IF(Italia!P236-Italia!O236&lt;0,0,Italia!P236-Italia!O236)</f>
        <v>734</v>
      </c>
      <c r="P30" s="15">
        <f>IF(Italia!Q236-Italia!P236&lt;0,0,Italia!Q236-Italia!P236)</f>
        <v>630</v>
      </c>
      <c r="Q30" s="15">
        <f>IF(Italia!R236-Italia!Q236&lt;0,0,Italia!R236-Italia!Q236)</f>
        <v>1118</v>
      </c>
      <c r="R30" s="15">
        <f>IF(Italia!S236-Italia!R236&lt;0,0,Italia!S236-Italia!R236)</f>
        <v>0</v>
      </c>
      <c r="S30" s="15">
        <f>IF(Italia!T236-Italia!S236&lt;0,0,Italia!T236-Italia!S236)</f>
        <v>1336</v>
      </c>
      <c r="T30" s="15">
        <f>IF(Italia!U236-Italia!T236&lt;0,0,Italia!U236-Italia!T236)</f>
        <v>1133</v>
      </c>
      <c r="U30" s="15">
        <f>IF(Italia!V236-Italia!U236&lt;0,0,Italia!V236-Italia!U236)</f>
        <v>836</v>
      </c>
      <c r="V30" s="15">
        <f>IF(Italia!W236-Italia!V236&lt;0,0,Italia!W236-Italia!V236)</f>
        <v>1327</v>
      </c>
      <c r="W30" s="15">
        <f>IF(Italia!X236-Italia!W236&lt;0,0,Italia!X236-Italia!W236)</f>
        <v>984</v>
      </c>
      <c r="X30" s="15">
        <f>IF(Italia!Y236-Italia!X236&lt;0,0,Italia!Y236-Italia!X236)</f>
        <v>818</v>
      </c>
      <c r="Y30" s="15">
        <f>IF(Italia!Z236-Italia!Y236&lt;0,0,Italia!Z236-Italia!Y236)</f>
        <v>1234</v>
      </c>
      <c r="Z30" s="15">
        <f>IF(Italia!AA236-Italia!Z236&lt;0,0,Italia!AA236-Italia!Z236)</f>
        <v>171</v>
      </c>
      <c r="AA30" s="15">
        <f>IF(Italia!AB236-Italia!AA236&lt;0,0,Italia!AB236-Italia!AA236)</f>
        <v>1672</v>
      </c>
      <c r="AB30" s="15">
        <f>IF(Italia!AC236-Italia!AB236&lt;0,0,Italia!AC236-Italia!AB236)</f>
        <v>1482</v>
      </c>
      <c r="AC30" s="15">
        <f>IF(Italia!AD236-Italia!AC236&lt;0,0,Italia!AD236-Italia!AC236)</f>
        <v>1950</v>
      </c>
      <c r="AD30" s="15">
        <f>IF(Italia!AE236-Italia!AD236&lt;0,0,Italia!AE236-Italia!AD236)</f>
        <v>515</v>
      </c>
      <c r="AE30" s="15">
        <f>IF(Italia!AF236-Italia!AE236&lt;0,0,Italia!AF236-Italia!AE236)</f>
        <v>1025</v>
      </c>
      <c r="AF30" s="15">
        <f>IF(Italia!AG236-Italia!AF236&lt;0,0,Italia!AG236-Italia!AF236)</f>
        <v>958</v>
      </c>
      <c r="AG30" s="15">
        <f>IF(Italia!AH236-Italia!AG236&lt;0,0,Italia!AH236-Italia!AG236)</f>
        <v>723</v>
      </c>
      <c r="AH30" s="15">
        <f>IF(Italia!AI236-Italia!AH236&lt;0,0,Italia!AI236-Italia!AH236)</f>
        <v>1598</v>
      </c>
      <c r="AI30" s="15">
        <f>IF(Italia!AJ236-Italia!AI236&lt;0,0,Italia!AJ236-Italia!AI236)</f>
        <v>1706</v>
      </c>
      <c r="AJ30" s="15">
        <f>IF(Italia!AK236-Italia!AJ236&lt;0,0,Italia!AK236-Italia!AJ236)</f>
        <v>614</v>
      </c>
      <c r="AK30" s="15">
        <f>IF(Italia!AL236-Italia!AK236&lt;0,0,Italia!AL236-Italia!AK236)</f>
        <v>883</v>
      </c>
      <c r="AL30" s="15">
        <f>IF(Italia!AM236-Italia!AL236&lt;0,0,Italia!AM236-Italia!AL236)</f>
        <v>0</v>
      </c>
      <c r="AM30" s="15">
        <f>IF(Italia!AN236-Italia!AM236&lt;0,0,Italia!AN236-Italia!AM236)</f>
        <v>118</v>
      </c>
      <c r="AN30" s="15">
        <f>IF(Italia!AO236-Italia!AN236&lt;0,0,Italia!AO236-Italia!AN236)</f>
        <v>641</v>
      </c>
      <c r="AO30" s="15">
        <f>IF(Italia!AP236-Italia!AO236&lt;0,0,Italia!AP236-Italia!AO236)</f>
        <v>111</v>
      </c>
      <c r="AP30" s="15">
        <f>IF(Italia!AQ236-Italia!AP236&lt;0,0,Italia!AQ236-Italia!AP236)</f>
        <v>313</v>
      </c>
      <c r="AQ30" s="15">
        <f>IF(Italia!AR236-Italia!AQ236&lt;0,0,Italia!AR236-Italia!AQ236)</f>
        <v>1031</v>
      </c>
      <c r="AR30" s="15">
        <f>IF(Italia!AS236-Italia!AR236&lt;0,0,Italia!AS236-Italia!AR236)</f>
        <v>904</v>
      </c>
    </row>
    <row r="31" spans="2:44" s="15" customFormat="1" x14ac:dyDescent="0.25">
      <c r="C31" s="126">
        <f>+Italia!D237</f>
        <v>43885</v>
      </c>
      <c r="D31" s="126">
        <f>+Italia!E237</f>
        <v>43886</v>
      </c>
      <c r="E31" s="126">
        <f>+Italia!F237</f>
        <v>43887</v>
      </c>
      <c r="F31" s="126">
        <f>+Italia!G237</f>
        <v>43888</v>
      </c>
      <c r="G31" s="126">
        <f>+Italia!H237</f>
        <v>43889</v>
      </c>
      <c r="H31" s="126">
        <f>+Italia!I237</f>
        <v>43890</v>
      </c>
      <c r="I31" s="126">
        <f>+Italia!J237</f>
        <v>43891</v>
      </c>
      <c r="J31" s="126">
        <f>+Italia!K237</f>
        <v>43892</v>
      </c>
      <c r="K31" s="126">
        <f>+Italia!L237</f>
        <v>43893</v>
      </c>
      <c r="L31" s="126">
        <f>+Italia!M237</f>
        <v>43894</v>
      </c>
      <c r="M31" s="126">
        <f>+Italia!N237</f>
        <v>43895</v>
      </c>
      <c r="N31" s="126">
        <f>+Italia!O237</f>
        <v>43896</v>
      </c>
      <c r="O31" s="126">
        <f>+Italia!P237</f>
        <v>43897</v>
      </c>
      <c r="P31" s="126">
        <f>+Italia!Q237</f>
        <v>43898</v>
      </c>
      <c r="Q31" s="126">
        <f>+Italia!R237</f>
        <v>43899</v>
      </c>
      <c r="R31" s="126">
        <f>+Italia!S237</f>
        <v>43900</v>
      </c>
      <c r="S31" s="126">
        <f>+Italia!T237</f>
        <v>43901</v>
      </c>
      <c r="T31" s="126">
        <f>+Italia!U237</f>
        <v>43902</v>
      </c>
      <c r="U31" s="126">
        <f>+Italia!V237</f>
        <v>43903</v>
      </c>
      <c r="V31" s="126">
        <f>+Italia!W237</f>
        <v>43904</v>
      </c>
      <c r="W31" s="126">
        <f>+Italia!X237</f>
        <v>43905</v>
      </c>
      <c r="X31" s="126">
        <f>+Italia!Y237</f>
        <v>43906</v>
      </c>
      <c r="Y31" s="126">
        <f>+Italia!Z237</f>
        <v>43907</v>
      </c>
      <c r="Z31" s="126">
        <f>+Italia!AA237</f>
        <v>43908</v>
      </c>
      <c r="AA31" s="126">
        <f>+Italia!AB237</f>
        <v>43909</v>
      </c>
      <c r="AB31" s="126">
        <f>+Italia!AC237</f>
        <v>43910</v>
      </c>
      <c r="AC31" s="126">
        <f>+Italia!AD237</f>
        <v>43911</v>
      </c>
      <c r="AD31" s="126">
        <f>+Italia!AE237</f>
        <v>43912</v>
      </c>
      <c r="AE31" s="126">
        <f>+Italia!AF237</f>
        <v>43913</v>
      </c>
      <c r="AF31" s="126">
        <f>+Italia!AG237</f>
        <v>43914</v>
      </c>
      <c r="AG31" s="126">
        <f>+Italia!AH237</f>
        <v>43915</v>
      </c>
      <c r="AH31" s="126">
        <f>+Italia!AI237</f>
        <v>43916</v>
      </c>
      <c r="AI31" s="126">
        <f>+Italia!AJ237</f>
        <v>43917</v>
      </c>
      <c r="AJ31" s="126">
        <f>+Italia!AK237</f>
        <v>43918</v>
      </c>
      <c r="AK31" s="126">
        <f>+Italia!AL237</f>
        <v>43919</v>
      </c>
      <c r="AL31" s="126">
        <f>+Italia!AM237</f>
        <v>43920</v>
      </c>
      <c r="AM31" s="126">
        <f>+Italia!AN237</f>
        <v>43921</v>
      </c>
      <c r="AN31" s="126">
        <f>+Italia!AO237</f>
        <v>43922</v>
      </c>
      <c r="AO31" s="126">
        <f>+Italia!AP237</f>
        <v>43923</v>
      </c>
      <c r="AP31" s="126">
        <f>+Italia!AQ237</f>
        <v>43924</v>
      </c>
      <c r="AQ31" s="126">
        <f>+Italia!AR237</f>
        <v>43925</v>
      </c>
      <c r="AR31" s="126">
        <f>+Italia!AS237</f>
        <v>43926</v>
      </c>
    </row>
    <row r="32" spans="2:44" s="15" customFormat="1" x14ac:dyDescent="0.25">
      <c r="C32" s="15">
        <f>+Italia!D238</f>
        <v>149</v>
      </c>
      <c r="D32" s="15">
        <f>IF(Italia!E238-Italia!D238&lt;0,0,Italia!E238-Italia!D238)</f>
        <v>40</v>
      </c>
      <c r="E32" s="15">
        <f>IF(Italia!F238-Italia!E238&lt;0,0,Italia!F238-Italia!E238)</f>
        <v>72</v>
      </c>
      <c r="F32" s="15">
        <f>IF(Italia!G238-Italia!F238&lt;0,0,Italia!G238-Italia!F238)</f>
        <v>10</v>
      </c>
      <c r="G32" s="15">
        <f>IF(Italia!H238-Italia!G238&lt;0,0,Italia!H238-Italia!G238)</f>
        <v>26</v>
      </c>
      <c r="H32" s="15">
        <f>IF(Italia!I238-Italia!H238&lt;0,0,Italia!I238-Italia!H238)</f>
        <v>48</v>
      </c>
      <c r="I32" s="15">
        <f>IF(Italia!J238-Italia!I238&lt;0,0,Italia!J238-Italia!I238)</f>
        <v>35</v>
      </c>
      <c r="J32" s="15">
        <f>IF(Italia!K238-Italia!J238&lt;0,0,Italia!K238-Italia!J238)</f>
        <v>74</v>
      </c>
      <c r="K32" s="15">
        <f>IF(Italia!L238-Italia!K238&lt;0,0,Italia!L238-Italia!K238)</f>
        <v>51</v>
      </c>
      <c r="L32" s="15">
        <f>IF(Italia!M238-Italia!L238&lt;0,0,Italia!M238-Italia!L238)</f>
        <v>118</v>
      </c>
      <c r="M32" s="15">
        <f>IF(Italia!N238-Italia!M238&lt;0,0,Italia!N238-Italia!M238)</f>
        <v>71</v>
      </c>
      <c r="N32" s="15">
        <f>IF(Italia!O238-Italia!N238&lt;0,0,Italia!O238-Italia!N238)</f>
        <v>89</v>
      </c>
      <c r="O32" s="15">
        <f>IF(Italia!P238-Italia!O238&lt;0,0,Italia!P238-Italia!O238)</f>
        <v>157</v>
      </c>
      <c r="P32" s="15">
        <f>IF(Italia!Q238-Italia!P238&lt;0,0,Italia!Q238-Italia!P238)</f>
        <v>357</v>
      </c>
      <c r="Q32" s="15">
        <f>IF(Italia!R238-Italia!Q238&lt;0,0,Italia!R238-Italia!Q238)</f>
        <v>156</v>
      </c>
      <c r="R32" s="15">
        <f>IF(Italia!S238-Italia!R238&lt;0,0,Italia!S238-Italia!R238)</f>
        <v>322</v>
      </c>
      <c r="S32" s="15">
        <f>IF(Italia!T238-Italia!S238&lt;0,0,Italia!T238-Italia!S238)</f>
        <v>214</v>
      </c>
      <c r="T32" s="15">
        <f>IF(Italia!U238-Italia!T238&lt;0,0,Italia!U238-Italia!T238)</f>
        <v>285</v>
      </c>
      <c r="U32" s="15">
        <f>IF(Italia!V238-Italia!U238&lt;0,0,Italia!V238-Italia!U238)</f>
        <v>214</v>
      </c>
      <c r="V32" s="15">
        <f>IF(Italia!W238-Italia!V238&lt;0,0,Italia!W238-Italia!V238)</f>
        <v>465</v>
      </c>
      <c r="W32" s="15">
        <f>IF(Italia!X238-Italia!W238&lt;0,0,Italia!X238-Italia!W238)</f>
        <v>216</v>
      </c>
      <c r="X32" s="15">
        <f>IF(Italia!Y238-Italia!X238&lt;0,0,Italia!Y238-Italia!X238)</f>
        <v>508</v>
      </c>
      <c r="Y32" s="15">
        <f>IF(Italia!Z238-Italia!Y238&lt;0,0,Italia!Z238-Italia!Y238)</f>
        <v>537</v>
      </c>
      <c r="Z32" s="15">
        <f>IF(Italia!AA238-Italia!Z238&lt;0,0,Italia!AA238-Italia!Z238)</f>
        <v>430</v>
      </c>
      <c r="AA32" s="15">
        <f>IF(Italia!AB238-Italia!AA238&lt;0,0,Italia!AB238-Italia!AA238)</f>
        <v>342</v>
      </c>
      <c r="AB32" s="15">
        <f>IF(Italia!AC238-Italia!AB238&lt;0,0,Italia!AC238-Italia!AB238)</f>
        <v>365</v>
      </c>
      <c r="AC32" s="15">
        <f>IF(Italia!AD238-Italia!AC238&lt;0,0,Italia!AD238-Italia!AC238)</f>
        <v>394</v>
      </c>
      <c r="AD32" s="15">
        <f>IF(Italia!AE238-Italia!AD238&lt;0,0,Italia!AE238-Italia!AD238)</f>
        <v>395</v>
      </c>
      <c r="AE32" s="15">
        <f>IF(Italia!AF238-Italia!AE238&lt;0,0,Italia!AF238-Italia!AE238)</f>
        <v>508</v>
      </c>
      <c r="AF32" s="15">
        <f>IF(Italia!AG238-Italia!AF238&lt;0,0,Italia!AG238-Italia!AF238)</f>
        <v>265</v>
      </c>
      <c r="AG32" s="15">
        <f>IF(Italia!AH238-Italia!AG238&lt;0,0,Italia!AH238-Italia!AG238)</f>
        <v>338</v>
      </c>
      <c r="AH32" s="15">
        <f>IF(Italia!AI238-Italia!AH238&lt;0,0,Italia!AI238-Italia!AH238)</f>
        <v>313</v>
      </c>
      <c r="AI32" s="15">
        <f>IF(Italia!AJ238-Italia!AI238&lt;0,0,Italia!AJ238-Italia!AI238)</f>
        <v>286</v>
      </c>
      <c r="AJ32" s="15">
        <f>IF(Italia!AK238-Italia!AJ238&lt;0,0,Italia!AK238-Italia!AJ238)</f>
        <v>374</v>
      </c>
      <c r="AK32" s="15">
        <f>IF(Italia!AL238-Italia!AK238&lt;0,0,Italia!AL238-Italia!AK238)</f>
        <v>354</v>
      </c>
      <c r="AL32" s="15">
        <f>IF(Italia!AM238-Italia!AL238&lt;0,0,Italia!AM238-Italia!AL238)</f>
        <v>283</v>
      </c>
      <c r="AM32" s="15">
        <f>IF(Italia!AN238-Italia!AM238&lt;0,0,Italia!AN238-Italia!AM238)</f>
        <v>232</v>
      </c>
      <c r="AN32" s="15">
        <f>IF(Italia!AO238-Italia!AN238&lt;0,0,Italia!AO238-Italia!AN238)</f>
        <v>316</v>
      </c>
      <c r="AO32" s="15">
        <f>IF(Italia!AP238-Italia!AO238&lt;0,0,Italia!AP238-Italia!AO238)</f>
        <v>313</v>
      </c>
      <c r="AP32" s="15">
        <f>IF(Italia!AQ238-Italia!AP238&lt;0,0,Italia!AQ238-Italia!AP238)</f>
        <v>243</v>
      </c>
      <c r="AQ32" s="15">
        <f>IF(Italia!AR238-Italia!AQ238&lt;0,0,Italia!AR238-Italia!AQ238)</f>
        <v>206</v>
      </c>
      <c r="AR32" s="15">
        <f>IF(Italia!AS238-Italia!AR238&lt;0,0,Italia!AS238-Italia!AR238)</f>
        <v>278</v>
      </c>
    </row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BE3F6B31-FD9D-4BD0-9FEB-A22D63CBE57C}">
      <formula1>#REF!</formula1>
    </dataValidation>
  </dataValidations>
  <pageMargins left="0.47" right="0.31" top="0.53" bottom="0.4" header="0.31496062992125984" footer="0.31496062992125984"/>
  <pageSetup paperSize="9" scale="75" orientation="landscape" horizontalDpi="4294967293" verticalDpi="4294967293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40879-BF06-4EFE-9278-499B6BBEE29A}">
  <sheetPr>
    <pageSetUpPr fitToPage="1"/>
  </sheetPr>
  <dimension ref="A1:AJ62"/>
  <sheetViews>
    <sheetView workbookViewId="0">
      <selection activeCell="F9" sqref="F9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23.140625" style="68" customWidth="1"/>
    <col min="4" max="4" width="20.42578125" style="68" bestFit="1" customWidth="1"/>
    <col min="5" max="5" width="4.5703125" style="68" customWidth="1"/>
    <col min="6" max="6" width="22.85546875" style="68" customWidth="1"/>
    <col min="7" max="7" width="20" style="68" customWidth="1"/>
    <col min="8" max="8" width="9.7109375" style="68" customWidth="1"/>
    <col min="9" max="9" width="11.85546875" style="68" customWidth="1"/>
    <col min="10" max="10" width="23.140625" style="68" customWidth="1"/>
    <col min="11" max="11" width="9.140625" style="68"/>
    <col min="12" max="12" width="10.85546875" style="68" customWidth="1"/>
    <col min="13" max="13" width="9.140625" style="68"/>
    <col min="14" max="14" width="7.5703125" style="68" customWidth="1"/>
    <col min="15" max="15" width="9.140625" style="68"/>
    <col min="16" max="16" width="9.140625" style="15"/>
    <col min="17" max="17" width="19.42578125" style="15" bestFit="1" customWidth="1"/>
    <col min="18" max="25" width="9.140625" style="15"/>
    <col min="26" max="16384" width="9.140625" style="68"/>
  </cols>
  <sheetData>
    <row r="1" spans="2:36" s="15" customFormat="1" ht="7.5" customHeight="1" thickBot="1" x14ac:dyDescent="0.3"/>
    <row r="2" spans="2:36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20"/>
      <c r="AJ2" s="15">
        <v>0</v>
      </c>
    </row>
    <row r="3" spans="2:36" s="15" customFormat="1" ht="15" customHeight="1" x14ac:dyDescent="0.25">
      <c r="B3" s="21"/>
      <c r="C3" s="99" t="s">
        <v>431</v>
      </c>
      <c r="D3" s="23"/>
      <c r="E3" s="23"/>
      <c r="F3" s="23"/>
      <c r="G3" s="82" t="s">
        <v>17</v>
      </c>
      <c r="H3" s="23"/>
      <c r="I3" s="23"/>
      <c r="J3" s="23"/>
      <c r="K3" s="23"/>
      <c r="L3" s="23"/>
      <c r="M3" s="23"/>
      <c r="N3" s="25"/>
      <c r="O3" s="26"/>
      <c r="AJ3" s="15">
        <v>1</v>
      </c>
    </row>
    <row r="4" spans="2:36" s="15" customFormat="1" ht="15" customHeight="1" x14ac:dyDescent="0.3">
      <c r="B4" s="27"/>
      <c r="C4" s="99"/>
      <c r="D4" s="29"/>
      <c r="E4" s="29"/>
      <c r="F4" s="29"/>
      <c r="G4" s="84">
        <f ca="1">+Italia!B170</f>
        <v>43946</v>
      </c>
      <c r="H4" s="29"/>
      <c r="I4" s="29"/>
      <c r="J4" s="29"/>
      <c r="K4" s="29"/>
      <c r="L4" s="29"/>
      <c r="M4" s="29"/>
      <c r="N4" s="31"/>
      <c r="O4" s="32"/>
    </row>
    <row r="5" spans="2:36" s="15" customFormat="1" ht="15" customHeight="1" x14ac:dyDescent="0.3">
      <c r="B5" s="27"/>
      <c r="C5" s="28"/>
      <c r="D5" s="29"/>
      <c r="E5" s="29"/>
      <c r="F5" s="29"/>
      <c r="G5" s="83" t="s">
        <v>49</v>
      </c>
      <c r="H5" s="29"/>
      <c r="I5" s="29"/>
      <c r="J5" s="29"/>
      <c r="K5" s="29"/>
      <c r="L5" s="29"/>
      <c r="M5" s="29"/>
      <c r="N5" s="31"/>
      <c r="O5" s="32"/>
    </row>
    <row r="6" spans="2:36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/>
    </row>
    <row r="7" spans="2:36" s="15" customFormat="1" ht="10.5" customHeight="1" x14ac:dyDescent="0.3">
      <c r="B7" s="38"/>
      <c r="C7" s="39"/>
      <c r="D7" s="40"/>
      <c r="E7" s="41"/>
      <c r="F7" s="41"/>
      <c r="G7" s="41"/>
      <c r="H7" s="41"/>
      <c r="I7" s="41"/>
      <c r="J7" s="41"/>
      <c r="K7" s="42"/>
      <c r="L7" s="42"/>
      <c r="M7" s="42"/>
      <c r="N7" s="43"/>
      <c r="O7" s="44"/>
    </row>
    <row r="8" spans="2:36" s="15" customFormat="1" ht="18.75" x14ac:dyDescent="0.3">
      <c r="B8" s="45"/>
      <c r="C8" s="69"/>
      <c r="D8" s="52"/>
      <c r="E8" s="47"/>
      <c r="F8" s="69" t="s">
        <v>432</v>
      </c>
      <c r="H8" s="15" t="s">
        <v>411</v>
      </c>
      <c r="I8" s="47"/>
      <c r="J8" s="69"/>
      <c r="K8" s="47"/>
      <c r="L8" s="47"/>
      <c r="M8" s="47"/>
      <c r="N8" s="47"/>
      <c r="O8" s="49"/>
      <c r="Q8" s="85"/>
    </row>
    <row r="9" spans="2:36" s="15" customFormat="1" ht="18.75" x14ac:dyDescent="0.3">
      <c r="B9" s="50"/>
      <c r="D9" s="52"/>
      <c r="E9" s="47"/>
      <c r="F9" s="147" t="s">
        <v>71</v>
      </c>
      <c r="H9" s="15" t="s">
        <v>427</v>
      </c>
      <c r="I9" s="47"/>
      <c r="J9" s="69"/>
      <c r="K9" s="47"/>
      <c r="L9" s="52"/>
      <c r="M9" s="52"/>
      <c r="N9" s="53"/>
      <c r="O9" s="54"/>
      <c r="Q9" s="85"/>
    </row>
    <row r="10" spans="2:36" s="15" customFormat="1" ht="18.75" x14ac:dyDescent="0.3">
      <c r="B10" s="55"/>
      <c r="C10" s="140" t="s">
        <v>425</v>
      </c>
      <c r="E10" s="47"/>
      <c r="G10" s="129"/>
      <c r="H10" s="129"/>
      <c r="I10" s="129"/>
      <c r="J10" s="69"/>
      <c r="K10" s="47"/>
      <c r="L10" s="52"/>
      <c r="M10" s="52"/>
      <c r="N10" s="53"/>
      <c r="O10" s="49"/>
      <c r="Q10" s="85"/>
    </row>
    <row r="11" spans="2:36" s="15" customFormat="1" ht="18.75" x14ac:dyDescent="0.3">
      <c r="B11" s="45"/>
      <c r="C11" s="133" t="s">
        <v>418</v>
      </c>
      <c r="D11" s="134" t="s">
        <v>422</v>
      </c>
      <c r="E11" s="47"/>
      <c r="F11" s="133" t="s">
        <v>418</v>
      </c>
      <c r="G11" s="134" t="s">
        <v>423</v>
      </c>
      <c r="H11" s="47"/>
      <c r="I11" s="47"/>
      <c r="J11" s="69"/>
      <c r="K11" s="47"/>
      <c r="L11" s="52"/>
      <c r="M11" s="52"/>
      <c r="N11" s="53"/>
      <c r="O11" s="49"/>
      <c r="Q11" s="85"/>
    </row>
    <row r="12" spans="2:36" s="15" customFormat="1" ht="18.75" x14ac:dyDescent="0.3">
      <c r="B12" s="55"/>
      <c r="C12" s="130" t="str">
        <f ca="1">+Italia!CQ213</f>
        <v xml:space="preserve">Piemonte </v>
      </c>
      <c r="D12" s="131">
        <f ca="1">+Italia!CP213</f>
        <v>352.91766058982915</v>
      </c>
      <c r="E12" s="47"/>
      <c r="F12" s="130" t="str">
        <f ca="1">+Italia!CO213</f>
        <v xml:space="preserve">Piemonte </v>
      </c>
      <c r="G12" s="136">
        <f ca="1">+Italia!CN213</f>
        <v>21.514216878943916</v>
      </c>
      <c r="H12" s="47"/>
      <c r="I12" s="47"/>
      <c r="J12" s="69"/>
      <c r="K12" s="47"/>
      <c r="L12" s="52"/>
      <c r="M12" s="52"/>
      <c r="N12" s="53"/>
      <c r="O12" s="49"/>
      <c r="Q12" s="85"/>
    </row>
    <row r="13" spans="2:36" s="15" customFormat="1" ht="18.75" x14ac:dyDescent="0.3">
      <c r="B13" s="55"/>
      <c r="C13" s="130" t="str">
        <f ca="1">+Italia!CQ214</f>
        <v xml:space="preserve">Lombardia </v>
      </c>
      <c r="D13" s="131">
        <f ca="1">+Italia!CP214</f>
        <v>344.08291766503913</v>
      </c>
      <c r="E13" s="47"/>
      <c r="F13" s="130" t="str">
        <f ca="1">+Italia!CO214</f>
        <v xml:space="preserve">Marche </v>
      </c>
      <c r="G13" s="136">
        <f ca="1">+Italia!CN214</f>
        <v>3.9015308474014261</v>
      </c>
      <c r="H13" s="47"/>
      <c r="I13" s="47"/>
      <c r="J13" s="69"/>
      <c r="K13" s="47"/>
      <c r="L13" s="52"/>
      <c r="M13" s="52"/>
      <c r="N13" s="53"/>
      <c r="O13" s="49"/>
      <c r="Q13" s="85"/>
    </row>
    <row r="14" spans="2:36" s="15" customFormat="1" ht="18.75" x14ac:dyDescent="0.3">
      <c r="B14" s="55"/>
      <c r="C14" s="130" t="str">
        <f ca="1">+Italia!CQ215</f>
        <v xml:space="preserve">P.A. Trento </v>
      </c>
      <c r="D14" s="131">
        <f ca="1">+Italia!CP215</f>
        <v>323.80004604496071</v>
      </c>
      <c r="E14" s="47"/>
      <c r="F14" s="130" t="str">
        <f ca="1">+Italia!CO215</f>
        <v xml:space="preserve">Lazio </v>
      </c>
      <c r="G14" s="136">
        <f ca="1">+Italia!CN215</f>
        <v>3.3239905284459943</v>
      </c>
      <c r="H14" s="47"/>
      <c r="I14" s="47"/>
      <c r="J14" s="69"/>
      <c r="K14" s="47"/>
      <c r="L14" s="52"/>
      <c r="M14" s="52"/>
      <c r="N14" s="53"/>
      <c r="O14" s="49"/>
      <c r="Q14" s="85"/>
    </row>
    <row r="15" spans="2:36" s="15" customFormat="1" ht="18.75" x14ac:dyDescent="0.3">
      <c r="B15" s="45"/>
      <c r="C15" s="130" t="str">
        <f ca="1">+Italia!CQ216</f>
        <v xml:space="preserve">Emilia-Romagna </v>
      </c>
      <c r="D15" s="131">
        <f ca="1">+Italia!CP216</f>
        <v>277.53295746015647</v>
      </c>
      <c r="E15" s="47"/>
      <c r="F15" s="130" t="str">
        <f ca="1">+Italia!CO216</f>
        <v xml:space="preserve">Puglia </v>
      </c>
      <c r="G15" s="136">
        <f ca="1">+Italia!CN216</f>
        <v>2.6835605319831646</v>
      </c>
      <c r="H15" s="47"/>
      <c r="I15" s="47"/>
      <c r="J15" s="69"/>
      <c r="K15" s="47"/>
      <c r="L15" s="52"/>
      <c r="M15" s="52"/>
      <c r="N15" s="53"/>
      <c r="O15" s="49"/>
      <c r="Q15" s="85"/>
    </row>
    <row r="16" spans="2:36" s="15" customFormat="1" ht="18.75" x14ac:dyDescent="0.3">
      <c r="B16" s="55"/>
      <c r="C16" s="130" t="str">
        <f ca="1">+Italia!CQ217</f>
        <v xml:space="preserve">Valle d'Aosta </v>
      </c>
      <c r="D16" s="131">
        <f ca="1">+Italia!CP217</f>
        <v>246.68395293301703</v>
      </c>
      <c r="E16" s="47"/>
      <c r="F16" s="130" t="str">
        <f ca="1">+Italia!CO217</f>
        <v xml:space="preserve">Sicilia </v>
      </c>
      <c r="G16" s="136">
        <f ca="1">+Italia!CN217</f>
        <v>1.2273103764336841</v>
      </c>
      <c r="H16" s="47"/>
      <c r="I16" s="47"/>
      <c r="J16" s="69"/>
      <c r="K16" s="47"/>
      <c r="L16" s="52"/>
      <c r="M16" s="52"/>
      <c r="N16" s="53"/>
      <c r="O16" s="49"/>
      <c r="Q16" s="85"/>
    </row>
    <row r="17" spans="2:17" s="15" customFormat="1" ht="18.75" x14ac:dyDescent="0.3">
      <c r="B17" s="55"/>
      <c r="C17" s="130" t="str">
        <f ca="1">+Italia!CQ218</f>
        <v xml:space="preserve">Liguria </v>
      </c>
      <c r="D17" s="131">
        <f ca="1">+Italia!CP218</f>
        <v>219.31799960007845</v>
      </c>
      <c r="E17" s="47"/>
      <c r="F17" s="130" t="str">
        <f ca="1">+Italia!CO218</f>
        <v xml:space="preserve">Abruzzo </v>
      </c>
      <c r="G17" s="136">
        <f ca="1">+Italia!CN218</f>
        <v>-7.4328834854607354E-2</v>
      </c>
      <c r="H17" s="47"/>
      <c r="I17" s="47"/>
      <c r="J17" s="69"/>
      <c r="K17" s="47"/>
      <c r="L17" s="52"/>
      <c r="M17" s="52"/>
      <c r="N17" s="53"/>
      <c r="O17" s="49"/>
      <c r="Q17" s="85"/>
    </row>
    <row r="18" spans="2:17" s="15" customFormat="1" ht="18.75" x14ac:dyDescent="0.3">
      <c r="B18" s="59"/>
      <c r="C18" s="130" t="str">
        <f ca="1">+Italia!CQ219</f>
        <v xml:space="preserve">Marche </v>
      </c>
      <c r="D18" s="131">
        <f ca="1">+Italia!CP219</f>
        <v>212.73621554495776</v>
      </c>
      <c r="E18" s="47"/>
      <c r="F18" s="130" t="str">
        <f ca="1">+Italia!CO219</f>
        <v xml:space="preserve">Calabria </v>
      </c>
      <c r="G18" s="136">
        <f ca="1">+Italia!CN219</f>
        <v>-0.8632835976078912</v>
      </c>
      <c r="H18" s="47"/>
      <c r="I18" s="47"/>
      <c r="J18" s="69"/>
      <c r="K18" s="47"/>
      <c r="L18" s="47"/>
      <c r="M18" s="47"/>
      <c r="N18" s="47"/>
      <c r="O18" s="49"/>
      <c r="Q18" s="85"/>
    </row>
    <row r="19" spans="2:17" s="15" customFormat="1" ht="18.75" x14ac:dyDescent="0.3">
      <c r="B19" s="61"/>
      <c r="C19" s="130" t="str">
        <f ca="1">+Italia!CQ220</f>
        <v xml:space="preserve">P.A. Bolzano </v>
      </c>
      <c r="D19" s="131">
        <f ca="1">+Italia!CP220</f>
        <v>197.42263321735945</v>
      </c>
      <c r="E19" s="47"/>
      <c r="F19" s="130" t="str">
        <f ca="1">+Italia!CO220</f>
        <v xml:space="preserve">Lombardia </v>
      </c>
      <c r="G19" s="136">
        <f ca="1">+Italia!CN220</f>
        <v>-1.1377601402203017</v>
      </c>
      <c r="H19" s="52"/>
      <c r="I19" s="52"/>
      <c r="J19" s="69"/>
      <c r="K19" s="47"/>
      <c r="L19" s="52"/>
      <c r="M19" s="52"/>
      <c r="N19" s="53"/>
      <c r="O19" s="54"/>
      <c r="Q19" s="85"/>
    </row>
    <row r="20" spans="2:17" s="15" customFormat="1" ht="18.75" x14ac:dyDescent="0.3">
      <c r="B20" s="61"/>
      <c r="C20" s="130" t="str">
        <f ca="1">+Italia!CQ221</f>
        <v xml:space="preserve">Veneto </v>
      </c>
      <c r="D20" s="131">
        <f ca="1">+Italia!CP221</f>
        <v>192.19448321140842</v>
      </c>
      <c r="E20" s="47"/>
      <c r="F20" s="130" t="str">
        <f ca="1">+Italia!CO221</f>
        <v xml:space="preserve">Campania </v>
      </c>
      <c r="G20" s="136">
        <f ca="1">+Italia!CN221</f>
        <v>-1.4379818049543387</v>
      </c>
      <c r="H20" s="52"/>
      <c r="I20" s="52"/>
      <c r="J20" s="69"/>
      <c r="K20" s="47"/>
      <c r="L20" s="52"/>
      <c r="M20" s="52"/>
      <c r="N20" s="53"/>
      <c r="O20" s="54"/>
      <c r="Q20" s="85"/>
    </row>
    <row r="21" spans="2:17" s="15" customFormat="1" ht="18.75" x14ac:dyDescent="0.3">
      <c r="B21" s="61"/>
      <c r="C21" s="130" t="str">
        <f ca="1">+Italia!CQ222</f>
        <v xml:space="preserve">Toscana </v>
      </c>
      <c r="D21" s="131">
        <f ca="1">+Italia!CP222</f>
        <v>164.22454138840547</v>
      </c>
      <c r="E21" s="47"/>
      <c r="F21" s="130" t="str">
        <f ca="1">+Italia!CO222</f>
        <v xml:space="preserve">Liguria </v>
      </c>
      <c r="G21" s="136">
        <f ca="1">+Italia!CN222</f>
        <v>-4.0240695819414336</v>
      </c>
      <c r="H21" s="52"/>
      <c r="I21" s="52"/>
      <c r="J21" s="69"/>
      <c r="K21" s="47"/>
      <c r="L21" s="52"/>
      <c r="M21" s="52"/>
      <c r="N21" s="53"/>
      <c r="O21" s="54"/>
      <c r="Q21" s="85"/>
    </row>
    <row r="22" spans="2:17" s="15" customFormat="1" ht="18.75" x14ac:dyDescent="0.3">
      <c r="B22" s="55"/>
      <c r="C22" s="130" t="str">
        <f ca="1">+Italia!CQ223</f>
        <v xml:space="preserve">Abruzzo </v>
      </c>
      <c r="D22" s="131">
        <f ca="1">+Italia!CP223</f>
        <v>155.87102863534574</v>
      </c>
      <c r="E22" s="47"/>
      <c r="F22" s="130" t="str">
        <f ca="1">+Italia!CO223</f>
        <v xml:space="preserve">Basilicata </v>
      </c>
      <c r="G22" s="136">
        <f ca="1">+Italia!CN223</f>
        <v>-4.2061318269879813</v>
      </c>
      <c r="H22" s="52"/>
      <c r="I22" s="52"/>
      <c r="J22" s="52"/>
      <c r="K22" s="52"/>
      <c r="L22" s="52"/>
      <c r="M22" s="52"/>
      <c r="N22" s="53"/>
      <c r="O22" s="49"/>
      <c r="Q22" s="85"/>
    </row>
    <row r="23" spans="2:17" s="15" customFormat="1" ht="18.75" x14ac:dyDescent="0.3">
      <c r="B23" s="55"/>
      <c r="C23" s="130" t="str">
        <f ca="1">+Italia!CQ224</f>
        <v xml:space="preserve">Friuli Venezia Giulia </v>
      </c>
      <c r="D23" s="131">
        <f ca="1">+Italia!CP224</f>
        <v>89.007711812078782</v>
      </c>
      <c r="E23" s="47"/>
      <c r="F23" s="130" t="str">
        <f ca="1">+Italia!CO224</f>
        <v xml:space="preserve">Sardegna </v>
      </c>
      <c r="G23" s="136">
        <f ca="1">+Italia!CN224</f>
        <v>-4.4868172340656347</v>
      </c>
      <c r="H23" s="52"/>
      <c r="I23" s="52"/>
      <c r="J23" s="52"/>
      <c r="K23" s="52"/>
      <c r="L23" s="52"/>
      <c r="M23" s="52"/>
      <c r="N23" s="53"/>
      <c r="O23" s="49"/>
      <c r="Q23" s="85"/>
    </row>
    <row r="24" spans="2:17" s="15" customFormat="1" ht="18.75" x14ac:dyDescent="0.3">
      <c r="B24" s="55"/>
      <c r="C24" s="130" t="str">
        <f ca="1">+Italia!CQ225</f>
        <v xml:space="preserve">Lazio </v>
      </c>
      <c r="D24" s="131">
        <f ca="1">+Italia!CP225</f>
        <v>77.329672960419273</v>
      </c>
      <c r="E24" s="47"/>
      <c r="F24" s="130" t="str">
        <f ca="1">+Italia!CO225</f>
        <v xml:space="preserve">Molise </v>
      </c>
      <c r="G24" s="136">
        <f ca="1">+Italia!CN225</f>
        <v>-4.8301114888435777</v>
      </c>
      <c r="H24" s="52"/>
      <c r="I24" s="52"/>
      <c r="J24" s="52"/>
      <c r="K24" s="52"/>
      <c r="L24" s="52"/>
      <c r="M24" s="52"/>
      <c r="N24" s="15" t="s">
        <v>426</v>
      </c>
      <c r="O24" s="49"/>
      <c r="Q24" s="85"/>
    </row>
    <row r="25" spans="2:17" s="15" customFormat="1" ht="18.75" x14ac:dyDescent="0.3">
      <c r="B25" s="55"/>
      <c r="C25" s="130" t="str">
        <f ca="1">+Italia!CQ226</f>
        <v xml:space="preserve">Puglia </v>
      </c>
      <c r="D25" s="131">
        <f ca="1">+Italia!CP226</f>
        <v>71.827766906961998</v>
      </c>
      <c r="E25" s="47"/>
      <c r="F25" s="130" t="str">
        <f ca="1">+Italia!CO226</f>
        <v xml:space="preserve">Friuli Venezia Giulia </v>
      </c>
      <c r="G25" s="136">
        <f ca="1">+Italia!CN226</f>
        <v>-8.7027061366054888</v>
      </c>
      <c r="H25" s="52"/>
      <c r="I25" s="52"/>
      <c r="J25" s="52"/>
      <c r="K25" s="52"/>
      <c r="L25" s="52"/>
      <c r="M25" s="52"/>
      <c r="N25" s="53"/>
      <c r="O25" s="49"/>
      <c r="Q25" s="85"/>
    </row>
    <row r="26" spans="2:17" s="15" customFormat="1" ht="18.75" x14ac:dyDescent="0.3">
      <c r="B26" s="55"/>
      <c r="C26" s="130" t="str">
        <f ca="1">+Italia!CQ227</f>
        <v xml:space="preserve">Molise </v>
      </c>
      <c r="D26" s="131">
        <f ca="1">+Italia!CP227</f>
        <v>63.778591652735237</v>
      </c>
      <c r="E26" s="47"/>
      <c r="F26" s="130" t="str">
        <f ca="1">+Italia!CO227</f>
        <v xml:space="preserve">Toscana </v>
      </c>
      <c r="G26" s="136">
        <f ca="1">+Italia!CN227</f>
        <v>-11.275274921234478</v>
      </c>
      <c r="H26" s="52"/>
      <c r="I26" s="52"/>
      <c r="J26" s="52"/>
      <c r="K26" s="52"/>
      <c r="L26" s="52"/>
      <c r="M26" s="52"/>
      <c r="N26" s="53"/>
      <c r="O26" s="49"/>
      <c r="Q26" s="85"/>
    </row>
    <row r="27" spans="2:17" s="15" customFormat="1" ht="18.75" x14ac:dyDescent="0.3">
      <c r="B27" s="55"/>
      <c r="C27" s="130" t="str">
        <f ca="1">+Italia!CQ228</f>
        <v xml:space="preserve">Sardegna </v>
      </c>
      <c r="D27" s="131">
        <f ca="1">+Italia!CP228</f>
        <v>59.402014730801888</v>
      </c>
      <c r="E27" s="47"/>
      <c r="F27" s="130" t="str">
        <f ca="1">+Italia!CO228</f>
        <v xml:space="preserve">Veneto </v>
      </c>
      <c r="G27" s="136">
        <f ca="1">+Italia!CN228</f>
        <v>-12.816740918148421</v>
      </c>
      <c r="H27" s="52"/>
      <c r="I27" s="52"/>
      <c r="J27" s="52"/>
      <c r="K27" s="52"/>
      <c r="L27" s="52"/>
      <c r="M27" s="52"/>
      <c r="N27" s="53"/>
      <c r="O27" s="49"/>
      <c r="Q27" s="85"/>
    </row>
    <row r="28" spans="2:17" s="15" customFormat="1" ht="18.75" x14ac:dyDescent="0.3">
      <c r="B28" s="55"/>
      <c r="C28" s="130" t="str">
        <f ca="1">+Italia!CQ229</f>
        <v xml:space="preserve">Campania </v>
      </c>
      <c r="D28" s="131">
        <f ca="1">+Italia!CP229</f>
        <v>50.264733304059334</v>
      </c>
      <c r="E28" s="47"/>
      <c r="F28" s="130" t="str">
        <f ca="1">+Italia!CO229</f>
        <v xml:space="preserve">Umbria </v>
      </c>
      <c r="G28" s="136">
        <f ca="1">+Italia!CN229</f>
        <v>-14.286092825354258</v>
      </c>
      <c r="H28" s="52"/>
      <c r="I28" s="52"/>
      <c r="J28" s="52"/>
      <c r="K28" s="52"/>
      <c r="L28" s="52"/>
      <c r="M28" s="52"/>
      <c r="N28" s="53"/>
      <c r="O28" s="49"/>
      <c r="Q28" s="85"/>
    </row>
    <row r="29" spans="2:17" s="15" customFormat="1" ht="18.75" x14ac:dyDescent="0.3">
      <c r="B29" s="55"/>
      <c r="C29" s="130" t="str">
        <f ca="1">+Italia!CQ230</f>
        <v xml:space="preserve">Sicilia </v>
      </c>
      <c r="D29" s="131">
        <f ca="1">+Italia!CP230</f>
        <v>44.93101250415048</v>
      </c>
      <c r="E29" s="47"/>
      <c r="F29" s="130" t="str">
        <f ca="1">+Italia!CO230</f>
        <v xml:space="preserve">Emilia-Romagna </v>
      </c>
      <c r="G29" s="136">
        <f ca="1">+Italia!CN230</f>
        <v>-26.411173209336994</v>
      </c>
      <c r="H29" s="52"/>
      <c r="I29" s="52"/>
      <c r="J29" s="52"/>
      <c r="K29" s="52"/>
      <c r="L29" s="52"/>
      <c r="M29" s="52"/>
      <c r="N29" s="53"/>
      <c r="O29" s="49"/>
      <c r="Q29" s="85"/>
    </row>
    <row r="30" spans="2:17" s="15" customFormat="1" ht="18.75" x14ac:dyDescent="0.3">
      <c r="B30" s="55"/>
      <c r="C30" s="130" t="str">
        <f ca="1">+Italia!CQ231</f>
        <v xml:space="preserve">Calabria </v>
      </c>
      <c r="D30" s="131">
        <f ca="1">+Italia!CP231</f>
        <v>41.269576332941163</v>
      </c>
      <c r="E30" s="47"/>
      <c r="F30" s="130" t="str">
        <f ca="1">+Italia!CO231</f>
        <v xml:space="preserve">P.A. Trento </v>
      </c>
      <c r="G30" s="136">
        <f ca="1">+Italia!CN231</f>
        <v>-34.34655534307209</v>
      </c>
      <c r="H30" s="52"/>
      <c r="I30" s="52"/>
      <c r="J30" s="52"/>
      <c r="K30" s="52"/>
      <c r="L30" s="52"/>
      <c r="M30" s="52"/>
      <c r="N30" s="53"/>
      <c r="O30" s="49"/>
      <c r="Q30" s="85"/>
    </row>
    <row r="31" spans="2:17" s="15" customFormat="1" ht="18.75" x14ac:dyDescent="0.3">
      <c r="B31" s="55"/>
      <c r="C31" s="130" t="str">
        <f ca="1">+Italia!CQ232</f>
        <v xml:space="preserve">Basilicata </v>
      </c>
      <c r="D31" s="131">
        <f ca="1">+Italia!CP232</f>
        <v>38.221139095140835</v>
      </c>
      <c r="E31" s="47"/>
      <c r="F31" s="130" t="str">
        <f ca="1">+Italia!CO232</f>
        <v xml:space="preserve">P.A. Bolzano </v>
      </c>
      <c r="G31" s="136">
        <f ca="1">+Italia!CN232</f>
        <v>-96.325085289629484</v>
      </c>
      <c r="H31" s="52"/>
      <c r="I31" s="52"/>
      <c r="J31" s="52"/>
      <c r="K31" s="52"/>
      <c r="L31" s="52"/>
      <c r="M31" s="52"/>
      <c r="N31" s="53"/>
      <c r="O31" s="49"/>
      <c r="Q31" s="85"/>
    </row>
    <row r="32" spans="2:17" s="15" customFormat="1" ht="18.75" x14ac:dyDescent="0.3">
      <c r="B32" s="55"/>
      <c r="C32" s="130" t="str">
        <f ca="1">+Italia!CQ233</f>
        <v xml:space="preserve">Umbria </v>
      </c>
      <c r="D32" s="131">
        <f ca="1">+Italia!CP233</f>
        <v>33.411781646694592</v>
      </c>
      <c r="E32" s="47"/>
      <c r="F32" s="130" t="str">
        <f ca="1">+Italia!CO233</f>
        <v xml:space="preserve">Valle d'Aosta </v>
      </c>
      <c r="G32" s="136">
        <f ca="1">+Italia!CN233</f>
        <v>-185.20789661105113</v>
      </c>
      <c r="H32" s="52"/>
      <c r="I32" s="52"/>
      <c r="J32" s="52"/>
      <c r="K32" s="52"/>
      <c r="L32" s="52"/>
      <c r="M32" s="52"/>
      <c r="N32" s="53"/>
      <c r="O32" s="49"/>
      <c r="Q32" s="85"/>
    </row>
    <row r="33" spans="2:15" s="15" customFormat="1" ht="19.5" thickBot="1" x14ac:dyDescent="0.35">
      <c r="B33" s="62"/>
      <c r="C33" s="139"/>
      <c r="D33" s="63"/>
      <c r="E33" s="64"/>
      <c r="F33" s="64"/>
      <c r="G33" s="64"/>
      <c r="H33" s="64"/>
      <c r="I33" s="64"/>
      <c r="J33" s="64"/>
      <c r="K33" s="64"/>
      <c r="L33" s="64"/>
      <c r="M33" s="64"/>
      <c r="N33" s="65"/>
      <c r="O33" s="67"/>
    </row>
    <row r="34" spans="2:15" s="15" customFormat="1" ht="18.75" x14ac:dyDescent="0.3">
      <c r="E34" s="52"/>
      <c r="F34" s="52"/>
      <c r="G34" s="52"/>
      <c r="H34" s="52"/>
      <c r="I34" s="52"/>
      <c r="J34" s="52"/>
      <c r="K34" s="52"/>
      <c r="L34" s="52"/>
      <c r="M34" s="52"/>
      <c r="N34" s="53"/>
    </row>
    <row r="35" spans="2:15" s="15" customFormat="1" x14ac:dyDescent="0.25"/>
    <row r="36" spans="2:15" s="15" customFormat="1" x14ac:dyDescent="0.25"/>
    <row r="37" spans="2:15" s="15" customFormat="1" x14ac:dyDescent="0.25"/>
    <row r="38" spans="2:15" s="15" customFormat="1" x14ac:dyDescent="0.25"/>
    <row r="39" spans="2:15" s="15" customFormat="1" x14ac:dyDescent="0.25"/>
    <row r="40" spans="2:15" s="15" customFormat="1" x14ac:dyDescent="0.25"/>
    <row r="41" spans="2:15" s="15" customFormat="1" x14ac:dyDescent="0.25"/>
    <row r="42" spans="2:15" s="15" customFormat="1" x14ac:dyDescent="0.25"/>
    <row r="43" spans="2:15" s="15" customFormat="1" x14ac:dyDescent="0.25"/>
    <row r="44" spans="2:15" s="15" customFormat="1" x14ac:dyDescent="0.25"/>
    <row r="45" spans="2:15" s="15" customFormat="1" x14ac:dyDescent="0.25"/>
    <row r="46" spans="2:15" s="15" customFormat="1" x14ac:dyDescent="0.25"/>
    <row r="47" spans="2:15" s="15" customFormat="1" x14ac:dyDescent="0.25"/>
    <row r="48" spans="2:15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</sheetData>
  <sheetProtection algorithmName="SHA-512" hashValue="sVjKJPAb+Yz3P4jiXGj4fRavOxRTBmJ2mVrK3xTMcZnfqR3LUBQV8MBuMlIP/nprzDSZp5K+Lgdvup6jsz3NaA==" saltValue="RXUmzTk2VYB9/ETt29b6vA==" spinCount="100000" sheet="1" selectLockedCells="1"/>
  <pageMargins left="0.47" right="0.31" top="0.53" bottom="0.4" header="0.31496062992125984" footer="0.31496062992125984"/>
  <pageSetup paperSize="9" scale="75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FA5C45-6681-4AE1-85B9-9CD087F134C5}">
          <x14:formula1>
            <xm:f>Italia!$CS$213:$CS$233</xm:f>
          </x14:formula1>
          <xm:sqref>F9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FBC11-3FB8-45B4-BD43-B85B6D7625B1}">
  <sheetPr>
    <pageSetUpPr fitToPage="1"/>
  </sheetPr>
  <dimension ref="A1:AD54"/>
  <sheetViews>
    <sheetView workbookViewId="0">
      <selection activeCell="E3" sqref="E3:H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</row>
    <row r="3" spans="2:20" s="15" customFormat="1" x14ac:dyDescent="0.25">
      <c r="B3" s="21"/>
      <c r="C3" s="22"/>
      <c r="D3" s="23" t="s">
        <v>16</v>
      </c>
      <c r="E3" s="153" t="s">
        <v>68</v>
      </c>
      <c r="F3" s="154"/>
      <c r="G3" s="154"/>
      <c r="H3" s="155"/>
      <c r="I3" s="23"/>
      <c r="J3" s="23"/>
      <c r="K3" s="82" t="s">
        <v>17</v>
      </c>
      <c r="L3" s="23"/>
      <c r="M3" s="23"/>
      <c r="N3" s="23"/>
      <c r="O3" s="23"/>
      <c r="P3" s="24"/>
      <c r="Q3" s="25"/>
      <c r="R3" s="23"/>
      <c r="S3" s="23"/>
      <c r="T3" s="26"/>
    </row>
    <row r="4" spans="2:20" s="15" customFormat="1" ht="15" customHeight="1" x14ac:dyDescent="0.3">
      <c r="B4" s="27"/>
      <c r="C4" s="28"/>
      <c r="D4" s="29"/>
      <c r="E4" s="156"/>
      <c r="F4" s="157"/>
      <c r="G4" s="157"/>
      <c r="H4" s="158"/>
      <c r="I4" s="29"/>
      <c r="J4" s="29"/>
      <c r="K4" s="30">
        <f ca="1">+Italia!B170</f>
        <v>43946</v>
      </c>
      <c r="L4" s="23"/>
      <c r="M4" s="23"/>
      <c r="N4" s="23"/>
      <c r="O4" s="23"/>
      <c r="P4" s="31"/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49</v>
      </c>
      <c r="L5" s="23"/>
      <c r="M5" s="33"/>
      <c r="N5" s="23"/>
      <c r="O5" s="23"/>
      <c r="P5" s="31"/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52"/>
      <c r="D16" s="52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52"/>
      <c r="D17" s="52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2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</row>
    <row r="26" spans="2:20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</row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algorithmName="SHA-512" hashValue="py6qeimv4Wwsi4sl073SDzszFyH0QGHPUA/lJgf2bwn55itSbo2C/LzNn78xTML+I7y9UxNcu4gXgPa2B80d6w==" saltValue="5WbDAupLnYzh1MbjNKZfCg==" spinCount="100000" sheet="1"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D48A8316-5C30-4681-A875-831215BA1842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4648048-185B-4C77-A9F9-655662DB5DFA}">
          <x14:formula1>
            <xm:f>'Sel Italia'!$D$2:$D$22</xm:f>
          </x14:formula1>
          <xm:sqref>E3:H4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74334-CBFA-4046-AE8A-9EE2EDAB402B}">
  <sheetPr>
    <pageSetUpPr fitToPage="1"/>
  </sheetPr>
  <dimension ref="A1:AL52"/>
  <sheetViews>
    <sheetView workbookViewId="0">
      <selection activeCell="G14" sqref="G1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23.140625" style="68" customWidth="1"/>
    <col min="4" max="4" width="18.5703125" style="68" bestFit="1" customWidth="1"/>
    <col min="5" max="5" width="4.5703125" style="68" customWidth="1"/>
    <col min="6" max="6" width="7.5703125" style="68" customWidth="1"/>
    <col min="7" max="7" width="22.28515625" style="68" bestFit="1" customWidth="1"/>
    <col min="8" max="8" width="9.7109375" style="68" customWidth="1"/>
    <col min="9" max="9" width="11.85546875" style="68" customWidth="1"/>
    <col min="10" max="10" width="23.140625" style="68" customWidth="1"/>
    <col min="11" max="11" width="9.140625" style="68"/>
    <col min="12" max="12" width="10.85546875" style="68" customWidth="1"/>
    <col min="13" max="13" width="9.140625" style="68"/>
    <col min="14" max="14" width="7.5703125" style="68" customWidth="1"/>
    <col min="15" max="15" width="10.5703125" style="68" customWidth="1"/>
    <col min="16" max="16" width="7.28515625" style="68" customWidth="1"/>
    <col min="17" max="17" width="9.140625" style="68"/>
    <col min="18" max="18" width="9.140625" style="15"/>
    <col min="19" max="19" width="19.42578125" style="15" bestFit="1" customWidth="1"/>
    <col min="20" max="27" width="9.140625" style="15"/>
    <col min="28" max="16384" width="9.140625" style="68"/>
  </cols>
  <sheetData>
    <row r="1" spans="2:38" s="15" customFormat="1" ht="7.5" customHeight="1" thickBot="1" x14ac:dyDescent="0.3"/>
    <row r="2" spans="2:38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17"/>
      <c r="P2" s="17"/>
      <c r="Q2" s="20"/>
      <c r="AL2" s="15">
        <v>0</v>
      </c>
    </row>
    <row r="3" spans="2:38" s="15" customFormat="1" ht="15" customHeight="1" x14ac:dyDescent="0.25">
      <c r="B3" s="21"/>
      <c r="C3" s="99" t="s">
        <v>406</v>
      </c>
      <c r="D3" s="23"/>
      <c r="E3" s="23"/>
      <c r="F3" s="23"/>
      <c r="G3" s="23"/>
      <c r="H3" s="23"/>
      <c r="I3" s="82" t="s">
        <v>17</v>
      </c>
      <c r="J3" s="23"/>
      <c r="K3" s="23"/>
      <c r="L3" s="23"/>
      <c r="M3" s="23"/>
      <c r="N3" s="25"/>
      <c r="O3" s="23"/>
      <c r="P3" s="116"/>
      <c r="Q3" s="26"/>
      <c r="AL3" s="15">
        <v>1</v>
      </c>
    </row>
    <row r="4" spans="2:38" s="15" customFormat="1" ht="15" customHeight="1" x14ac:dyDescent="0.3">
      <c r="B4" s="27"/>
      <c r="C4" s="99"/>
      <c r="D4" s="29"/>
      <c r="E4" s="29"/>
      <c r="F4" s="29"/>
      <c r="G4" s="29"/>
      <c r="H4" s="29"/>
      <c r="I4" s="30">
        <f ca="1">+Italia!B170</f>
        <v>43946</v>
      </c>
      <c r="J4" s="29"/>
      <c r="K4" s="29"/>
      <c r="L4" s="29"/>
      <c r="M4" s="29"/>
      <c r="N4" s="31"/>
      <c r="O4" s="23"/>
      <c r="P4" s="23"/>
      <c r="Q4" s="32"/>
    </row>
    <row r="5" spans="2:38" s="15" customFormat="1" ht="15" customHeight="1" x14ac:dyDescent="0.3">
      <c r="B5" s="27"/>
      <c r="C5" s="28"/>
      <c r="D5" s="29"/>
      <c r="E5" s="29"/>
      <c r="F5" s="29"/>
      <c r="G5" s="29"/>
      <c r="H5" s="29"/>
      <c r="I5" s="83" t="s">
        <v>49</v>
      </c>
      <c r="J5" s="29"/>
      <c r="K5" s="29"/>
      <c r="L5" s="29"/>
      <c r="M5" s="29"/>
      <c r="N5" s="31"/>
      <c r="O5" s="23"/>
      <c r="P5" s="23"/>
      <c r="Q5" s="32"/>
    </row>
    <row r="6" spans="2:38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7"/>
    </row>
    <row r="7" spans="2:38" s="15" customFormat="1" ht="10.5" customHeight="1" x14ac:dyDescent="0.3">
      <c r="B7" s="38"/>
      <c r="C7" s="39"/>
      <c r="D7" s="40"/>
      <c r="E7" s="41"/>
      <c r="F7" s="41"/>
      <c r="G7" s="41"/>
      <c r="H7" s="41"/>
      <c r="I7" s="41"/>
      <c r="J7" s="41"/>
      <c r="K7" s="42"/>
      <c r="L7" s="42"/>
      <c r="M7" s="42"/>
      <c r="N7" s="43"/>
      <c r="O7" s="43"/>
      <c r="P7" s="43"/>
      <c r="Q7" s="44"/>
    </row>
    <row r="8" spans="2:38" s="15" customFormat="1" ht="18.75" x14ac:dyDescent="0.3">
      <c r="B8" s="45"/>
      <c r="C8" s="69" t="s">
        <v>410</v>
      </c>
      <c r="D8" s="52"/>
      <c r="E8" s="47"/>
      <c r="G8" s="47"/>
      <c r="H8" s="15" t="s">
        <v>411</v>
      </c>
      <c r="I8" s="47"/>
      <c r="J8" s="69"/>
      <c r="K8" s="47"/>
      <c r="L8" s="47"/>
      <c r="M8" s="47"/>
      <c r="N8" s="47"/>
      <c r="O8" s="47"/>
      <c r="P8" s="48"/>
      <c r="Q8" s="49"/>
      <c r="S8" s="85"/>
    </row>
    <row r="9" spans="2:38" s="15" customFormat="1" ht="18.75" x14ac:dyDescent="0.3">
      <c r="B9" s="50"/>
      <c r="C9" s="141" t="s">
        <v>424</v>
      </c>
      <c r="D9" s="52"/>
      <c r="E9" s="47"/>
      <c r="G9" s="47"/>
      <c r="H9" s="47"/>
      <c r="I9" s="47"/>
      <c r="J9" s="69"/>
      <c r="K9" s="47"/>
      <c r="L9" s="52"/>
      <c r="M9" s="52"/>
      <c r="N9" s="53"/>
      <c r="O9" s="53"/>
      <c r="P9" s="53"/>
      <c r="Q9" s="54"/>
      <c r="S9" s="85"/>
    </row>
    <row r="10" spans="2:38" s="15" customFormat="1" ht="18.75" x14ac:dyDescent="0.3">
      <c r="B10" s="55"/>
      <c r="C10" s="133" t="s">
        <v>407</v>
      </c>
      <c r="D10" s="134" t="s">
        <v>422</v>
      </c>
      <c r="E10" s="47"/>
      <c r="G10" s="129"/>
      <c r="H10" s="129"/>
      <c r="I10" s="129"/>
      <c r="J10" s="69"/>
      <c r="K10" s="47"/>
      <c r="L10" s="52"/>
      <c r="M10" s="52"/>
      <c r="N10" s="53"/>
      <c r="O10" s="53"/>
      <c r="P10" s="57"/>
      <c r="Q10" s="49"/>
      <c r="S10" s="85"/>
    </row>
    <row r="11" spans="2:38" s="15" customFormat="1" ht="18.75" x14ac:dyDescent="0.3">
      <c r="B11" s="45"/>
      <c r="C11" s="130" t="str">
        <f ca="1">+Province!FN2</f>
        <v xml:space="preserve">Cremona </v>
      </c>
      <c r="D11" s="131">
        <f ca="1">+Province!FM2</f>
        <v>1643.3520492793302</v>
      </c>
      <c r="E11" s="47"/>
      <c r="G11" s="47"/>
      <c r="H11" s="47"/>
      <c r="I11" s="47"/>
      <c r="J11" s="69"/>
      <c r="K11" s="47"/>
      <c r="L11" s="52"/>
      <c r="M11" s="52"/>
      <c r="N11" s="53"/>
      <c r="O11" s="53"/>
      <c r="P11" s="57"/>
      <c r="Q11" s="49"/>
      <c r="S11" s="85"/>
    </row>
    <row r="12" spans="2:38" s="15" customFormat="1" ht="18.75" x14ac:dyDescent="0.3">
      <c r="B12" s="55"/>
      <c r="C12" s="130" t="str">
        <f ca="1">+Province!FN3</f>
        <v xml:space="preserve">Piacenza </v>
      </c>
      <c r="D12" s="131">
        <f ca="1">+Province!FM3</f>
        <v>1288.5499525941736</v>
      </c>
      <c r="E12" s="47"/>
      <c r="G12" s="47"/>
      <c r="H12" s="47"/>
      <c r="I12" s="47"/>
      <c r="J12" s="69"/>
      <c r="K12" s="47"/>
      <c r="L12" s="52"/>
      <c r="M12" s="52"/>
      <c r="N12" s="53"/>
      <c r="O12" s="53"/>
      <c r="P12" s="57"/>
      <c r="Q12" s="49"/>
      <c r="S12" s="85"/>
    </row>
    <row r="13" spans="2:38" s="15" customFormat="1" ht="18.75" x14ac:dyDescent="0.3">
      <c r="B13" s="55"/>
      <c r="C13" s="130" t="str">
        <f ca="1">+Province!FN4</f>
        <v xml:space="preserve">Lodi </v>
      </c>
      <c r="D13" s="131">
        <f ca="1">+Province!FM4</f>
        <v>1265.8221653463447</v>
      </c>
      <c r="E13" s="47"/>
      <c r="G13" s="69" t="s">
        <v>408</v>
      </c>
      <c r="H13" s="47"/>
      <c r="I13" s="47"/>
      <c r="J13" s="69"/>
      <c r="K13" s="47"/>
      <c r="L13" s="52"/>
      <c r="M13" s="52"/>
      <c r="N13" s="53"/>
      <c r="O13" s="53"/>
      <c r="P13" s="57"/>
      <c r="Q13" s="49"/>
      <c r="S13" s="85"/>
    </row>
    <row r="14" spans="2:38" s="15" customFormat="1" ht="18.75" x14ac:dyDescent="0.3">
      <c r="B14" s="55"/>
      <c r="C14" s="130" t="str">
        <f ca="1">+Province!FN5</f>
        <v xml:space="preserve">Bergamo </v>
      </c>
      <c r="D14" s="131">
        <f ca="1">+Province!FM5</f>
        <v>995.28660100465538</v>
      </c>
      <c r="E14" s="47"/>
      <c r="G14" s="147" t="s">
        <v>235</v>
      </c>
      <c r="H14" s="47"/>
      <c r="I14" s="47"/>
      <c r="J14" s="69"/>
      <c r="K14" s="47"/>
      <c r="L14" s="52"/>
      <c r="M14" s="52"/>
      <c r="N14" s="53"/>
      <c r="O14" s="53"/>
      <c r="P14" s="57"/>
      <c r="Q14" s="49"/>
      <c r="S14" s="85"/>
    </row>
    <row r="15" spans="2:38" s="15" customFormat="1" ht="18.75" x14ac:dyDescent="0.3">
      <c r="B15" s="45"/>
      <c r="C15" s="130" t="str">
        <f ca="1">+Province!FN6</f>
        <v xml:space="preserve">Brescia </v>
      </c>
      <c r="D15" s="131">
        <f ca="1">+Province!FM6</f>
        <v>993.41223522171117</v>
      </c>
      <c r="E15" s="47"/>
      <c r="G15" s="47"/>
      <c r="H15" s="47"/>
      <c r="I15" s="47"/>
      <c r="J15" s="69"/>
      <c r="K15" s="47"/>
      <c r="L15" s="52"/>
      <c r="M15" s="52"/>
      <c r="N15" s="53"/>
      <c r="O15" s="53"/>
      <c r="P15" s="57"/>
      <c r="Q15" s="49"/>
      <c r="S15" s="85"/>
    </row>
    <row r="16" spans="2:38" s="15" customFormat="1" ht="18.75" x14ac:dyDescent="0.3">
      <c r="B16" s="55"/>
      <c r="C16" s="129"/>
      <c r="D16" s="132"/>
      <c r="E16" s="47"/>
      <c r="G16" s="47"/>
      <c r="H16" s="47"/>
      <c r="I16" s="47"/>
      <c r="J16" s="69"/>
      <c r="K16" s="47"/>
      <c r="L16" s="52"/>
      <c r="M16" s="52"/>
      <c r="N16" s="53"/>
      <c r="O16" s="53"/>
      <c r="P16" s="48"/>
      <c r="Q16" s="49"/>
      <c r="S16" s="85"/>
    </row>
    <row r="17" spans="2:19" s="15" customFormat="1" ht="18.75" x14ac:dyDescent="0.3">
      <c r="B17" s="55"/>
      <c r="C17" s="133" t="s">
        <v>407</v>
      </c>
      <c r="D17" s="134" t="s">
        <v>423</v>
      </c>
      <c r="E17" s="47"/>
      <c r="G17" s="47"/>
      <c r="H17" s="47"/>
      <c r="I17" s="47"/>
      <c r="J17" s="69"/>
      <c r="K17" s="47"/>
      <c r="L17" s="52"/>
      <c r="M17" s="52"/>
      <c r="N17" s="53"/>
      <c r="O17" s="53"/>
      <c r="P17" s="57"/>
      <c r="Q17" s="49"/>
      <c r="S17" s="85"/>
    </row>
    <row r="18" spans="2:19" s="15" customFormat="1" ht="18.75" x14ac:dyDescent="0.3">
      <c r="B18" s="59"/>
      <c r="C18" s="130" t="str">
        <f ca="1">+Province!FQ2</f>
        <v xml:space="preserve">Cremona </v>
      </c>
      <c r="D18" s="136">
        <f ca="1">+Province!FP2</f>
        <v>115.47688372010194</v>
      </c>
      <c r="E18" s="47"/>
      <c r="G18" s="47"/>
      <c r="H18" s="47"/>
      <c r="I18" s="47"/>
      <c r="J18" s="69"/>
      <c r="K18" s="47"/>
      <c r="L18" s="47"/>
      <c r="M18" s="47"/>
      <c r="N18" s="47"/>
      <c r="O18" s="47"/>
      <c r="P18" s="48"/>
      <c r="Q18" s="49"/>
      <c r="S18" s="85"/>
    </row>
    <row r="19" spans="2:19" s="15" customFormat="1" ht="18.75" x14ac:dyDescent="0.3">
      <c r="B19" s="61"/>
      <c r="C19" s="130" t="str">
        <f ca="1">+Province!FQ3</f>
        <v xml:space="preserve">Asti </v>
      </c>
      <c r="D19" s="136">
        <f ca="1">+Province!FP3</f>
        <v>107.99554947640958</v>
      </c>
      <c r="E19" s="47"/>
      <c r="G19" s="52"/>
      <c r="H19" s="52"/>
      <c r="I19" s="52"/>
      <c r="J19" s="69"/>
      <c r="K19" s="47"/>
      <c r="L19" s="52"/>
      <c r="M19" s="52"/>
      <c r="N19" s="53"/>
      <c r="O19" s="53"/>
      <c r="P19" s="53"/>
      <c r="Q19" s="54"/>
      <c r="S19" s="85"/>
    </row>
    <row r="20" spans="2:19" s="15" customFormat="1" ht="18.75" x14ac:dyDescent="0.3">
      <c r="B20" s="61"/>
      <c r="C20" s="130" t="str">
        <f ca="1">+Province!FQ4</f>
        <v xml:space="preserve">Piacenza </v>
      </c>
      <c r="D20" s="136">
        <f ca="1">+Province!FP4</f>
        <v>105.32228327021392</v>
      </c>
      <c r="E20" s="47"/>
      <c r="G20" s="52"/>
      <c r="H20" s="52"/>
      <c r="I20" s="52"/>
      <c r="J20" s="69"/>
      <c r="K20" s="47"/>
      <c r="L20" s="52"/>
      <c r="M20" s="52"/>
      <c r="N20" s="53"/>
      <c r="O20" s="53"/>
      <c r="P20" s="53"/>
      <c r="Q20" s="54"/>
      <c r="S20" s="85"/>
    </row>
    <row r="21" spans="2:19" s="15" customFormat="1" ht="18.75" x14ac:dyDescent="0.3">
      <c r="B21" s="61"/>
      <c r="C21" s="130" t="str">
        <f ca="1">+Province!FQ5</f>
        <v xml:space="preserve">Sondrio </v>
      </c>
      <c r="D21" s="136">
        <f ca="1">+Province!FP5</f>
        <v>93.705334575086667</v>
      </c>
      <c r="E21" s="47"/>
      <c r="F21" s="52"/>
      <c r="G21" s="52"/>
      <c r="H21" s="52"/>
      <c r="I21" s="52"/>
      <c r="J21" s="69"/>
      <c r="K21" s="47"/>
      <c r="L21" s="52"/>
      <c r="M21" s="52"/>
      <c r="N21" s="53"/>
      <c r="O21" s="53"/>
      <c r="P21" s="53"/>
      <c r="Q21" s="54"/>
      <c r="S21" s="85"/>
    </row>
    <row r="22" spans="2:19" s="15" customFormat="1" ht="18.75" x14ac:dyDescent="0.3">
      <c r="B22" s="55"/>
      <c r="C22" s="130" t="str">
        <f ca="1">+Province!FQ6</f>
        <v xml:space="preserve">Alessandria </v>
      </c>
      <c r="D22" s="136">
        <f ca="1">+Province!FP6</f>
        <v>85.548812706195605</v>
      </c>
      <c r="E22" s="47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137" t="s">
        <v>412</v>
      </c>
      <c r="Q22" s="49"/>
      <c r="S22" s="85"/>
    </row>
    <row r="23" spans="2:19" s="15" customFormat="1" ht="19.5" thickBot="1" x14ac:dyDescent="0.35">
      <c r="B23" s="62"/>
      <c r="C23" s="139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5"/>
      <c r="P23" s="66"/>
      <c r="Q23" s="67"/>
    </row>
    <row r="24" spans="2:19" s="15" customFormat="1" ht="18.75" x14ac:dyDescent="0.3"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</row>
    <row r="25" spans="2:19" s="15" customFormat="1" x14ac:dyDescent="0.25">
      <c r="C25" s="148">
        <v>0</v>
      </c>
    </row>
    <row r="26" spans="2:19" s="15" customFormat="1" x14ac:dyDescent="0.25"/>
    <row r="27" spans="2:19" s="15" customFormat="1" x14ac:dyDescent="0.25"/>
    <row r="28" spans="2:19" s="15" customFormat="1" x14ac:dyDescent="0.25"/>
    <row r="29" spans="2:19" s="15" customFormat="1" x14ac:dyDescent="0.25"/>
    <row r="30" spans="2:19" s="15" customFormat="1" x14ac:dyDescent="0.25"/>
    <row r="31" spans="2:19" s="15" customFormat="1" x14ac:dyDescent="0.25"/>
    <row r="32" spans="2:19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</sheetData>
  <sheetProtection algorithmName="SHA-512" hashValue="QtjBdWoREM7ukwbS++KFpeqU4K2dEUhNT8xjrKqj2eHV4P1O4iUUOHQytGnD5QRClw70js0ycB/KlAZ3Fj0V8w==" saltValue="/CgErh2XatRXnnYR1Vm2fg==" spinCount="100000" sheet="1" selectLockedCells="1"/>
  <conditionalFormatting sqref="O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O6:P6" xr:uid="{E48A04B2-795A-40DD-A0BE-623C9E3790CE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1784A5-9FB4-414C-903F-F8F030997103}">
          <x14:formula1>
            <xm:f>Province!$C$2:$C$108</xm:f>
          </x14:formula1>
          <xm:sqref>G14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8EC81-4038-4F78-80B6-0E77327E4983}">
  <sheetPr>
    <pageSetUpPr fitToPage="1"/>
  </sheetPr>
  <dimension ref="A1:AD66"/>
  <sheetViews>
    <sheetView workbookViewId="0">
      <selection activeCell="G8" sqref="G8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</row>
    <row r="3" spans="2:20" s="15" customFormat="1" ht="18.75" x14ac:dyDescent="0.3">
      <c r="B3" s="21"/>
      <c r="C3" s="22"/>
      <c r="D3" s="23"/>
      <c r="E3" s="29"/>
      <c r="F3" s="29"/>
      <c r="G3" s="29"/>
      <c r="H3" s="29"/>
      <c r="I3" s="23"/>
      <c r="J3" s="23"/>
      <c r="K3" s="82" t="s">
        <v>17</v>
      </c>
      <c r="L3" s="23"/>
      <c r="M3" s="23"/>
      <c r="N3" s="23"/>
      <c r="O3" s="23"/>
      <c r="P3" s="24"/>
      <c r="Q3" s="25"/>
      <c r="R3" s="23"/>
      <c r="S3" s="23"/>
      <c r="T3" s="26"/>
    </row>
    <row r="4" spans="2:20" s="15" customFormat="1" ht="15" customHeight="1" x14ac:dyDescent="0.3">
      <c r="B4" s="27"/>
      <c r="C4" s="28"/>
      <c r="D4" s="29"/>
      <c r="E4" s="29"/>
      <c r="F4" s="29"/>
      <c r="G4" s="29"/>
      <c r="H4" s="29"/>
      <c r="I4" s="29"/>
      <c r="J4" s="29"/>
      <c r="K4" s="30">
        <f ca="1">+Italia!B170</f>
        <v>43946</v>
      </c>
      <c r="L4" s="23"/>
      <c r="M4" s="23"/>
      <c r="N4" s="23"/>
      <c r="O4" s="23"/>
      <c r="P4" s="31"/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48</v>
      </c>
      <c r="L5" s="23"/>
      <c r="M5" s="33"/>
      <c r="N5" s="23"/>
      <c r="O5" s="23"/>
      <c r="P5" s="31"/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52"/>
      <c r="D9" s="52"/>
      <c r="E9" s="52"/>
      <c r="F9" s="52"/>
      <c r="G9" s="52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52"/>
      <c r="D10" s="52"/>
      <c r="E10" s="52"/>
      <c r="F10" s="52"/>
      <c r="G10" s="52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52"/>
      <c r="D11" s="52"/>
      <c r="E11" s="52"/>
      <c r="F11" s="52"/>
      <c r="G11" s="52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52"/>
      <c r="D12" s="52"/>
      <c r="E12" s="52"/>
      <c r="F12" s="52"/>
      <c r="G12" s="52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52"/>
      <c r="D13" s="52"/>
      <c r="E13" s="52"/>
      <c r="F13" s="52"/>
      <c r="G13" s="52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52"/>
      <c r="D15" s="52"/>
      <c r="E15" s="52"/>
      <c r="F15" s="52"/>
      <c r="G15" s="52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56"/>
      <c r="D16" s="58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D17" s="69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8.75" x14ac:dyDescent="0.3">
      <c r="B25" s="55"/>
      <c r="C25" s="56"/>
      <c r="D25" s="58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  <c r="Q25" s="53"/>
      <c r="R25" s="53"/>
      <c r="S25" s="57"/>
      <c r="T25" s="49"/>
    </row>
    <row r="26" spans="2:20" s="15" customFormat="1" ht="18.75" x14ac:dyDescent="0.3">
      <c r="B26" s="55"/>
      <c r="C26" s="56"/>
      <c r="D26" s="58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S26" s="48"/>
      <c r="T26" s="49"/>
    </row>
    <row r="27" spans="2:20" s="15" customFormat="1" ht="18.75" x14ac:dyDescent="0.3">
      <c r="B27" s="55"/>
      <c r="C27" s="56"/>
      <c r="D27" s="58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  <c r="Q27" s="53"/>
      <c r="R27" s="53"/>
      <c r="S27" s="48"/>
      <c r="T27" s="49"/>
    </row>
    <row r="28" spans="2:20" s="15" customFormat="1" ht="18.75" x14ac:dyDescent="0.3">
      <c r="B28" s="55"/>
      <c r="C28" s="56"/>
      <c r="D28" s="58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  <c r="Q28" s="53"/>
      <c r="R28" s="53"/>
      <c r="S28" s="48"/>
      <c r="T28" s="49"/>
    </row>
    <row r="29" spans="2:20" s="15" customFormat="1" ht="18.75" x14ac:dyDescent="0.3">
      <c r="B29" s="55"/>
      <c r="C29" s="56"/>
      <c r="D29" s="58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  <c r="Q29" s="53"/>
      <c r="R29" s="53"/>
      <c r="S29" s="48"/>
      <c r="T29" s="49"/>
    </row>
    <row r="30" spans="2:20" s="15" customFormat="1" ht="18.75" x14ac:dyDescent="0.3">
      <c r="B30" s="55"/>
      <c r="C30" s="56"/>
      <c r="D30" s="58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  <c r="Q30" s="53"/>
      <c r="R30" s="53"/>
      <c r="S30" s="48"/>
      <c r="T30" s="49"/>
    </row>
    <row r="31" spans="2:20" s="15" customFormat="1" ht="18.75" x14ac:dyDescent="0.3">
      <c r="B31" s="55"/>
      <c r="C31" s="56"/>
      <c r="D31" s="58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  <c r="Q31" s="53"/>
      <c r="R31" s="53"/>
      <c r="S31" s="48"/>
      <c r="T31" s="49"/>
    </row>
    <row r="32" spans="2:20" s="15" customFormat="1" ht="18.75" x14ac:dyDescent="0.3">
      <c r="B32" s="55"/>
      <c r="C32" s="56"/>
      <c r="D32" s="58"/>
      <c r="E32" s="52"/>
      <c r="F32" s="52"/>
      <c r="G32" s="52"/>
      <c r="H32" s="52"/>
      <c r="I32" s="52"/>
      <c r="J32" s="52"/>
      <c r="K32" s="52"/>
      <c r="L32" s="53"/>
      <c r="M32" s="53"/>
      <c r="N32" s="53"/>
      <c r="O32" s="53"/>
      <c r="P32" s="53"/>
      <c r="Q32" s="53"/>
      <c r="R32" s="53"/>
      <c r="S32" s="48"/>
      <c r="T32" s="49"/>
    </row>
    <row r="33" spans="2:20" s="15" customFormat="1" ht="18.75" x14ac:dyDescent="0.3">
      <c r="B33" s="55"/>
      <c r="C33" s="56"/>
      <c r="D33" s="58"/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  <c r="Q33" s="53"/>
      <c r="R33" s="53"/>
      <c r="S33" s="48"/>
      <c r="T33" s="49"/>
    </row>
    <row r="34" spans="2:20" s="15" customFormat="1" ht="18.75" x14ac:dyDescent="0.3">
      <c r="B34" s="55"/>
      <c r="C34" s="56"/>
      <c r="D34" s="58"/>
      <c r="E34" s="52"/>
      <c r="F34" s="52"/>
      <c r="G34" s="52"/>
      <c r="H34" s="52"/>
      <c r="I34" s="52"/>
      <c r="J34" s="52"/>
      <c r="K34" s="52"/>
      <c r="L34" s="53"/>
      <c r="M34" s="53"/>
      <c r="N34" s="53"/>
      <c r="O34" s="53"/>
      <c r="P34" s="53"/>
      <c r="Q34" s="53"/>
      <c r="R34" s="53"/>
      <c r="S34" s="48"/>
      <c r="T34" s="49"/>
    </row>
    <row r="35" spans="2:20" s="15" customFormat="1" ht="18.75" x14ac:dyDescent="0.3">
      <c r="B35" s="55"/>
      <c r="C35" s="56"/>
      <c r="D35" s="58"/>
      <c r="E35" s="52"/>
      <c r="F35" s="52"/>
      <c r="G35" s="52"/>
      <c r="H35" s="52"/>
      <c r="I35" s="52"/>
      <c r="J35" s="52"/>
      <c r="K35" s="52"/>
      <c r="L35" s="53"/>
      <c r="M35" s="53"/>
      <c r="N35" s="53"/>
      <c r="O35" s="53"/>
      <c r="P35" s="53"/>
      <c r="Q35" s="53"/>
      <c r="R35" s="53"/>
      <c r="S35" s="48"/>
      <c r="T35" s="49"/>
    </row>
    <row r="36" spans="2:20" s="15" customFormat="1" ht="18.75" x14ac:dyDescent="0.3">
      <c r="B36" s="55"/>
      <c r="C36" s="56"/>
      <c r="D36" s="58"/>
      <c r="E36" s="52"/>
      <c r="F36" s="52"/>
      <c r="G36" s="52"/>
      <c r="H36" s="52"/>
      <c r="I36" s="52"/>
      <c r="J36" s="52"/>
      <c r="K36" s="52"/>
      <c r="L36" s="53"/>
      <c r="M36" s="53"/>
      <c r="N36" s="53"/>
      <c r="O36" s="53"/>
      <c r="P36" s="53"/>
      <c r="Q36" s="53"/>
      <c r="R36" s="53"/>
      <c r="S36" s="48"/>
      <c r="T36" s="49"/>
    </row>
    <row r="37" spans="2:20" s="15" customFormat="1" ht="19.5" thickBot="1" x14ac:dyDescent="0.35">
      <c r="B37" s="62"/>
      <c r="C37" s="63"/>
      <c r="D37" s="63"/>
      <c r="E37" s="64"/>
      <c r="F37" s="64"/>
      <c r="G37" s="64"/>
      <c r="H37" s="64"/>
      <c r="I37" s="64"/>
      <c r="J37" s="64"/>
      <c r="K37" s="64"/>
      <c r="L37" s="65"/>
      <c r="M37" s="65"/>
      <c r="N37" s="65"/>
      <c r="O37" s="65"/>
      <c r="P37" s="65"/>
      <c r="Q37" s="65"/>
      <c r="R37" s="65"/>
      <c r="S37" s="66"/>
      <c r="T37" s="67"/>
    </row>
    <row r="38" spans="2:20" s="15" customFormat="1" ht="18.75" x14ac:dyDescent="0.3">
      <c r="E38" s="52"/>
      <c r="F38" s="52"/>
      <c r="G38" s="52"/>
      <c r="H38" s="52"/>
      <c r="I38" s="52"/>
      <c r="J38" s="52"/>
      <c r="K38" s="52"/>
      <c r="L38" s="53"/>
      <c r="M38" s="53"/>
      <c r="N38" s="53"/>
      <c r="O38" s="53"/>
      <c r="P38" s="53"/>
      <c r="Q38" s="53"/>
      <c r="R38" s="53"/>
    </row>
    <row r="39" spans="2:20" s="15" customFormat="1" x14ac:dyDescent="0.25"/>
    <row r="40" spans="2:20" s="15" customFormat="1" x14ac:dyDescent="0.25"/>
    <row r="41" spans="2:20" s="15" customFormat="1" x14ac:dyDescent="0.25"/>
    <row r="42" spans="2:20" s="15" customFormat="1" x14ac:dyDescent="0.25"/>
    <row r="43" spans="2:20" s="15" customFormat="1" x14ac:dyDescent="0.25"/>
    <row r="44" spans="2:20" s="15" customFormat="1" x14ac:dyDescent="0.25"/>
    <row r="45" spans="2:20" s="15" customFormat="1" x14ac:dyDescent="0.25"/>
    <row r="46" spans="2:20" s="15" customFormat="1" x14ac:dyDescent="0.25"/>
    <row r="47" spans="2:20" s="15" customFormat="1" x14ac:dyDescent="0.25"/>
    <row r="48" spans="2:20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  <row r="62" s="15" customFormat="1" x14ac:dyDescent="0.25"/>
    <row r="63" s="15" customFormat="1" x14ac:dyDescent="0.25"/>
    <row r="64" s="15" customFormat="1" x14ac:dyDescent="0.25"/>
    <row r="65" s="15" customFormat="1" x14ac:dyDescent="0.25"/>
    <row r="66" s="15" customFormat="1" x14ac:dyDescent="0.25"/>
  </sheetData>
  <sheetProtection algorithmName="SHA-512" hashValue="pZx0F1G9lyEsdkUryPHAsTn0/b8orDZ6htLQ0k9l9YvdzVtRiKf3ZSegD2dQvqx1zIo9FS0SrakpfXgWjLGWxQ==" saltValue="8dEF734MDe4bRsC+g38iJA==" spinCount="100000" sheet="1" selectLockedCells="1"/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disablePrompts="1" count="1">
    <dataValidation type="list" allowBlank="1" showInputMessage="1" showErrorMessage="1" sqref="R6:S6" xr:uid="{0BDAD71B-2922-49E5-B87D-A0A110890EBA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66DAC-1326-4B1E-93FF-68B4087C77A6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14259-0453-41AB-BB81-E9DADF5BA70E}">
  <dimension ref="A1:U148"/>
  <sheetViews>
    <sheetView topLeftCell="B136" workbookViewId="0">
      <selection activeCell="E3" sqref="E3:H4"/>
    </sheetView>
  </sheetViews>
  <sheetFormatPr defaultRowHeight="15" x14ac:dyDescent="0.25"/>
  <cols>
    <col min="1" max="1" width="16.140625" customWidth="1"/>
    <col min="11" max="12" width="4.85546875" customWidth="1"/>
  </cols>
  <sheetData>
    <row r="1" spans="1:21" x14ac:dyDescent="0.2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M1" t="s">
        <v>90</v>
      </c>
      <c r="N1" t="s">
        <v>91</v>
      </c>
      <c r="O1" t="s">
        <v>92</v>
      </c>
      <c r="P1" t="s">
        <v>93</v>
      </c>
      <c r="Q1" t="s">
        <v>94</v>
      </c>
    </row>
    <row r="2" spans="1:21" x14ac:dyDescent="0.25">
      <c r="A2" s="86" t="s">
        <v>451</v>
      </c>
      <c r="B2" t="s">
        <v>59</v>
      </c>
      <c r="C2">
        <v>13</v>
      </c>
      <c r="D2" t="s">
        <v>60</v>
      </c>
      <c r="E2" s="87">
        <v>4235122196</v>
      </c>
      <c r="F2" s="87">
        <v>1339843823</v>
      </c>
      <c r="G2">
        <v>323</v>
      </c>
      <c r="H2">
        <v>26</v>
      </c>
      <c r="I2">
        <v>349</v>
      </c>
      <c r="J2">
        <v>1712</v>
      </c>
      <c r="K2">
        <v>2061</v>
      </c>
      <c r="L2">
        <v>-18</v>
      </c>
      <c r="M2">
        <v>29</v>
      </c>
      <c r="N2">
        <v>478</v>
      </c>
      <c r="O2">
        <v>293</v>
      </c>
      <c r="P2">
        <v>2832</v>
      </c>
      <c r="Q2">
        <v>33624</v>
      </c>
      <c r="R2">
        <v>25959</v>
      </c>
      <c r="U2" s="2">
        <f>VLOOKUP(Italia!C13,$D$2:$Q$22,K$25,FALSE)</f>
        <v>34473</v>
      </c>
    </row>
    <row r="3" spans="1:21" x14ac:dyDescent="0.25">
      <c r="A3" s="86" t="s">
        <v>451</v>
      </c>
      <c r="B3" t="s">
        <v>59</v>
      </c>
      <c r="C3">
        <v>17</v>
      </c>
      <c r="D3" t="s">
        <v>61</v>
      </c>
      <c r="E3" s="87">
        <v>4063947052</v>
      </c>
      <c r="F3" s="87">
        <v>1580514834</v>
      </c>
      <c r="G3">
        <v>58</v>
      </c>
      <c r="H3">
        <v>7</v>
      </c>
      <c r="I3">
        <v>65</v>
      </c>
      <c r="J3">
        <v>153</v>
      </c>
      <c r="K3">
        <v>218</v>
      </c>
      <c r="L3">
        <v>-11</v>
      </c>
      <c r="M3">
        <v>1</v>
      </c>
      <c r="N3">
        <v>118</v>
      </c>
      <c r="O3">
        <v>25</v>
      </c>
      <c r="P3">
        <v>361</v>
      </c>
      <c r="Q3">
        <v>9792</v>
      </c>
      <c r="R3">
        <v>9792</v>
      </c>
      <c r="U3" s="2">
        <f>VLOOKUP(Italia!C13,$D$2:$Q$22,G$25,FALSE)</f>
        <v>8489</v>
      </c>
    </row>
    <row r="4" spans="1:21" x14ac:dyDescent="0.25">
      <c r="A4" s="86" t="s">
        <v>451</v>
      </c>
      <c r="B4" t="s">
        <v>59</v>
      </c>
      <c r="C4">
        <v>4</v>
      </c>
      <c r="D4" t="s">
        <v>359</v>
      </c>
      <c r="E4" s="87">
        <v>4649933453</v>
      </c>
      <c r="F4" s="87">
        <v>1135662422</v>
      </c>
      <c r="G4">
        <v>141</v>
      </c>
      <c r="H4">
        <v>14</v>
      </c>
      <c r="I4">
        <v>155</v>
      </c>
      <c r="J4">
        <v>880</v>
      </c>
      <c r="K4">
        <v>1035</v>
      </c>
      <c r="L4">
        <v>-58</v>
      </c>
      <c r="M4">
        <v>20</v>
      </c>
      <c r="N4">
        <v>1176</v>
      </c>
      <c r="O4">
        <v>265</v>
      </c>
      <c r="P4">
        <v>2476</v>
      </c>
      <c r="Q4">
        <v>36608</v>
      </c>
      <c r="R4">
        <v>17573</v>
      </c>
      <c r="U4" s="2">
        <f>VLOOKUP(Italia!C13,$D$2:$Q$22,H$25,FALSE)</f>
        <v>724</v>
      </c>
    </row>
    <row r="5" spans="1:21" x14ac:dyDescent="0.25">
      <c r="A5" s="86" t="s">
        <v>451</v>
      </c>
      <c r="B5" t="s">
        <v>59</v>
      </c>
      <c r="C5">
        <v>18</v>
      </c>
      <c r="D5" t="s">
        <v>63</v>
      </c>
      <c r="E5" s="87">
        <v>3890597598</v>
      </c>
      <c r="F5" s="87">
        <v>1659440194</v>
      </c>
      <c r="G5">
        <v>125</v>
      </c>
      <c r="H5">
        <v>7</v>
      </c>
      <c r="I5">
        <v>132</v>
      </c>
      <c r="J5">
        <v>679</v>
      </c>
      <c r="K5">
        <v>811</v>
      </c>
      <c r="L5">
        <v>-10</v>
      </c>
      <c r="M5">
        <v>9</v>
      </c>
      <c r="N5">
        <v>197</v>
      </c>
      <c r="O5">
        <v>80</v>
      </c>
      <c r="P5">
        <v>1088</v>
      </c>
      <c r="Q5">
        <v>29959</v>
      </c>
      <c r="R5">
        <v>28006</v>
      </c>
      <c r="U5" s="2">
        <f>VLOOKUP(Italia!C13,$D$2:$Q$22,J$25,FALSE)</f>
        <v>25260</v>
      </c>
    </row>
    <row r="6" spans="1:21" x14ac:dyDescent="0.25">
      <c r="A6" s="86" t="s">
        <v>451</v>
      </c>
      <c r="B6" t="s">
        <v>59</v>
      </c>
      <c r="C6">
        <v>15</v>
      </c>
      <c r="D6" t="s">
        <v>64</v>
      </c>
      <c r="E6" s="87">
        <v>4083956555</v>
      </c>
      <c r="F6" s="87">
        <v>1425084984</v>
      </c>
      <c r="G6">
        <v>543</v>
      </c>
      <c r="H6">
        <v>55</v>
      </c>
      <c r="I6">
        <v>598</v>
      </c>
      <c r="J6">
        <v>2337</v>
      </c>
      <c r="K6">
        <v>2935</v>
      </c>
      <c r="L6">
        <v>-8</v>
      </c>
      <c r="M6">
        <v>17</v>
      </c>
      <c r="N6">
        <v>1023</v>
      </c>
      <c r="O6">
        <v>341</v>
      </c>
      <c r="P6">
        <v>4299</v>
      </c>
      <c r="Q6">
        <v>64521</v>
      </c>
      <c r="R6">
        <v>41399</v>
      </c>
      <c r="U6" s="2">
        <f>VLOOKUP(Italia!C13,$D$2:$Q$22,N$25,FALSE)</f>
        <v>24227</v>
      </c>
    </row>
    <row r="7" spans="1:21" x14ac:dyDescent="0.25">
      <c r="A7" s="86" t="s">
        <v>451</v>
      </c>
      <c r="B7" t="s">
        <v>59</v>
      </c>
      <c r="C7">
        <v>8</v>
      </c>
      <c r="D7" t="s">
        <v>413</v>
      </c>
      <c r="E7" s="87">
        <v>4449436681</v>
      </c>
      <c r="F7" s="87">
        <v>113417208</v>
      </c>
      <c r="G7">
        <v>2718</v>
      </c>
      <c r="H7">
        <v>246</v>
      </c>
      <c r="I7">
        <v>2964</v>
      </c>
      <c r="J7">
        <v>9383</v>
      </c>
      <c r="K7">
        <v>12347</v>
      </c>
      <c r="L7">
        <v>-162</v>
      </c>
      <c r="M7">
        <v>239</v>
      </c>
      <c r="N7">
        <v>8515</v>
      </c>
      <c r="O7">
        <v>3347</v>
      </c>
      <c r="P7">
        <v>24209</v>
      </c>
      <c r="Q7">
        <v>156883</v>
      </c>
      <c r="R7">
        <v>105628</v>
      </c>
      <c r="U7" s="2">
        <f>VLOOKUP(Italia!C13,$D$2:$Q$22,O$25,FALSE)</f>
        <v>13269</v>
      </c>
    </row>
    <row r="8" spans="1:21" x14ac:dyDescent="0.25">
      <c r="A8" s="86" t="s">
        <v>451</v>
      </c>
      <c r="B8" t="s">
        <v>59</v>
      </c>
      <c r="C8">
        <v>6</v>
      </c>
      <c r="D8" t="s">
        <v>66</v>
      </c>
      <c r="E8" s="87">
        <v>456494354</v>
      </c>
      <c r="F8" s="87">
        <v>1376813649</v>
      </c>
      <c r="G8">
        <v>122</v>
      </c>
      <c r="H8">
        <v>15</v>
      </c>
      <c r="I8">
        <v>137</v>
      </c>
      <c r="J8">
        <v>947</v>
      </c>
      <c r="K8">
        <v>1084</v>
      </c>
      <c r="L8">
        <v>-236</v>
      </c>
      <c r="M8">
        <v>21</v>
      </c>
      <c r="N8">
        <v>1556</v>
      </c>
      <c r="O8">
        <v>263</v>
      </c>
      <c r="P8">
        <v>2903</v>
      </c>
      <c r="Q8">
        <v>58375</v>
      </c>
      <c r="R8">
        <v>37211</v>
      </c>
      <c r="U8" s="2">
        <f>VLOOKUP(Italia!C13,$D$2:$Q$22,Q$25,FALSE)</f>
        <v>326940</v>
      </c>
    </row>
    <row r="9" spans="1:21" x14ac:dyDescent="0.25">
      <c r="A9" s="86" t="s">
        <v>451</v>
      </c>
      <c r="B9" t="s">
        <v>59</v>
      </c>
      <c r="C9">
        <v>12</v>
      </c>
      <c r="D9" t="s">
        <v>26</v>
      </c>
      <c r="E9" s="87">
        <v>4189277044</v>
      </c>
      <c r="F9" s="87">
        <v>1248366722</v>
      </c>
      <c r="G9">
        <v>1421</v>
      </c>
      <c r="H9">
        <v>183</v>
      </c>
      <c r="I9">
        <v>1604</v>
      </c>
      <c r="J9">
        <v>2957</v>
      </c>
      <c r="K9">
        <v>4561</v>
      </c>
      <c r="L9">
        <v>69</v>
      </c>
      <c r="M9">
        <v>92</v>
      </c>
      <c r="N9">
        <v>1276</v>
      </c>
      <c r="O9">
        <v>387</v>
      </c>
      <c r="P9">
        <v>6224</v>
      </c>
      <c r="Q9">
        <v>118354</v>
      </c>
      <c r="R9">
        <v>90582</v>
      </c>
      <c r="U9" s="2">
        <f>VLOOKUP(Italia!C20,$D$2:$Q$22,K$25,FALSE)</f>
        <v>12347</v>
      </c>
    </row>
    <row r="10" spans="1:21" x14ac:dyDescent="0.25">
      <c r="A10" s="86" t="s">
        <v>451</v>
      </c>
      <c r="B10" t="s">
        <v>59</v>
      </c>
      <c r="C10">
        <v>7</v>
      </c>
      <c r="D10" t="s">
        <v>67</v>
      </c>
      <c r="E10" s="87">
        <v>4441149315</v>
      </c>
      <c r="F10" s="87">
        <v>89326992</v>
      </c>
      <c r="G10">
        <v>759</v>
      </c>
      <c r="H10">
        <v>83</v>
      </c>
      <c r="I10">
        <v>842</v>
      </c>
      <c r="J10">
        <v>2591</v>
      </c>
      <c r="K10">
        <v>3433</v>
      </c>
      <c r="L10">
        <v>-4</v>
      </c>
      <c r="M10">
        <v>128</v>
      </c>
      <c r="N10">
        <v>2775</v>
      </c>
      <c r="O10">
        <v>1093</v>
      </c>
      <c r="P10">
        <v>7301</v>
      </c>
      <c r="Q10">
        <v>41125</v>
      </c>
      <c r="R10">
        <v>26898</v>
      </c>
      <c r="U10" s="2">
        <f>VLOOKUP(Italia!C20,$D$2:$Q$22,G$25,FALSE)</f>
        <v>2718</v>
      </c>
    </row>
    <row r="11" spans="1:21" x14ac:dyDescent="0.25">
      <c r="A11" s="86" t="s">
        <v>451</v>
      </c>
      <c r="B11" t="s">
        <v>59</v>
      </c>
      <c r="C11">
        <v>3</v>
      </c>
      <c r="D11" t="s">
        <v>68</v>
      </c>
      <c r="E11" s="87">
        <v>4546679409</v>
      </c>
      <c r="F11" s="87">
        <v>9190347404</v>
      </c>
      <c r="G11">
        <v>8489</v>
      </c>
      <c r="H11">
        <v>724</v>
      </c>
      <c r="I11">
        <v>9213</v>
      </c>
      <c r="J11">
        <v>25260</v>
      </c>
      <c r="K11">
        <v>34473</v>
      </c>
      <c r="L11">
        <v>105</v>
      </c>
      <c r="M11">
        <v>713</v>
      </c>
      <c r="N11">
        <v>24227</v>
      </c>
      <c r="O11">
        <v>13269</v>
      </c>
      <c r="P11">
        <v>71969</v>
      </c>
      <c r="Q11">
        <v>326940</v>
      </c>
      <c r="R11">
        <v>202827</v>
      </c>
      <c r="U11" s="2">
        <f>VLOOKUP(Italia!C20,$D$2:$Q$22,H$25,FALSE)</f>
        <v>246</v>
      </c>
    </row>
    <row r="12" spans="1:21" x14ac:dyDescent="0.25">
      <c r="A12" s="86" t="s">
        <v>451</v>
      </c>
      <c r="B12" t="s">
        <v>59</v>
      </c>
      <c r="C12">
        <v>11</v>
      </c>
      <c r="D12" t="s">
        <v>69</v>
      </c>
      <c r="E12" s="87">
        <v>4361675973</v>
      </c>
      <c r="F12" s="87">
        <v>135188753</v>
      </c>
      <c r="G12">
        <v>689</v>
      </c>
      <c r="H12">
        <v>58</v>
      </c>
      <c r="I12">
        <v>747</v>
      </c>
      <c r="J12">
        <v>2525</v>
      </c>
      <c r="K12">
        <v>3272</v>
      </c>
      <c r="L12">
        <v>-1</v>
      </c>
      <c r="M12">
        <v>30</v>
      </c>
      <c r="N12">
        <v>1912</v>
      </c>
      <c r="O12">
        <v>874</v>
      </c>
      <c r="P12">
        <v>6058</v>
      </c>
      <c r="Q12">
        <v>50996</v>
      </c>
      <c r="R12">
        <v>34256</v>
      </c>
      <c r="U12" s="2">
        <f>VLOOKUP(Italia!C20,$D$2:$Q$22,J$25,FALSE)</f>
        <v>9383</v>
      </c>
    </row>
    <row r="13" spans="1:21" x14ac:dyDescent="0.25">
      <c r="A13" s="86" t="s">
        <v>451</v>
      </c>
      <c r="B13" t="s">
        <v>59</v>
      </c>
      <c r="C13">
        <v>14</v>
      </c>
      <c r="D13" t="s">
        <v>70</v>
      </c>
      <c r="E13" s="87">
        <v>4155774754</v>
      </c>
      <c r="F13" s="87">
        <v>1465916051</v>
      </c>
      <c r="G13">
        <v>19</v>
      </c>
      <c r="H13">
        <v>1</v>
      </c>
      <c r="I13">
        <v>20</v>
      </c>
      <c r="J13">
        <v>178</v>
      </c>
      <c r="K13">
        <v>198</v>
      </c>
      <c r="L13">
        <v>-2</v>
      </c>
      <c r="M13">
        <v>5</v>
      </c>
      <c r="N13">
        <v>73</v>
      </c>
      <c r="O13">
        <v>21</v>
      </c>
      <c r="P13">
        <v>292</v>
      </c>
      <c r="Q13">
        <v>5191</v>
      </c>
      <c r="R13">
        <v>5089</v>
      </c>
      <c r="U13" s="2">
        <f>VLOOKUP(Italia!C20,$D$2:$Q$22,N$25,FALSE)</f>
        <v>8515</v>
      </c>
    </row>
    <row r="14" spans="1:21" x14ac:dyDescent="0.25">
      <c r="A14" s="86" t="s">
        <v>451</v>
      </c>
      <c r="B14" t="s">
        <v>59</v>
      </c>
      <c r="C14">
        <v>1</v>
      </c>
      <c r="D14" t="s">
        <v>71</v>
      </c>
      <c r="E14" s="87">
        <v>450732745</v>
      </c>
      <c r="F14" s="87">
        <v>7680687483</v>
      </c>
      <c r="G14">
        <v>2937</v>
      </c>
      <c r="H14">
        <v>238</v>
      </c>
      <c r="I14">
        <v>3175</v>
      </c>
      <c r="J14">
        <v>12327</v>
      </c>
      <c r="K14">
        <v>15502</v>
      </c>
      <c r="L14">
        <v>111</v>
      </c>
      <c r="M14">
        <v>604</v>
      </c>
      <c r="N14">
        <v>6157</v>
      </c>
      <c r="O14">
        <v>2767</v>
      </c>
      <c r="P14">
        <v>24426</v>
      </c>
      <c r="Q14">
        <v>131107</v>
      </c>
      <c r="R14">
        <v>93325</v>
      </c>
      <c r="U14" s="2">
        <f>VLOOKUP(Italia!C20,$D$2:$Q$22,O$25,FALSE)</f>
        <v>3347</v>
      </c>
    </row>
    <row r="15" spans="1:21" x14ac:dyDescent="0.25">
      <c r="A15" s="86" t="s">
        <v>451</v>
      </c>
      <c r="B15" t="s">
        <v>59</v>
      </c>
      <c r="C15">
        <v>16</v>
      </c>
      <c r="D15" t="s">
        <v>72</v>
      </c>
      <c r="E15" s="87">
        <v>4112559576</v>
      </c>
      <c r="F15" s="87">
        <v>1686736689</v>
      </c>
      <c r="G15">
        <v>469</v>
      </c>
      <c r="H15">
        <v>48</v>
      </c>
      <c r="I15">
        <v>517</v>
      </c>
      <c r="J15">
        <v>2402</v>
      </c>
      <c r="K15">
        <v>2919</v>
      </c>
      <c r="L15">
        <v>-14</v>
      </c>
      <c r="M15">
        <v>31</v>
      </c>
      <c r="N15">
        <v>602</v>
      </c>
      <c r="O15">
        <v>391</v>
      </c>
      <c r="P15">
        <v>3912</v>
      </c>
      <c r="Q15">
        <v>54628</v>
      </c>
      <c r="R15">
        <v>53500</v>
      </c>
      <c r="U15" s="2">
        <f>VLOOKUP(Italia!C20,$D$2:$Q$22,Q$25,FALSE)</f>
        <v>156883</v>
      </c>
    </row>
    <row r="16" spans="1:21" x14ac:dyDescent="0.25">
      <c r="A16" s="86" t="s">
        <v>451</v>
      </c>
      <c r="B16" t="s">
        <v>59</v>
      </c>
      <c r="C16">
        <v>20</v>
      </c>
      <c r="D16" t="s">
        <v>35</v>
      </c>
      <c r="E16" s="87">
        <v>3921531192</v>
      </c>
      <c r="F16" s="87">
        <v>9110616306</v>
      </c>
      <c r="G16">
        <v>96</v>
      </c>
      <c r="H16">
        <v>18</v>
      </c>
      <c r="I16">
        <v>114</v>
      </c>
      <c r="J16">
        <v>680</v>
      </c>
      <c r="K16">
        <v>794</v>
      </c>
      <c r="L16">
        <v>-10</v>
      </c>
      <c r="M16">
        <v>14</v>
      </c>
      <c r="N16">
        <v>374</v>
      </c>
      <c r="O16">
        <v>103</v>
      </c>
      <c r="P16">
        <v>1271</v>
      </c>
      <c r="Q16">
        <v>20351</v>
      </c>
      <c r="R16">
        <v>18480</v>
      </c>
      <c r="U16" s="2">
        <f>VLOOKUP(Italia!C27,$D$2:$Q$22,K$25,FALSE)</f>
        <v>9432</v>
      </c>
    </row>
    <row r="17" spans="1:21" x14ac:dyDescent="0.25">
      <c r="A17" s="86" t="s">
        <v>451</v>
      </c>
      <c r="B17" t="s">
        <v>59</v>
      </c>
      <c r="C17">
        <v>19</v>
      </c>
      <c r="D17" t="s">
        <v>73</v>
      </c>
      <c r="E17" s="87">
        <v>3811569725</v>
      </c>
      <c r="F17" s="87">
        <v>133623567</v>
      </c>
      <c r="G17">
        <v>452</v>
      </c>
      <c r="H17">
        <v>33</v>
      </c>
      <c r="I17">
        <v>485</v>
      </c>
      <c r="J17">
        <v>1787</v>
      </c>
      <c r="K17">
        <v>2272</v>
      </c>
      <c r="L17">
        <v>-48</v>
      </c>
      <c r="M17">
        <v>39</v>
      </c>
      <c r="N17">
        <v>524</v>
      </c>
      <c r="O17">
        <v>224</v>
      </c>
      <c r="P17">
        <v>3020</v>
      </c>
      <c r="Q17">
        <v>68251</v>
      </c>
      <c r="R17">
        <v>64892</v>
      </c>
      <c r="U17" s="2">
        <f>VLOOKUP(Italia!C27,$D$2:$Q$22,G$25,FALSE)</f>
        <v>1105</v>
      </c>
    </row>
    <row r="18" spans="1:21" x14ac:dyDescent="0.25">
      <c r="A18" s="86" t="s">
        <v>451</v>
      </c>
      <c r="B18" t="s">
        <v>59</v>
      </c>
      <c r="C18">
        <v>9</v>
      </c>
      <c r="D18" t="s">
        <v>74</v>
      </c>
      <c r="E18" s="87">
        <v>4376923077</v>
      </c>
      <c r="F18" s="87">
        <v>1125588885</v>
      </c>
      <c r="G18">
        <v>687</v>
      </c>
      <c r="H18">
        <v>166</v>
      </c>
      <c r="I18">
        <v>853</v>
      </c>
      <c r="J18">
        <v>5293</v>
      </c>
      <c r="K18">
        <v>6146</v>
      </c>
      <c r="L18">
        <v>13</v>
      </c>
      <c r="M18">
        <v>138</v>
      </c>
      <c r="N18">
        <v>2109</v>
      </c>
      <c r="O18">
        <v>760</v>
      </c>
      <c r="P18">
        <v>9015</v>
      </c>
      <c r="Q18">
        <v>125495</v>
      </c>
      <c r="R18">
        <v>98753</v>
      </c>
      <c r="U18" s="2">
        <f>VLOOKUP(Italia!C27,$D$2:$Q$22,H$25,FALSE)</f>
        <v>129</v>
      </c>
    </row>
    <row r="19" spans="1:21" x14ac:dyDescent="0.25">
      <c r="A19" s="86" t="s">
        <v>451</v>
      </c>
      <c r="B19" t="s">
        <v>59</v>
      </c>
      <c r="C19">
        <v>4</v>
      </c>
      <c r="D19" t="s">
        <v>360</v>
      </c>
      <c r="E19" s="87">
        <v>4606893511</v>
      </c>
      <c r="F19" s="87">
        <v>1112123097</v>
      </c>
      <c r="G19">
        <v>202</v>
      </c>
      <c r="H19">
        <v>27</v>
      </c>
      <c r="I19">
        <v>229</v>
      </c>
      <c r="J19">
        <v>1515</v>
      </c>
      <c r="K19">
        <v>1744</v>
      </c>
      <c r="L19">
        <v>-83</v>
      </c>
      <c r="M19">
        <v>62</v>
      </c>
      <c r="N19">
        <v>1694</v>
      </c>
      <c r="O19">
        <v>400</v>
      </c>
      <c r="P19">
        <v>3838</v>
      </c>
      <c r="Q19">
        <v>30661</v>
      </c>
      <c r="R19">
        <v>19394</v>
      </c>
      <c r="U19" s="2">
        <f>VLOOKUP(Italia!C27,$D$2:$Q$22,J$25,FALSE)</f>
        <v>8198</v>
      </c>
    </row>
    <row r="20" spans="1:21" x14ac:dyDescent="0.25">
      <c r="A20" s="86" t="s">
        <v>451</v>
      </c>
      <c r="B20" t="s">
        <v>59</v>
      </c>
      <c r="C20">
        <v>10</v>
      </c>
      <c r="D20" t="s">
        <v>76</v>
      </c>
      <c r="E20" s="87">
        <v>4310675841</v>
      </c>
      <c r="F20" s="87">
        <v>1238824698</v>
      </c>
      <c r="G20">
        <v>95</v>
      </c>
      <c r="H20">
        <v>18</v>
      </c>
      <c r="I20">
        <v>113</v>
      </c>
      <c r="J20">
        <v>184</v>
      </c>
      <c r="K20">
        <v>297</v>
      </c>
      <c r="L20">
        <v>-25</v>
      </c>
      <c r="M20">
        <v>3</v>
      </c>
      <c r="N20">
        <v>1006</v>
      </c>
      <c r="O20">
        <v>63</v>
      </c>
      <c r="P20">
        <v>1366</v>
      </c>
      <c r="Q20">
        <v>31939</v>
      </c>
      <c r="R20">
        <v>21842</v>
      </c>
      <c r="U20" s="2">
        <f>VLOOKUP(Italia!C27,$D$2:$Q$22,N$25,FALSE)</f>
        <v>6671</v>
      </c>
    </row>
    <row r="21" spans="1:21" x14ac:dyDescent="0.25">
      <c r="A21" s="86" t="s">
        <v>451</v>
      </c>
      <c r="B21" t="s">
        <v>59</v>
      </c>
      <c r="C21">
        <v>2</v>
      </c>
      <c r="D21" t="s">
        <v>77</v>
      </c>
      <c r="E21" s="87">
        <v>4573750286</v>
      </c>
      <c r="F21" s="87">
        <v>7320149366</v>
      </c>
      <c r="G21">
        <v>83</v>
      </c>
      <c r="H21">
        <v>6</v>
      </c>
      <c r="I21">
        <v>89</v>
      </c>
      <c r="J21">
        <v>224</v>
      </c>
      <c r="K21">
        <v>313</v>
      </c>
      <c r="L21">
        <v>-41</v>
      </c>
      <c r="M21">
        <v>0</v>
      </c>
      <c r="N21">
        <v>657</v>
      </c>
      <c r="O21">
        <v>130</v>
      </c>
      <c r="P21">
        <v>1100</v>
      </c>
      <c r="Q21">
        <v>5966</v>
      </c>
      <c r="R21">
        <v>4694</v>
      </c>
      <c r="U21" s="2">
        <f>VLOOKUP(Italia!C27,$D$2:$Q$22,O$25,FALSE)</f>
        <v>1288</v>
      </c>
    </row>
    <row r="22" spans="1:21" x14ac:dyDescent="0.25">
      <c r="A22" s="86" t="s">
        <v>451</v>
      </c>
      <c r="B22" t="s">
        <v>59</v>
      </c>
      <c r="C22">
        <v>5</v>
      </c>
      <c r="D22" t="s">
        <v>78</v>
      </c>
      <c r="E22" s="87">
        <v>4543490485</v>
      </c>
      <c r="F22" s="87">
        <v>1233845213</v>
      </c>
      <c r="G22">
        <v>1105</v>
      </c>
      <c r="H22">
        <v>129</v>
      </c>
      <c r="I22">
        <v>1234</v>
      </c>
      <c r="J22">
        <v>8198</v>
      </c>
      <c r="K22">
        <v>9432</v>
      </c>
      <c r="L22">
        <v>-247</v>
      </c>
      <c r="M22">
        <v>162</v>
      </c>
      <c r="N22">
        <v>6671</v>
      </c>
      <c r="O22">
        <v>1288</v>
      </c>
      <c r="P22">
        <v>17391</v>
      </c>
      <c r="Q22">
        <v>306977</v>
      </c>
      <c r="R22">
        <v>186426</v>
      </c>
      <c r="U22" s="2">
        <f>VLOOKUP(Italia!C27,$D$2:$Q$22,Q$25,FALSE)</f>
        <v>306977</v>
      </c>
    </row>
    <row r="23" spans="1:21" x14ac:dyDescent="0.25">
      <c r="D23" t="s">
        <v>15</v>
      </c>
      <c r="T23" t="s">
        <v>12</v>
      </c>
      <c r="U23" s="2">
        <f>VLOOKUP(Italia!C34,$D$2:$Q$22,K$25,FALSE)</f>
        <v>15502</v>
      </c>
    </row>
    <row r="24" spans="1:21" x14ac:dyDescent="0.25">
      <c r="T24" t="s">
        <v>6</v>
      </c>
      <c r="U24" s="2">
        <f>VLOOKUP(Italia!C34,$D$2:$Q$22,G$25,FALSE)</f>
        <v>2937</v>
      </c>
    </row>
    <row r="25" spans="1:21" x14ac:dyDescent="0.25">
      <c r="D25">
        <v>1</v>
      </c>
      <c r="E25" s="87">
        <v>2</v>
      </c>
      <c r="F25">
        <v>3</v>
      </c>
      <c r="G25" s="87">
        <v>4</v>
      </c>
      <c r="H25">
        <v>5</v>
      </c>
      <c r="I25" s="87">
        <v>6</v>
      </c>
      <c r="J25">
        <v>7</v>
      </c>
      <c r="K25" s="87">
        <v>8</v>
      </c>
      <c r="L25">
        <v>9</v>
      </c>
      <c r="M25" s="87">
        <v>10</v>
      </c>
      <c r="N25">
        <v>11</v>
      </c>
      <c r="O25" s="87">
        <v>12</v>
      </c>
      <c r="P25">
        <v>13</v>
      </c>
      <c r="Q25" s="87">
        <v>14</v>
      </c>
      <c r="T25" t="s">
        <v>7</v>
      </c>
      <c r="U25" s="2">
        <f>VLOOKUP(Italia!C34,$D$2:$Q$22,H$25,FALSE)</f>
        <v>238</v>
      </c>
    </row>
    <row r="26" spans="1:21" x14ac:dyDescent="0.25">
      <c r="T26" t="s">
        <v>8</v>
      </c>
      <c r="U26" s="2">
        <f>VLOOKUP(Italia!C34,$D$2:$Q$22,J$25,FALSE)</f>
        <v>12327</v>
      </c>
    </row>
    <row r="27" spans="1:21" x14ac:dyDescent="0.25">
      <c r="T27" t="s">
        <v>9</v>
      </c>
      <c r="U27" s="2">
        <f>VLOOKUP(Italia!C34,$D$2:$Q$22,N$25,FALSE)</f>
        <v>6157</v>
      </c>
    </row>
    <row r="28" spans="1:21" x14ac:dyDescent="0.25">
      <c r="T28" t="s">
        <v>10</v>
      </c>
      <c r="U28" s="2">
        <f>VLOOKUP(Italia!C34,$D$2:$Q$22,O$25,FALSE)</f>
        <v>2767</v>
      </c>
    </row>
    <row r="29" spans="1:21" x14ac:dyDescent="0.25">
      <c r="T29" t="s">
        <v>11</v>
      </c>
      <c r="U29" s="2">
        <f>VLOOKUP(Italia!C34,$D$2:$Q$22,Q$25,FALSE)</f>
        <v>131107</v>
      </c>
    </row>
    <row r="30" spans="1:21" x14ac:dyDescent="0.25">
      <c r="T30" t="s">
        <v>12</v>
      </c>
      <c r="U30" s="2">
        <f>VLOOKUP(Italia!C41,$D$2:$Q$22,K$25,FALSE)</f>
        <v>3272</v>
      </c>
    </row>
    <row r="31" spans="1:21" x14ac:dyDescent="0.25">
      <c r="T31" t="s">
        <v>6</v>
      </c>
      <c r="U31" s="2">
        <f>VLOOKUP(Italia!C41,$D$2:$Q$22,G$25,FALSE)</f>
        <v>689</v>
      </c>
    </row>
    <row r="32" spans="1:21" x14ac:dyDescent="0.25">
      <c r="T32" t="s">
        <v>7</v>
      </c>
      <c r="U32" s="2">
        <f>VLOOKUP(Italia!C41,$D$2:$Q$22,H$25,FALSE)</f>
        <v>58</v>
      </c>
    </row>
    <row r="33" spans="20:21" x14ac:dyDescent="0.25">
      <c r="T33" t="s">
        <v>8</v>
      </c>
      <c r="U33" s="2">
        <f>VLOOKUP(Italia!C41,$D$2:$Q$22,J$25,FALSE)</f>
        <v>2525</v>
      </c>
    </row>
    <row r="34" spans="20:21" x14ac:dyDescent="0.25">
      <c r="T34" t="s">
        <v>9</v>
      </c>
      <c r="U34" s="2">
        <f>VLOOKUP(Italia!C41,$D$2:$Q$22,N$25,FALSE)</f>
        <v>1912</v>
      </c>
    </row>
    <row r="35" spans="20:21" x14ac:dyDescent="0.25">
      <c r="T35" t="s">
        <v>10</v>
      </c>
      <c r="U35" s="2">
        <f>VLOOKUP(Italia!C41,$D$2:$Q$22,O$25,FALSE)</f>
        <v>874</v>
      </c>
    </row>
    <row r="36" spans="20:21" x14ac:dyDescent="0.25">
      <c r="T36" t="s">
        <v>11</v>
      </c>
      <c r="U36" s="2">
        <f>VLOOKUP(Italia!C41,$D$2:$Q$22,Q$25,FALSE)</f>
        <v>50996</v>
      </c>
    </row>
    <row r="37" spans="20:21" x14ac:dyDescent="0.25">
      <c r="T37" t="s">
        <v>12</v>
      </c>
      <c r="U37" s="2">
        <f>VLOOKUP(Italia!C48,$D$2:$Q$22,K$25,FALSE)</f>
        <v>2935</v>
      </c>
    </row>
    <row r="38" spans="20:21" x14ac:dyDescent="0.25">
      <c r="T38" t="s">
        <v>6</v>
      </c>
      <c r="U38" s="2">
        <f>VLOOKUP(Italia!C48,$D$2:$Q$22,G$25,FALSE)</f>
        <v>543</v>
      </c>
    </row>
    <row r="39" spans="20:21" x14ac:dyDescent="0.25">
      <c r="T39" t="s">
        <v>7</v>
      </c>
      <c r="U39" s="2">
        <f>VLOOKUP(Italia!C48,$D$2:$Q$22,H$25,FALSE)</f>
        <v>55</v>
      </c>
    </row>
    <row r="40" spans="20:21" x14ac:dyDescent="0.25">
      <c r="T40" t="s">
        <v>8</v>
      </c>
      <c r="U40" s="2">
        <f>VLOOKUP(Italia!C48,$D$2:$Q$22,J$25,FALSE)</f>
        <v>2337</v>
      </c>
    </row>
    <row r="41" spans="20:21" x14ac:dyDescent="0.25">
      <c r="T41" t="s">
        <v>9</v>
      </c>
      <c r="U41" s="2">
        <f>VLOOKUP(Italia!C48,$D$2:$Q$22,N$25,FALSE)</f>
        <v>1023</v>
      </c>
    </row>
    <row r="42" spans="20:21" x14ac:dyDescent="0.25">
      <c r="T42" t="s">
        <v>10</v>
      </c>
      <c r="U42" s="2">
        <f>VLOOKUP(Italia!C48,$D$2:$Q$22,O$25,FALSE)</f>
        <v>341</v>
      </c>
    </row>
    <row r="43" spans="20:21" x14ac:dyDescent="0.25">
      <c r="T43" t="s">
        <v>11</v>
      </c>
      <c r="U43" s="2">
        <f>VLOOKUP(Italia!C48,$D$2:$Q$22,Q$25,FALSE)</f>
        <v>64521</v>
      </c>
    </row>
    <row r="44" spans="20:21" x14ac:dyDescent="0.25">
      <c r="T44" t="s">
        <v>12</v>
      </c>
      <c r="U44" s="2">
        <f>VLOOKUP(Italia!C55,$D$2:$Q$22,K$25,FALSE)</f>
        <v>3433</v>
      </c>
    </row>
    <row r="45" spans="20:21" x14ac:dyDescent="0.25">
      <c r="T45" t="s">
        <v>6</v>
      </c>
      <c r="U45" s="2">
        <f>VLOOKUP(Italia!C55,$D$2:$Q$22,G$25,FALSE)</f>
        <v>759</v>
      </c>
    </row>
    <row r="46" spans="20:21" x14ac:dyDescent="0.25">
      <c r="T46" t="s">
        <v>7</v>
      </c>
      <c r="U46" s="2">
        <f>VLOOKUP(Italia!C55,$D$2:$Q$22,H$25,FALSE)</f>
        <v>83</v>
      </c>
    </row>
    <row r="47" spans="20:21" x14ac:dyDescent="0.25">
      <c r="T47" t="s">
        <v>8</v>
      </c>
      <c r="U47" s="2">
        <f>VLOOKUP(Italia!C55,$D$2:$Q$22,J$25,FALSE)</f>
        <v>2591</v>
      </c>
    </row>
    <row r="48" spans="20:21" x14ac:dyDescent="0.25">
      <c r="T48" t="s">
        <v>9</v>
      </c>
      <c r="U48" s="2">
        <f>VLOOKUP(Italia!C55,$D$2:$Q$22,N$25,FALSE)</f>
        <v>2775</v>
      </c>
    </row>
    <row r="49" spans="20:21" x14ac:dyDescent="0.25">
      <c r="T49" t="s">
        <v>10</v>
      </c>
      <c r="U49" s="2">
        <f>VLOOKUP(Italia!C55,$D$2:$Q$22,O$25,FALSE)</f>
        <v>1093</v>
      </c>
    </row>
    <row r="50" spans="20:21" x14ac:dyDescent="0.25">
      <c r="T50" t="s">
        <v>11</v>
      </c>
      <c r="U50" s="2">
        <f>VLOOKUP(Italia!C55,$D$2:$Q$22,Q$25,FALSE)</f>
        <v>41125</v>
      </c>
    </row>
    <row r="51" spans="20:21" x14ac:dyDescent="0.25">
      <c r="T51" t="s">
        <v>12</v>
      </c>
      <c r="U51" s="2">
        <f>VLOOKUP(Italia!C62,$D$2:$Q$22,K$25,FALSE)</f>
        <v>6146</v>
      </c>
    </row>
    <row r="52" spans="20:21" x14ac:dyDescent="0.25">
      <c r="T52" t="s">
        <v>6</v>
      </c>
      <c r="U52" s="2">
        <f>VLOOKUP(Italia!C62,$D$2:$Q$22,G$25,FALSE)</f>
        <v>687</v>
      </c>
    </row>
    <row r="53" spans="20:21" x14ac:dyDescent="0.25">
      <c r="T53" t="s">
        <v>7</v>
      </c>
      <c r="U53" s="2">
        <f>VLOOKUP(Italia!C62,$D$2:$Q$22,H$25,FALSE)</f>
        <v>166</v>
      </c>
    </row>
    <row r="54" spans="20:21" x14ac:dyDescent="0.25">
      <c r="T54" t="s">
        <v>8</v>
      </c>
      <c r="U54" s="2">
        <f>VLOOKUP(Italia!C62,$D$2:$Q$22,J$25,FALSE)</f>
        <v>5293</v>
      </c>
    </row>
    <row r="55" spans="20:21" x14ac:dyDescent="0.25">
      <c r="T55" t="s">
        <v>9</v>
      </c>
      <c r="U55" s="2">
        <f>VLOOKUP(Italia!C62,$D$2:$Q$22,N$25,FALSE)</f>
        <v>2109</v>
      </c>
    </row>
    <row r="56" spans="20:21" x14ac:dyDescent="0.25">
      <c r="T56" t="s">
        <v>10</v>
      </c>
      <c r="U56" s="2">
        <f>VLOOKUP(Italia!C62,$D$2:$Q$22,O$25,FALSE)</f>
        <v>760</v>
      </c>
    </row>
    <row r="57" spans="20:21" x14ac:dyDescent="0.25">
      <c r="T57" t="s">
        <v>11</v>
      </c>
      <c r="U57" s="2">
        <f>VLOOKUP(Italia!C62,$D$2:$Q$22,Q$25,FALSE)</f>
        <v>125495</v>
      </c>
    </row>
    <row r="58" spans="20:21" x14ac:dyDescent="0.25">
      <c r="T58" t="s">
        <v>12</v>
      </c>
      <c r="U58" s="2">
        <f>VLOOKUP(Italia!C69,$D$2:$Q$22,K$25,FALSE)</f>
        <v>4561</v>
      </c>
    </row>
    <row r="59" spans="20:21" x14ac:dyDescent="0.25">
      <c r="T59" t="s">
        <v>6</v>
      </c>
      <c r="U59" s="2">
        <f>VLOOKUP(Italia!C69,$D$2:$Q$22,G$25,FALSE)</f>
        <v>1421</v>
      </c>
    </row>
    <row r="60" spans="20:21" x14ac:dyDescent="0.25">
      <c r="T60" t="s">
        <v>7</v>
      </c>
      <c r="U60" s="2">
        <f>VLOOKUP(Italia!C69,$D$2:$Q$22,H$25,FALSE)</f>
        <v>183</v>
      </c>
    </row>
    <row r="61" spans="20:21" x14ac:dyDescent="0.25">
      <c r="T61" t="s">
        <v>8</v>
      </c>
      <c r="U61" s="2">
        <f>VLOOKUP(Italia!C69,$D$2:$Q$22,J$25,FALSE)</f>
        <v>2957</v>
      </c>
    </row>
    <row r="62" spans="20:21" x14ac:dyDescent="0.25">
      <c r="T62" t="s">
        <v>9</v>
      </c>
      <c r="U62" s="2">
        <f>VLOOKUP(Italia!C69,$D$2:$Q$22,N$25,FALSE)</f>
        <v>1276</v>
      </c>
    </row>
    <row r="63" spans="20:21" x14ac:dyDescent="0.25">
      <c r="T63" t="s">
        <v>10</v>
      </c>
      <c r="U63" s="2">
        <f>VLOOKUP(Italia!C69,$D$2:$Q$22,O$25,FALSE)</f>
        <v>387</v>
      </c>
    </row>
    <row r="64" spans="20:21" x14ac:dyDescent="0.25">
      <c r="T64" t="s">
        <v>11</v>
      </c>
      <c r="U64" s="2">
        <f>VLOOKUP(Italia!C69,$D$2:$Q$22,Q$25,FALSE)</f>
        <v>118354</v>
      </c>
    </row>
    <row r="65" spans="20:21" x14ac:dyDescent="0.25">
      <c r="T65" t="s">
        <v>12</v>
      </c>
      <c r="U65" s="2">
        <f>VLOOKUP(Italia!C76,$D$2:$Q$22,K$25,FALSE)</f>
        <v>1084</v>
      </c>
    </row>
    <row r="66" spans="20:21" x14ac:dyDescent="0.25">
      <c r="T66" t="s">
        <v>6</v>
      </c>
      <c r="U66" s="2">
        <f>VLOOKUP(Italia!C76,$D$2:$Q$22,G$25,FALSE)</f>
        <v>122</v>
      </c>
    </row>
    <row r="67" spans="20:21" x14ac:dyDescent="0.25">
      <c r="T67" t="s">
        <v>7</v>
      </c>
      <c r="U67" s="2">
        <f>VLOOKUP(Italia!C76,$D$2:$Q$22,H$25,FALSE)</f>
        <v>15</v>
      </c>
    </row>
    <row r="68" spans="20:21" x14ac:dyDescent="0.25">
      <c r="T68" t="s">
        <v>8</v>
      </c>
      <c r="U68" s="2">
        <f>VLOOKUP(Italia!C76,$D$2:$Q$22,J$25,FALSE)</f>
        <v>947</v>
      </c>
    </row>
    <row r="69" spans="20:21" x14ac:dyDescent="0.25">
      <c r="T69" t="s">
        <v>9</v>
      </c>
      <c r="U69" s="2">
        <f>VLOOKUP(Italia!C76,$D$2:$Q$22,N$25,FALSE)</f>
        <v>1556</v>
      </c>
    </row>
    <row r="70" spans="20:21" x14ac:dyDescent="0.25">
      <c r="T70" t="s">
        <v>10</v>
      </c>
      <c r="U70" s="2">
        <f>VLOOKUP(Italia!C76,$D$2:$Q$22,O$25,FALSE)</f>
        <v>263</v>
      </c>
    </row>
    <row r="71" spans="20:21" x14ac:dyDescent="0.25">
      <c r="T71" t="s">
        <v>11</v>
      </c>
      <c r="U71" s="2">
        <f>VLOOKUP(Italia!C76,$D$2:$Q$22,Q$25,FALSE)</f>
        <v>58375</v>
      </c>
    </row>
    <row r="72" spans="20:21" x14ac:dyDescent="0.25">
      <c r="T72" t="s">
        <v>12</v>
      </c>
      <c r="U72" s="2">
        <f>VLOOKUP(Italia!C83,$D$2:$Q$22,K$25,FALSE)</f>
        <v>297</v>
      </c>
    </row>
    <row r="73" spans="20:21" x14ac:dyDescent="0.25">
      <c r="T73" t="s">
        <v>6</v>
      </c>
      <c r="U73" s="2">
        <f>VLOOKUP(Italia!C83,$D$2:$Q$22,G$25,FALSE)</f>
        <v>95</v>
      </c>
    </row>
    <row r="74" spans="20:21" x14ac:dyDescent="0.25">
      <c r="T74" t="s">
        <v>7</v>
      </c>
      <c r="U74" s="2">
        <f>VLOOKUP(Italia!C83,$D$2:$Q$22,H$25,FALSE)</f>
        <v>18</v>
      </c>
    </row>
    <row r="75" spans="20:21" x14ac:dyDescent="0.25">
      <c r="T75" t="s">
        <v>8</v>
      </c>
      <c r="U75" s="2">
        <f>VLOOKUP(Italia!C83,$D$2:$Q$22,J$25,FALSE)</f>
        <v>184</v>
      </c>
    </row>
    <row r="76" spans="20:21" x14ac:dyDescent="0.25">
      <c r="T76" t="s">
        <v>9</v>
      </c>
      <c r="U76" s="2">
        <f>VLOOKUP(Italia!C83,$D$2:$Q$22,N$25,FALSE)</f>
        <v>1006</v>
      </c>
    </row>
    <row r="77" spans="20:21" x14ac:dyDescent="0.25">
      <c r="T77" t="s">
        <v>10</v>
      </c>
      <c r="U77" s="2">
        <f>VLOOKUP(Italia!C83,$D$2:$Q$22,O$25,FALSE)</f>
        <v>63</v>
      </c>
    </row>
    <row r="78" spans="20:21" x14ac:dyDescent="0.25">
      <c r="T78" t="s">
        <v>11</v>
      </c>
      <c r="U78" s="2">
        <f>VLOOKUP(Italia!C83,$D$2:$Q$22,Q$25,FALSE)</f>
        <v>31939</v>
      </c>
    </row>
    <row r="79" spans="20:21" x14ac:dyDescent="0.25">
      <c r="T79" t="s">
        <v>12</v>
      </c>
      <c r="U79" s="2">
        <f>VLOOKUP(Italia!C90,$D$2:$Q$22,K$25,FALSE)</f>
        <v>2272</v>
      </c>
    </row>
    <row r="80" spans="20:21" x14ac:dyDescent="0.25">
      <c r="T80" t="s">
        <v>6</v>
      </c>
      <c r="U80" s="2">
        <f>VLOOKUP(Italia!C90,$D$2:$Q$22,G$25,FALSE)</f>
        <v>452</v>
      </c>
    </row>
    <row r="81" spans="20:21" x14ac:dyDescent="0.25">
      <c r="T81" t="s">
        <v>7</v>
      </c>
      <c r="U81" s="2">
        <f>VLOOKUP(Italia!C90,$D$2:$Q$22,H$25,FALSE)</f>
        <v>33</v>
      </c>
    </row>
    <row r="82" spans="20:21" x14ac:dyDescent="0.25">
      <c r="T82" t="s">
        <v>8</v>
      </c>
      <c r="U82" s="2">
        <f>VLOOKUP(Italia!C90,$D$2:$Q$22,J$25,FALSE)</f>
        <v>1787</v>
      </c>
    </row>
    <row r="83" spans="20:21" x14ac:dyDescent="0.25">
      <c r="T83" t="s">
        <v>9</v>
      </c>
      <c r="U83" s="2">
        <f>VLOOKUP(Italia!C90,$D$2:$Q$22,N$25,FALSE)</f>
        <v>524</v>
      </c>
    </row>
    <row r="84" spans="20:21" x14ac:dyDescent="0.25">
      <c r="T84" t="s">
        <v>10</v>
      </c>
      <c r="U84" s="2">
        <f>VLOOKUP(Italia!C90,$D$2:$Q$22,O$25,FALSE)</f>
        <v>224</v>
      </c>
    </row>
    <row r="85" spans="20:21" x14ac:dyDescent="0.25">
      <c r="T85" t="s">
        <v>11</v>
      </c>
      <c r="U85" s="2">
        <f>VLOOKUP(Italia!C90,$D$2:$Q$22,Q$25,FALSE)</f>
        <v>68251</v>
      </c>
    </row>
    <row r="86" spans="20:21" x14ac:dyDescent="0.25">
      <c r="T86" t="s">
        <v>12</v>
      </c>
      <c r="U86" s="2">
        <f>VLOOKUP(Italia!C97,$D$2:$Q$22,K$25,FALSE)</f>
        <v>2061</v>
      </c>
    </row>
    <row r="87" spans="20:21" x14ac:dyDescent="0.25">
      <c r="T87" t="s">
        <v>6</v>
      </c>
      <c r="U87" s="2">
        <f>VLOOKUP(Italia!C97,$D$2:$Q$22,G$25,FALSE)</f>
        <v>323</v>
      </c>
    </row>
    <row r="88" spans="20:21" x14ac:dyDescent="0.25">
      <c r="T88" t="s">
        <v>7</v>
      </c>
      <c r="U88" s="2">
        <f>VLOOKUP(Italia!C97,$D$2:$Q$22,H$25,FALSE)</f>
        <v>26</v>
      </c>
    </row>
    <row r="89" spans="20:21" x14ac:dyDescent="0.25">
      <c r="T89" t="s">
        <v>8</v>
      </c>
      <c r="U89" s="2">
        <f>VLOOKUP(Italia!C97,$D$2:$Q$22,J$25,FALSE)</f>
        <v>1712</v>
      </c>
    </row>
    <row r="90" spans="20:21" x14ac:dyDescent="0.25">
      <c r="T90" t="s">
        <v>9</v>
      </c>
      <c r="U90" s="2">
        <f>VLOOKUP(Italia!C97,$D$2:$Q$22,N$25,FALSE)</f>
        <v>478</v>
      </c>
    </row>
    <row r="91" spans="20:21" x14ac:dyDescent="0.25">
      <c r="T91" t="s">
        <v>10</v>
      </c>
      <c r="U91" s="2">
        <f>VLOOKUP(Italia!C97,$D$2:$Q$22,O$25,FALSE)</f>
        <v>293</v>
      </c>
    </row>
    <row r="92" spans="20:21" x14ac:dyDescent="0.25">
      <c r="T92" t="s">
        <v>11</v>
      </c>
      <c r="U92" s="2">
        <f>VLOOKUP(Italia!C97,$D$2:$Q$22,Q$25,FALSE)</f>
        <v>33624</v>
      </c>
    </row>
    <row r="93" spans="20:21" x14ac:dyDescent="0.25">
      <c r="T93" t="s">
        <v>12</v>
      </c>
      <c r="U93" s="2">
        <f>VLOOKUP(Italia!C104,$D$2:$Q$22,K$25,FALSE)</f>
        <v>2919</v>
      </c>
    </row>
    <row r="94" spans="20:21" x14ac:dyDescent="0.25">
      <c r="T94" t="s">
        <v>6</v>
      </c>
      <c r="U94" s="2">
        <f>VLOOKUP(Italia!C104,$D$2:$Q$22,G$25,FALSE)</f>
        <v>469</v>
      </c>
    </row>
    <row r="95" spans="20:21" x14ac:dyDescent="0.25">
      <c r="T95" t="s">
        <v>7</v>
      </c>
      <c r="U95" s="2">
        <f>VLOOKUP(Italia!C104,$D$2:$Q$22,H$25,FALSE)</f>
        <v>48</v>
      </c>
    </row>
    <row r="96" spans="20:21" x14ac:dyDescent="0.25">
      <c r="T96" t="s">
        <v>8</v>
      </c>
      <c r="U96" s="2">
        <f>VLOOKUP(Italia!C104,$D$2:$Q$22,J$25,FALSE)</f>
        <v>2402</v>
      </c>
    </row>
    <row r="97" spans="20:21" x14ac:dyDescent="0.25">
      <c r="T97" t="s">
        <v>9</v>
      </c>
      <c r="U97" s="2">
        <f>VLOOKUP(Italia!C104,$D$2:$Q$22,N$25,FALSE)</f>
        <v>602</v>
      </c>
    </row>
    <row r="98" spans="20:21" x14ac:dyDescent="0.25">
      <c r="T98" t="s">
        <v>10</v>
      </c>
      <c r="U98" s="2">
        <f>VLOOKUP(Italia!C104,$D$2:$Q$22,O$25,FALSE)</f>
        <v>391</v>
      </c>
    </row>
    <row r="99" spans="20:21" x14ac:dyDescent="0.25">
      <c r="T99" t="s">
        <v>11</v>
      </c>
      <c r="U99" s="2">
        <f>VLOOKUP(Italia!C104,$D$2:$Q$22,Q$25,FALSE)</f>
        <v>54628</v>
      </c>
    </row>
    <row r="100" spans="20:21" x14ac:dyDescent="0.25">
      <c r="T100" t="s">
        <v>12</v>
      </c>
      <c r="U100" s="2">
        <f>VLOOKUP(Italia!C111,$D$2:$Q$22,K$25,FALSE)</f>
        <v>1744</v>
      </c>
    </row>
    <row r="101" spans="20:21" x14ac:dyDescent="0.25">
      <c r="T101" t="s">
        <v>6</v>
      </c>
      <c r="U101" s="2">
        <f>VLOOKUP(Italia!C111,$D$2:$Q$22,G$25,FALSE)</f>
        <v>202</v>
      </c>
    </row>
    <row r="102" spans="20:21" x14ac:dyDescent="0.25">
      <c r="T102" t="s">
        <v>7</v>
      </c>
      <c r="U102" s="2">
        <f>VLOOKUP(Italia!C111,$D$2:$Q$22,H$25,FALSE)</f>
        <v>27</v>
      </c>
    </row>
    <row r="103" spans="20:21" x14ac:dyDescent="0.25">
      <c r="T103" t="s">
        <v>8</v>
      </c>
      <c r="U103" s="2">
        <f>VLOOKUP(Italia!C111,$D$2:$Q$22,J$25,FALSE)</f>
        <v>1515</v>
      </c>
    </row>
    <row r="104" spans="20:21" x14ac:dyDescent="0.25">
      <c r="T104" t="s">
        <v>9</v>
      </c>
      <c r="U104" s="2">
        <f>VLOOKUP(Italia!C111,$D$2:$Q$22,N$25,FALSE)</f>
        <v>1694</v>
      </c>
    </row>
    <row r="105" spans="20:21" x14ac:dyDescent="0.25">
      <c r="T105" t="s">
        <v>10</v>
      </c>
      <c r="U105" s="2">
        <f>VLOOKUP(Italia!C111,$D$2:$Q$22,O$25,FALSE)</f>
        <v>400</v>
      </c>
    </row>
    <row r="106" spans="20:21" x14ac:dyDescent="0.25">
      <c r="T106" t="s">
        <v>11</v>
      </c>
      <c r="U106" s="2">
        <f>VLOOKUP(Italia!C111,$D$2:$Q$22,Q$25,FALSE)</f>
        <v>30661</v>
      </c>
    </row>
    <row r="107" spans="20:21" x14ac:dyDescent="0.25">
      <c r="T107" t="s">
        <v>12</v>
      </c>
      <c r="U107" s="2">
        <f>VLOOKUP(Italia!C118,$D$2:$Q$22,K$25,FALSE)</f>
        <v>198</v>
      </c>
    </row>
    <row r="108" spans="20:21" x14ac:dyDescent="0.25">
      <c r="T108" t="s">
        <v>6</v>
      </c>
      <c r="U108" s="2">
        <f>VLOOKUP(Italia!C118,$D$2:$Q$22,G$25,FALSE)</f>
        <v>19</v>
      </c>
    </row>
    <row r="109" spans="20:21" x14ac:dyDescent="0.25">
      <c r="T109" t="s">
        <v>7</v>
      </c>
      <c r="U109" s="2">
        <f>VLOOKUP(Italia!C118,$D$2:$Q$22,H$25,FALSE)</f>
        <v>1</v>
      </c>
    </row>
    <row r="110" spans="20:21" x14ac:dyDescent="0.25">
      <c r="T110" t="s">
        <v>8</v>
      </c>
      <c r="U110" s="2">
        <f>VLOOKUP(Italia!C118,$D$2:$Q$22,J$25,FALSE)</f>
        <v>178</v>
      </c>
    </row>
    <row r="111" spans="20:21" x14ac:dyDescent="0.25">
      <c r="T111" t="s">
        <v>9</v>
      </c>
      <c r="U111" s="2">
        <f>VLOOKUP(Italia!C118,$D$2:$Q$22,N$25,FALSE)</f>
        <v>73</v>
      </c>
    </row>
    <row r="112" spans="20:21" x14ac:dyDescent="0.25">
      <c r="T112" t="s">
        <v>10</v>
      </c>
      <c r="U112" s="2">
        <f>VLOOKUP(Italia!C118,$D$2:$Q$22,O$25,FALSE)</f>
        <v>21</v>
      </c>
    </row>
    <row r="113" spans="20:21" x14ac:dyDescent="0.25">
      <c r="T113" t="s">
        <v>11</v>
      </c>
      <c r="U113" s="2">
        <f>VLOOKUP(Italia!C118,$D$2:$Q$22,Q$25,FALSE)</f>
        <v>5191</v>
      </c>
    </row>
    <row r="114" spans="20:21" x14ac:dyDescent="0.25">
      <c r="T114" t="s">
        <v>12</v>
      </c>
      <c r="U114" s="2">
        <f>VLOOKUP(Italia!C125,$D$2:$Q$22,K$25,FALSE)</f>
        <v>218</v>
      </c>
    </row>
    <row r="115" spans="20:21" x14ac:dyDescent="0.25">
      <c r="T115" t="s">
        <v>6</v>
      </c>
      <c r="U115" s="2">
        <f>VLOOKUP(Italia!C125,$D$2:$Q$22,G$25,FALSE)</f>
        <v>58</v>
      </c>
    </row>
    <row r="116" spans="20:21" x14ac:dyDescent="0.25">
      <c r="T116" t="s">
        <v>7</v>
      </c>
      <c r="U116" s="2">
        <f>VLOOKUP(Italia!C125,$D$2:$Q$22,H$25,FALSE)</f>
        <v>7</v>
      </c>
    </row>
    <row r="117" spans="20:21" x14ac:dyDescent="0.25">
      <c r="T117" t="s">
        <v>8</v>
      </c>
      <c r="U117" s="2">
        <f>VLOOKUP(Italia!C125,$D$2:$Q$22,J$25,FALSE)</f>
        <v>153</v>
      </c>
    </row>
    <row r="118" spans="20:21" x14ac:dyDescent="0.25">
      <c r="T118" t="s">
        <v>9</v>
      </c>
      <c r="U118" s="2">
        <f>VLOOKUP(Italia!C125,$D$2:$Q$22,N$25,FALSE)</f>
        <v>118</v>
      </c>
    </row>
    <row r="119" spans="20:21" x14ac:dyDescent="0.25">
      <c r="T119" t="s">
        <v>10</v>
      </c>
      <c r="U119" s="2">
        <f>VLOOKUP(Italia!C125,$D$2:$Q$22,O$25,FALSE)</f>
        <v>25</v>
      </c>
    </row>
    <row r="120" spans="20:21" x14ac:dyDescent="0.25">
      <c r="T120" t="s">
        <v>11</v>
      </c>
      <c r="U120" s="2">
        <f>VLOOKUP(Italia!C125,$D$2:$Q$22,Q$25,FALSE)</f>
        <v>9792</v>
      </c>
    </row>
    <row r="121" spans="20:21" x14ac:dyDescent="0.25">
      <c r="T121" t="s">
        <v>12</v>
      </c>
      <c r="U121" s="2">
        <f>VLOOKUP(Italia!C132,$D$2:$Q$22,K$25,FALSE)</f>
        <v>811</v>
      </c>
    </row>
    <row r="122" spans="20:21" x14ac:dyDescent="0.25">
      <c r="T122" t="s">
        <v>6</v>
      </c>
      <c r="U122" s="2">
        <f>VLOOKUP(Italia!C132,$D$2:$Q$22,G$25,FALSE)</f>
        <v>125</v>
      </c>
    </row>
    <row r="123" spans="20:21" x14ac:dyDescent="0.25">
      <c r="T123" t="s">
        <v>7</v>
      </c>
      <c r="U123" s="2">
        <f>VLOOKUP(Italia!C132,$D$2:$Q$22,H$25,FALSE)</f>
        <v>7</v>
      </c>
    </row>
    <row r="124" spans="20:21" x14ac:dyDescent="0.25">
      <c r="T124" t="s">
        <v>8</v>
      </c>
      <c r="U124" s="2">
        <f>VLOOKUP(Italia!C132,$D$2:$Q$22,J$25,FALSE)</f>
        <v>679</v>
      </c>
    </row>
    <row r="125" spans="20:21" x14ac:dyDescent="0.25">
      <c r="T125" t="s">
        <v>9</v>
      </c>
      <c r="U125" s="2">
        <f>VLOOKUP(Italia!C132,$D$2:$Q$22,N$25,FALSE)</f>
        <v>197</v>
      </c>
    </row>
    <row r="126" spans="20:21" x14ac:dyDescent="0.25">
      <c r="T126" t="s">
        <v>10</v>
      </c>
      <c r="U126" s="2">
        <f>VLOOKUP(Italia!C132,$D$2:$Q$22,O$25,FALSE)</f>
        <v>80</v>
      </c>
    </row>
    <row r="127" spans="20:21" x14ac:dyDescent="0.25">
      <c r="T127" t="s">
        <v>11</v>
      </c>
      <c r="U127" s="2">
        <f>VLOOKUP(Italia!C132,$D$2:$Q$22,Q$25,FALSE)</f>
        <v>29959</v>
      </c>
    </row>
    <row r="128" spans="20:21" x14ac:dyDescent="0.25">
      <c r="T128" t="s">
        <v>12</v>
      </c>
      <c r="U128" s="2">
        <f>VLOOKUP(Italia!C139,$D$2:$Q$22,K$25,FALSE)</f>
        <v>1035</v>
      </c>
    </row>
    <row r="129" spans="20:21" x14ac:dyDescent="0.25">
      <c r="T129" t="s">
        <v>6</v>
      </c>
      <c r="U129" s="2">
        <f>VLOOKUP(Italia!C139,$D$2:$Q$22,G$25,FALSE)</f>
        <v>141</v>
      </c>
    </row>
    <row r="130" spans="20:21" x14ac:dyDescent="0.25">
      <c r="T130" t="s">
        <v>7</v>
      </c>
      <c r="U130" s="2">
        <f>VLOOKUP(Italia!C139,$D$2:$Q$22,H$25,FALSE)</f>
        <v>14</v>
      </c>
    </row>
    <row r="131" spans="20:21" x14ac:dyDescent="0.25">
      <c r="T131" t="s">
        <v>8</v>
      </c>
      <c r="U131" s="2">
        <f>VLOOKUP(Italia!C139,$D$2:$Q$22,J$25,FALSE)</f>
        <v>880</v>
      </c>
    </row>
    <row r="132" spans="20:21" x14ac:dyDescent="0.25">
      <c r="T132" t="s">
        <v>9</v>
      </c>
      <c r="U132" s="2">
        <f>VLOOKUP(Italia!C139,$D$2:$Q$22,N$25,FALSE)</f>
        <v>1176</v>
      </c>
    </row>
    <row r="133" spans="20:21" x14ac:dyDescent="0.25">
      <c r="T133" t="s">
        <v>10</v>
      </c>
      <c r="U133" s="2">
        <f>VLOOKUP(Italia!C139,$D$2:$Q$22,O$25,FALSE)</f>
        <v>265</v>
      </c>
    </row>
    <row r="134" spans="20:21" x14ac:dyDescent="0.25">
      <c r="T134" t="s">
        <v>11</v>
      </c>
      <c r="U134" s="2">
        <f>VLOOKUP(Italia!C139,$D$2:$Q$22,Q$25,FALSE)</f>
        <v>36608</v>
      </c>
    </row>
    <row r="135" spans="20:21" x14ac:dyDescent="0.25">
      <c r="T135" t="s">
        <v>12</v>
      </c>
      <c r="U135" s="2">
        <f>VLOOKUP(Italia!C146,$D$2:$Q$22,K$25,FALSE)</f>
        <v>794</v>
      </c>
    </row>
    <row r="136" spans="20:21" x14ac:dyDescent="0.25">
      <c r="T136" t="s">
        <v>6</v>
      </c>
      <c r="U136" s="2">
        <f>VLOOKUP(Italia!C146,$D$2:$Q$22,G$25,FALSE)</f>
        <v>96</v>
      </c>
    </row>
    <row r="137" spans="20:21" x14ac:dyDescent="0.25">
      <c r="T137" t="s">
        <v>7</v>
      </c>
      <c r="U137" s="2">
        <f>VLOOKUP(Italia!C146,$D$2:$Q$22,H$25,FALSE)</f>
        <v>18</v>
      </c>
    </row>
    <row r="138" spans="20:21" x14ac:dyDescent="0.25">
      <c r="T138" t="s">
        <v>8</v>
      </c>
      <c r="U138" s="2">
        <f>VLOOKUP(Italia!C146,$D$2:$Q$22,J$25,FALSE)</f>
        <v>680</v>
      </c>
    </row>
    <row r="139" spans="20:21" x14ac:dyDescent="0.25">
      <c r="T139" t="s">
        <v>9</v>
      </c>
      <c r="U139" s="2">
        <f>VLOOKUP(Italia!C146,$D$2:$Q$22,N$25,FALSE)</f>
        <v>374</v>
      </c>
    </row>
    <row r="140" spans="20:21" x14ac:dyDescent="0.25">
      <c r="T140" t="s">
        <v>10</v>
      </c>
      <c r="U140" s="2">
        <f>VLOOKUP(Italia!C146,$D$2:$Q$22,O$25,FALSE)</f>
        <v>103</v>
      </c>
    </row>
    <row r="141" spans="20:21" x14ac:dyDescent="0.25">
      <c r="T141" t="s">
        <v>11</v>
      </c>
      <c r="U141" s="2">
        <f>VLOOKUP(Italia!C146,$D$2:$Q$22,Q$25,FALSE)</f>
        <v>20351</v>
      </c>
    </row>
    <row r="142" spans="20:21" x14ac:dyDescent="0.25">
      <c r="T142" t="s">
        <v>12</v>
      </c>
      <c r="U142" s="2">
        <f>VLOOKUP(Italia!C153,$D$2:$Q$22,K$25,FALSE)</f>
        <v>313</v>
      </c>
    </row>
    <row r="143" spans="20:21" x14ac:dyDescent="0.25">
      <c r="T143" t="s">
        <v>6</v>
      </c>
      <c r="U143" s="2">
        <f>VLOOKUP(Italia!C153,$D$2:$Q$22,G$25,FALSE)</f>
        <v>83</v>
      </c>
    </row>
    <row r="144" spans="20:21" x14ac:dyDescent="0.25">
      <c r="T144" t="s">
        <v>7</v>
      </c>
      <c r="U144" s="2">
        <f>VLOOKUP(Italia!C153,$D$2:$Q$22,H$25,FALSE)</f>
        <v>6</v>
      </c>
    </row>
    <row r="145" spans="20:21" x14ac:dyDescent="0.25">
      <c r="T145" t="s">
        <v>8</v>
      </c>
      <c r="U145" s="2">
        <f>VLOOKUP(Italia!C153,$D$2:$Q$22,J$25,FALSE)</f>
        <v>224</v>
      </c>
    </row>
    <row r="146" spans="20:21" x14ac:dyDescent="0.25">
      <c r="T146" t="s">
        <v>9</v>
      </c>
      <c r="U146" s="2">
        <f>VLOOKUP(Italia!C153,$D$2:$Q$22,N$25,FALSE)</f>
        <v>657</v>
      </c>
    </row>
    <row r="147" spans="20:21" x14ac:dyDescent="0.25">
      <c r="T147" t="s">
        <v>10</v>
      </c>
      <c r="U147" s="2">
        <f>VLOOKUP(Italia!C153,$D$2:$Q$22,O$25,FALSE)</f>
        <v>130</v>
      </c>
    </row>
    <row r="148" spans="20:21" x14ac:dyDescent="0.25">
      <c r="T148" t="s">
        <v>11</v>
      </c>
      <c r="U148" s="2">
        <f>VLOOKUP(Italia!C153,$D$2:$Q$22,Q$25,FALSE)</f>
        <v>5966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402C7-AAA3-47D6-9E37-C8923AFD852E}">
  <sheetPr>
    <pageSetUpPr fitToPage="1"/>
  </sheetPr>
  <dimension ref="A1:AL52"/>
  <sheetViews>
    <sheetView workbookViewId="0">
      <selection activeCell="G14" sqref="G1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23.140625" style="68" customWidth="1"/>
    <col min="4" max="4" width="18.5703125" style="68" bestFit="1" customWidth="1"/>
    <col min="5" max="5" width="4.5703125" style="68" customWidth="1"/>
    <col min="6" max="6" width="7.5703125" style="68" customWidth="1"/>
    <col min="7" max="7" width="22.28515625" style="68" bestFit="1" customWidth="1"/>
    <col min="8" max="8" width="9.7109375" style="68" customWidth="1"/>
    <col min="9" max="9" width="11.85546875" style="68" customWidth="1"/>
    <col min="10" max="10" width="23.140625" style="68" customWidth="1"/>
    <col min="11" max="11" width="9.140625" style="68"/>
    <col min="12" max="12" width="10.85546875" style="68" customWidth="1"/>
    <col min="13" max="13" width="9.140625" style="68"/>
    <col min="14" max="14" width="7.5703125" style="68" customWidth="1"/>
    <col min="15" max="15" width="10.5703125" style="68" customWidth="1"/>
    <col min="16" max="16" width="7.28515625" style="68" customWidth="1"/>
    <col min="17" max="17" width="9.140625" style="68"/>
    <col min="18" max="18" width="9.140625" style="15"/>
    <col min="19" max="19" width="19.42578125" style="15" bestFit="1" customWidth="1"/>
    <col min="20" max="27" width="9.140625" style="15"/>
    <col min="28" max="16384" width="9.140625" style="68"/>
  </cols>
  <sheetData>
    <row r="1" spans="2:38" s="15" customFormat="1" ht="7.5" customHeight="1" thickBot="1" x14ac:dyDescent="0.3"/>
    <row r="2" spans="2:38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9"/>
      <c r="O2" s="17"/>
      <c r="P2" s="17"/>
      <c r="Q2" s="20"/>
      <c r="AL2" s="15">
        <v>0</v>
      </c>
    </row>
    <row r="3" spans="2:38" s="15" customFormat="1" ht="15" customHeight="1" x14ac:dyDescent="0.25">
      <c r="B3" s="21"/>
      <c r="C3" s="99" t="s">
        <v>433</v>
      </c>
      <c r="D3" s="23"/>
      <c r="E3" s="23"/>
      <c r="F3" s="23"/>
      <c r="G3" s="23"/>
      <c r="H3" s="23"/>
      <c r="I3" s="82" t="s">
        <v>17</v>
      </c>
      <c r="J3" s="23"/>
      <c r="K3" s="23"/>
      <c r="L3" s="23"/>
      <c r="M3" s="23"/>
      <c r="N3" s="25"/>
      <c r="O3" s="23"/>
      <c r="P3" s="116"/>
      <c r="Q3" s="26"/>
      <c r="AL3" s="15">
        <v>1</v>
      </c>
    </row>
    <row r="4" spans="2:38" s="15" customFormat="1" ht="15" customHeight="1" x14ac:dyDescent="0.3">
      <c r="B4" s="27"/>
      <c r="C4" s="99"/>
      <c r="D4" s="29"/>
      <c r="E4" s="29"/>
      <c r="F4" s="29"/>
      <c r="G4" s="29"/>
      <c r="H4" s="29"/>
      <c r="I4" s="30">
        <f ca="1">+Italia!B170</f>
        <v>43946</v>
      </c>
      <c r="J4" s="29"/>
      <c r="K4" s="29"/>
      <c r="L4" s="29"/>
      <c r="M4" s="29"/>
      <c r="N4" s="31"/>
      <c r="O4" s="23"/>
      <c r="P4" s="23"/>
      <c r="Q4" s="32"/>
    </row>
    <row r="5" spans="2:38" s="15" customFormat="1" ht="15" customHeight="1" x14ac:dyDescent="0.3">
      <c r="B5" s="27"/>
      <c r="C5" s="28"/>
      <c r="D5" s="29"/>
      <c r="E5" s="29"/>
      <c r="F5" s="29"/>
      <c r="G5" s="29"/>
      <c r="H5" s="29"/>
      <c r="I5" s="83" t="s">
        <v>49</v>
      </c>
      <c r="J5" s="29"/>
      <c r="K5" s="29"/>
      <c r="L5" s="29"/>
      <c r="M5" s="29"/>
      <c r="N5" s="31"/>
      <c r="O5" s="23"/>
      <c r="P5" s="23"/>
      <c r="Q5" s="32"/>
    </row>
    <row r="6" spans="2:38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7"/>
    </row>
    <row r="7" spans="2:38" s="15" customFormat="1" ht="10.5" customHeight="1" x14ac:dyDescent="0.3">
      <c r="B7" s="38"/>
      <c r="C7" s="39"/>
      <c r="D7" s="40"/>
      <c r="E7" s="41"/>
      <c r="F7" s="41"/>
      <c r="G7" s="41"/>
      <c r="H7" s="41"/>
      <c r="I7" s="41"/>
      <c r="J7" s="41"/>
      <c r="K7" s="42"/>
      <c r="L7" s="42"/>
      <c r="M7" s="42"/>
      <c r="N7" s="43"/>
      <c r="O7" s="43"/>
      <c r="P7" s="43"/>
      <c r="Q7" s="44"/>
    </row>
    <row r="8" spans="2:38" s="15" customFormat="1" ht="18.75" x14ac:dyDescent="0.3">
      <c r="B8" s="45"/>
      <c r="C8" s="69" t="s">
        <v>410</v>
      </c>
      <c r="D8" s="52"/>
      <c r="E8" s="47"/>
      <c r="G8" s="47"/>
      <c r="H8" s="15" t="s">
        <v>411</v>
      </c>
      <c r="I8" s="47"/>
      <c r="J8" s="69"/>
      <c r="K8" s="47"/>
      <c r="L8" s="47"/>
      <c r="M8" s="47"/>
      <c r="N8" s="47"/>
      <c r="O8" s="47"/>
      <c r="P8" s="48"/>
      <c r="Q8" s="49"/>
      <c r="S8" s="85"/>
    </row>
    <row r="9" spans="2:38" s="15" customFormat="1" ht="18.75" x14ac:dyDescent="0.3">
      <c r="B9" s="50"/>
      <c r="C9" s="141" t="s">
        <v>424</v>
      </c>
      <c r="D9" s="52"/>
      <c r="E9" s="47"/>
      <c r="G9" s="47"/>
      <c r="H9" s="47"/>
      <c r="I9" s="47"/>
      <c r="J9" s="69"/>
      <c r="K9" s="47"/>
      <c r="L9" s="52"/>
      <c r="M9" s="52"/>
      <c r="N9" s="53"/>
      <c r="O9" s="53"/>
      <c r="P9" s="53"/>
      <c r="Q9" s="54"/>
      <c r="S9" s="85"/>
    </row>
    <row r="10" spans="2:38" s="15" customFormat="1" ht="18.75" x14ac:dyDescent="0.3">
      <c r="B10" s="55"/>
      <c r="C10" s="133" t="s">
        <v>434</v>
      </c>
      <c r="D10" s="134" t="s">
        <v>422</v>
      </c>
      <c r="E10" s="47"/>
      <c r="G10" s="129"/>
      <c r="H10" s="129"/>
      <c r="I10" s="129"/>
      <c r="J10" s="69"/>
      <c r="K10" s="47"/>
      <c r="L10" s="52"/>
      <c r="M10" s="52"/>
      <c r="N10" s="53"/>
      <c r="O10" s="53"/>
      <c r="P10" s="57"/>
      <c r="Q10" s="49"/>
      <c r="S10" s="85"/>
    </row>
    <row r="11" spans="2:38" s="15" customFormat="1" ht="18.75" x14ac:dyDescent="0.3">
      <c r="B11" s="45"/>
      <c r="C11" s="130" t="str">
        <f ca="1">+Europa!CJ168</f>
        <v>Spain</v>
      </c>
      <c r="D11" s="131">
        <f ca="1">+Europa!CI168</f>
        <v>472.53599575245079</v>
      </c>
      <c r="E11" s="47"/>
      <c r="G11" s="47"/>
      <c r="H11" s="47"/>
      <c r="I11" s="47"/>
      <c r="J11" s="69"/>
      <c r="K11" s="47"/>
      <c r="L11" s="52"/>
      <c r="M11" s="52"/>
      <c r="N11" s="53"/>
      <c r="O11" s="53"/>
      <c r="P11" s="57"/>
      <c r="Q11" s="49"/>
      <c r="S11" s="85"/>
    </row>
    <row r="12" spans="2:38" s="15" customFormat="1" ht="18.75" x14ac:dyDescent="0.3">
      <c r="B12" s="55"/>
      <c r="C12" s="130" t="str">
        <f ca="1">+Europa!CJ169</f>
        <v>Belgium</v>
      </c>
      <c r="D12" s="131">
        <f ca="1">+Europa!CI169</f>
        <v>413.48759681275305</v>
      </c>
      <c r="E12" s="47"/>
      <c r="G12" s="47"/>
      <c r="H12" s="47"/>
      <c r="I12" s="47"/>
      <c r="J12" s="69"/>
      <c r="K12" s="47"/>
      <c r="L12" s="52"/>
      <c r="M12" s="52"/>
      <c r="N12" s="53"/>
      <c r="O12" s="53"/>
      <c r="P12" s="57"/>
      <c r="Q12" s="49"/>
      <c r="S12" s="85"/>
    </row>
    <row r="13" spans="2:38" s="15" customFormat="1" ht="18.75" x14ac:dyDescent="0.3">
      <c r="B13" s="55"/>
      <c r="C13" s="130" t="str">
        <f ca="1">+Europa!CJ170</f>
        <v>Ireland</v>
      </c>
      <c r="D13" s="131">
        <f ca="1">+Europa!CI170</f>
        <v>395.90029511876503</v>
      </c>
      <c r="E13" s="47"/>
      <c r="G13" s="69" t="s">
        <v>435</v>
      </c>
      <c r="H13" s="47"/>
      <c r="I13" s="47"/>
      <c r="J13" s="69"/>
      <c r="K13" s="47"/>
      <c r="L13" s="52"/>
      <c r="M13" s="52"/>
      <c r="N13" s="53"/>
      <c r="O13" s="53"/>
      <c r="P13" s="57"/>
      <c r="Q13" s="49"/>
      <c r="S13" s="85"/>
    </row>
    <row r="14" spans="2:38" s="15" customFormat="1" ht="18.75" x14ac:dyDescent="0.3">
      <c r="B14" s="55"/>
      <c r="C14" s="130" t="str">
        <f ca="1">+Europa!CJ171</f>
        <v>Switzerland</v>
      </c>
      <c r="D14" s="131">
        <f ca="1">+Europa!CI171</f>
        <v>350.39457558235</v>
      </c>
      <c r="E14" s="47"/>
      <c r="G14" s="147" t="s">
        <v>99</v>
      </c>
      <c r="H14" s="47"/>
      <c r="I14" s="47"/>
      <c r="J14" s="69"/>
      <c r="K14" s="47"/>
      <c r="L14" s="52"/>
      <c r="M14" s="52"/>
      <c r="N14" s="53"/>
      <c r="O14" s="53"/>
      <c r="P14" s="57"/>
      <c r="Q14" s="49"/>
      <c r="S14" s="85"/>
    </row>
    <row r="15" spans="2:38" s="15" customFormat="1" ht="18.75" x14ac:dyDescent="0.3">
      <c r="B15" s="45"/>
      <c r="C15" s="130" t="str">
        <f ca="1">+Europa!CJ172</f>
        <v>The United Kingdom</v>
      </c>
      <c r="D15" s="131">
        <f ca="1">+Europa!CI172</f>
        <v>227.07620986922257</v>
      </c>
      <c r="E15" s="47"/>
      <c r="G15" s="47"/>
      <c r="H15" s="47"/>
      <c r="I15" s="47"/>
      <c r="J15" s="69"/>
      <c r="K15" s="47"/>
      <c r="L15" s="52"/>
      <c r="M15" s="52"/>
      <c r="N15" s="53"/>
      <c r="O15" s="53"/>
      <c r="P15" s="57"/>
      <c r="Q15" s="49"/>
      <c r="S15" s="85"/>
    </row>
    <row r="16" spans="2:38" s="15" customFormat="1" ht="18.75" x14ac:dyDescent="0.3">
      <c r="B16" s="55"/>
      <c r="C16" s="129"/>
      <c r="D16" s="132"/>
      <c r="E16" s="47"/>
      <c r="G16" s="47"/>
      <c r="H16" s="47"/>
      <c r="I16" s="47"/>
      <c r="J16" s="69"/>
      <c r="K16" s="47"/>
      <c r="L16" s="52"/>
      <c r="M16" s="52"/>
      <c r="N16" s="53"/>
      <c r="O16" s="53"/>
      <c r="P16" s="48"/>
      <c r="Q16" s="49"/>
      <c r="S16" s="85"/>
    </row>
    <row r="17" spans="2:19" s="15" customFormat="1" ht="18.75" x14ac:dyDescent="0.3">
      <c r="B17" s="55"/>
      <c r="C17" s="133" t="s">
        <v>434</v>
      </c>
      <c r="D17" s="134" t="s">
        <v>423</v>
      </c>
      <c r="E17" s="47"/>
      <c r="G17" s="47"/>
      <c r="H17" s="47"/>
      <c r="I17" s="47"/>
      <c r="J17" s="69"/>
      <c r="K17" s="47"/>
      <c r="L17" s="52"/>
      <c r="M17" s="52"/>
      <c r="N17" s="53"/>
      <c r="O17" s="53"/>
      <c r="P17" s="57"/>
      <c r="Q17" s="49"/>
      <c r="S17" s="85"/>
    </row>
    <row r="18" spans="2:19" s="15" customFormat="1" ht="18.75" x14ac:dyDescent="0.3">
      <c r="B18" s="59"/>
      <c r="C18" s="130" t="str">
        <f ca="1">+Europa!CH168</f>
        <v>Ireland</v>
      </c>
      <c r="D18" s="136">
        <f ca="1">+Europa!CG168</f>
        <v>63.858754547037947</v>
      </c>
      <c r="E18" s="47"/>
      <c r="G18" s="47"/>
      <c r="H18" s="47"/>
      <c r="I18" s="47"/>
      <c r="J18" s="69"/>
      <c r="K18" s="47"/>
      <c r="L18" s="47"/>
      <c r="M18" s="47"/>
      <c r="N18" s="47"/>
      <c r="O18" s="47"/>
      <c r="P18" s="48"/>
      <c r="Q18" s="49"/>
      <c r="S18" s="85"/>
    </row>
    <row r="19" spans="2:19" s="15" customFormat="1" ht="18.75" x14ac:dyDescent="0.3">
      <c r="B19" s="61"/>
      <c r="C19" s="130" t="str">
        <f ca="1">+Europa!CH169</f>
        <v>Belgium</v>
      </c>
      <c r="D19" s="136">
        <f ca="1">+Europa!CG169</f>
        <v>54.117144838315973</v>
      </c>
      <c r="E19" s="47"/>
      <c r="G19" s="52"/>
      <c r="H19" s="52"/>
      <c r="I19" s="52"/>
      <c r="J19" s="69"/>
      <c r="K19" s="47"/>
      <c r="L19" s="52"/>
      <c r="M19" s="52"/>
      <c r="N19" s="53"/>
      <c r="O19" s="53"/>
      <c r="P19" s="53"/>
      <c r="Q19" s="54"/>
      <c r="S19" s="85"/>
    </row>
    <row r="20" spans="2:19" s="15" customFormat="1" ht="18.75" x14ac:dyDescent="0.3">
      <c r="B20" s="61"/>
      <c r="C20" s="130" t="str">
        <f ca="1">+Europa!CH170</f>
        <v>Spain</v>
      </c>
      <c r="D20" s="136">
        <f ca="1">+Europa!CG170</f>
        <v>51.221359227277347</v>
      </c>
      <c r="E20" s="47"/>
      <c r="G20" s="52"/>
      <c r="H20" s="52"/>
      <c r="I20" s="52"/>
      <c r="J20" s="69"/>
      <c r="K20" s="47"/>
      <c r="L20" s="52"/>
      <c r="M20" s="52"/>
      <c r="N20" s="53"/>
      <c r="O20" s="53"/>
      <c r="P20" s="53"/>
      <c r="Q20" s="54"/>
      <c r="S20" s="85"/>
    </row>
    <row r="21" spans="2:19" s="15" customFormat="1" ht="18.75" x14ac:dyDescent="0.3">
      <c r="B21" s="61"/>
      <c r="C21" s="130" t="str">
        <f ca="1">+Europa!CH171</f>
        <v>Belarus</v>
      </c>
      <c r="D21" s="136">
        <f ca="1">+Europa!CG171</f>
        <v>41.624520457257688</v>
      </c>
      <c r="E21" s="47"/>
      <c r="F21" s="52"/>
      <c r="G21" s="52"/>
      <c r="H21" s="52"/>
      <c r="I21" s="52"/>
      <c r="J21" s="69"/>
      <c r="K21" s="47"/>
      <c r="L21" s="52"/>
      <c r="M21" s="52"/>
      <c r="N21" s="53"/>
      <c r="O21" s="53"/>
      <c r="P21" s="53"/>
      <c r="Q21" s="54"/>
      <c r="S21" s="85"/>
    </row>
    <row r="22" spans="2:19" s="15" customFormat="1" ht="18.75" x14ac:dyDescent="0.3">
      <c r="B22" s="55"/>
      <c r="C22" s="130" t="str">
        <f ca="1">+Europa!CH172</f>
        <v>The United Kingdom</v>
      </c>
      <c r="D22" s="136">
        <f ca="1">+Europa!CG172</f>
        <v>37.035648330709286</v>
      </c>
      <c r="E22" s="47"/>
      <c r="F22" s="52"/>
      <c r="G22" s="52"/>
      <c r="H22" s="52"/>
      <c r="I22" s="52"/>
      <c r="J22" s="52"/>
      <c r="K22" s="52"/>
      <c r="L22" s="52"/>
      <c r="M22" s="52"/>
      <c r="N22" s="53"/>
      <c r="O22" s="53"/>
      <c r="P22" s="137" t="s">
        <v>412</v>
      </c>
      <c r="Q22" s="49"/>
      <c r="S22" s="85"/>
    </row>
    <row r="23" spans="2:19" s="15" customFormat="1" ht="19.5" thickBot="1" x14ac:dyDescent="0.35">
      <c r="B23" s="62"/>
      <c r="C23" s="139"/>
      <c r="D23" s="63"/>
      <c r="E23" s="64"/>
      <c r="F23" s="64"/>
      <c r="G23" s="64"/>
      <c r="H23" s="64"/>
      <c r="I23" s="64"/>
      <c r="J23" s="64"/>
      <c r="K23" s="64"/>
      <c r="L23" s="64"/>
      <c r="M23" s="64"/>
      <c r="N23" s="65"/>
      <c r="O23" s="65"/>
      <c r="P23" s="66"/>
      <c r="Q23" s="67"/>
    </row>
    <row r="24" spans="2:19" s="15" customFormat="1" ht="18.75" x14ac:dyDescent="0.3">
      <c r="E24" s="52"/>
      <c r="F24" s="52"/>
      <c r="G24" s="52"/>
      <c r="H24" s="52"/>
      <c r="I24" s="52"/>
      <c r="J24" s="52"/>
      <c r="K24" s="52"/>
      <c r="L24" s="52"/>
      <c r="M24" s="52"/>
      <c r="N24" s="53"/>
      <c r="O24" s="53"/>
    </row>
    <row r="25" spans="2:19" s="15" customFormat="1" x14ac:dyDescent="0.25">
      <c r="C25" s="148"/>
    </row>
    <row r="26" spans="2:19" s="15" customFormat="1" x14ac:dyDescent="0.25"/>
    <row r="27" spans="2:19" s="15" customFormat="1" x14ac:dyDescent="0.25"/>
    <row r="28" spans="2:19" s="15" customFormat="1" x14ac:dyDescent="0.25"/>
    <row r="29" spans="2:19" s="15" customFormat="1" x14ac:dyDescent="0.25"/>
    <row r="30" spans="2:19" s="15" customFormat="1" x14ac:dyDescent="0.25"/>
    <row r="31" spans="2:19" s="15" customFormat="1" x14ac:dyDescent="0.25"/>
    <row r="32" spans="2:19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</sheetData>
  <sheetProtection algorithmName="SHA-512" hashValue="Vq2MQIKRAPtulsVJ+PhrVwHQp11h6iXYOD5mKsCV3HCJWVPTYdfzsl3QJVb/g4XiClR68+VbQtRhh2Fb4RS36w==" saltValue="gNKtnBUJ/56jc/949zNcFg==" spinCount="100000" sheet="1" selectLockedCells="1"/>
  <conditionalFormatting sqref="O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O6:P6" xr:uid="{397815D9-1D5B-43D3-A3A4-2FB9C4A0EB93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C48E9B-162B-4DDC-AA46-5AEABB286A61}">
          <x14:formula1>
            <xm:f>Europa!$CF$168:$CF$212</xm:f>
          </x14:formula1>
          <xm:sqref>G14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4AFA3-BD82-424B-869F-F9A899C1F348}">
  <sheetPr>
    <pageSetUpPr fitToPage="1"/>
  </sheetPr>
  <dimension ref="A1:AD54"/>
  <sheetViews>
    <sheetView topLeftCell="C1" workbookViewId="0">
      <selection activeCell="P3" sqref="P3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4" width="9.140625" style="68"/>
    <col min="15" max="15" width="10.28515625" style="68" bestFit="1" customWidth="1"/>
    <col min="16" max="16" width="7.42578125" style="68" customWidth="1"/>
    <col min="17" max="17" width="12.7109375" style="68" bestFit="1" customWidth="1"/>
    <col min="18" max="18" width="9.140625" style="68"/>
    <col min="19" max="19" width="18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 t="s">
        <v>374</v>
      </c>
      <c r="R2" s="17">
        <f>+Europa!D149</f>
        <v>229</v>
      </c>
      <c r="S2" s="17"/>
      <c r="T2" s="20"/>
    </row>
    <row r="3" spans="2:20" s="15" customFormat="1" ht="15" customHeight="1" x14ac:dyDescent="0.3">
      <c r="B3" s="21"/>
      <c r="C3" s="98" t="s">
        <v>372</v>
      </c>
      <c r="D3" s="29"/>
      <c r="E3" s="153" t="s">
        <v>98</v>
      </c>
      <c r="F3" s="154"/>
      <c r="G3" s="154"/>
      <c r="H3" s="155"/>
      <c r="I3" s="23"/>
      <c r="J3" s="23"/>
      <c r="K3" s="82" t="s">
        <v>17</v>
      </c>
      <c r="L3" s="23"/>
      <c r="M3" s="23"/>
      <c r="N3" s="23"/>
      <c r="O3" s="23" t="s">
        <v>364</v>
      </c>
      <c r="P3" s="95">
        <v>11</v>
      </c>
      <c r="Q3" s="25" t="str">
        <f>+E3</f>
        <v>Spain</v>
      </c>
      <c r="R3" s="23">
        <f>+Europa!D150</f>
        <v>257</v>
      </c>
      <c r="S3" s="23"/>
      <c r="T3" s="26"/>
    </row>
    <row r="4" spans="2:20" s="15" customFormat="1" ht="15" customHeight="1" x14ac:dyDescent="0.3">
      <c r="B4" s="27"/>
      <c r="C4" s="28"/>
      <c r="D4" s="29"/>
      <c r="E4" s="156"/>
      <c r="F4" s="157"/>
      <c r="G4" s="157"/>
      <c r="H4" s="158"/>
      <c r="I4" s="29"/>
      <c r="J4" s="29"/>
      <c r="K4" s="30">
        <f ca="1">+Italia!B170</f>
        <v>43946</v>
      </c>
      <c r="L4" s="23"/>
      <c r="M4" s="23"/>
      <c r="N4" s="23"/>
      <c r="O4" s="23"/>
      <c r="P4" s="110" t="s">
        <v>367</v>
      </c>
      <c r="Q4" s="31" t="s">
        <v>377</v>
      </c>
      <c r="R4" s="23">
        <f>+Europa!D154</f>
        <v>278</v>
      </c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48</v>
      </c>
      <c r="L5" s="23"/>
      <c r="M5" s="33"/>
      <c r="N5" s="23"/>
      <c r="O5" s="23"/>
      <c r="P5" s="110" t="s">
        <v>371</v>
      </c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</row>
    <row r="26" spans="2:20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</row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82FA5CCE-44B8-43DC-8B00-BF17C52FA07B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C00694-8B3C-4117-B9AE-43EF8BEB1A87}">
          <x14:formula1>
            <xm:f>Europa!$B$2:$B$46</xm:f>
          </x14:formula1>
          <xm:sqref>E3:H4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7F504-3614-40F9-8F24-9A67C1194870}">
  <sheetPr>
    <pageSetUpPr fitToPage="1"/>
  </sheetPr>
  <dimension ref="A1:AD54"/>
  <sheetViews>
    <sheetView workbookViewId="0">
      <selection activeCell="P4" sqref="P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4" width="9.140625" style="68"/>
    <col min="15" max="15" width="10.28515625" style="68" bestFit="1" customWidth="1"/>
    <col min="16" max="16" width="7.42578125" style="68" customWidth="1"/>
    <col min="17" max="17" width="12.7109375" style="68" bestFit="1" customWidth="1"/>
    <col min="18" max="18" width="9.140625" style="68"/>
    <col min="19" max="19" width="18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 t="s">
        <v>374</v>
      </c>
      <c r="R2" s="17">
        <f>+'Confronto Europa'!R2</f>
        <v>229</v>
      </c>
      <c r="S2" s="17"/>
      <c r="T2" s="20"/>
    </row>
    <row r="3" spans="2:20" s="15" customFormat="1" ht="15" customHeight="1" x14ac:dyDescent="0.3">
      <c r="B3" s="21"/>
      <c r="C3" s="98" t="s">
        <v>372</v>
      </c>
      <c r="D3" s="29"/>
      <c r="E3" s="159" t="str">
        <f>+'Confronto Europa'!E3</f>
        <v>Spain</v>
      </c>
      <c r="F3" s="160"/>
      <c r="G3" s="160"/>
      <c r="H3" s="161"/>
      <c r="I3" s="23"/>
      <c r="J3" s="23"/>
      <c r="K3" s="82" t="s">
        <v>17</v>
      </c>
      <c r="L3" s="23"/>
      <c r="M3" s="23"/>
      <c r="N3" s="23"/>
      <c r="O3" s="23" t="s">
        <v>364</v>
      </c>
      <c r="P3" s="123">
        <f>+'Confronto Europa'!P3</f>
        <v>11</v>
      </c>
      <c r="Q3" s="25" t="str">
        <f>+E3</f>
        <v>Spain</v>
      </c>
      <c r="R3" s="23">
        <f>+'Confronto Europa'!R3</f>
        <v>257</v>
      </c>
      <c r="S3" s="23"/>
      <c r="T3" s="26"/>
    </row>
    <row r="4" spans="2:20" s="15" customFormat="1" ht="15" customHeight="1" x14ac:dyDescent="0.3">
      <c r="B4" s="27"/>
      <c r="C4" s="28"/>
      <c r="D4" s="29"/>
      <c r="E4" s="162"/>
      <c r="F4" s="163"/>
      <c r="G4" s="163"/>
      <c r="H4" s="164"/>
      <c r="I4" s="29"/>
      <c r="J4" s="29"/>
      <c r="K4" s="30">
        <f ca="1">+Italia!B170</f>
        <v>43946</v>
      </c>
      <c r="L4" s="23"/>
      <c r="M4" s="23"/>
      <c r="N4" s="23"/>
      <c r="O4" s="23"/>
      <c r="P4" s="110" t="s">
        <v>389</v>
      </c>
      <c r="Q4" s="31" t="s">
        <v>377</v>
      </c>
      <c r="R4" s="23">
        <f>+'Confronto Europa'!R4</f>
        <v>278</v>
      </c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83" t="s">
        <v>48</v>
      </c>
      <c r="L5" s="23"/>
      <c r="M5" s="33"/>
      <c r="N5" s="23"/>
      <c r="O5" s="23"/>
      <c r="P5" s="110" t="s">
        <v>371</v>
      </c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10.5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60"/>
      <c r="D8" s="52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60"/>
      <c r="D9" s="52"/>
      <c r="E9" s="47"/>
      <c r="F9" s="47"/>
      <c r="G9" s="47"/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60"/>
      <c r="D10" s="52"/>
      <c r="E10" s="47"/>
      <c r="F10" s="47"/>
      <c r="G10" s="47"/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60"/>
      <c r="D11" s="52"/>
      <c r="E11" s="47"/>
      <c r="F11" s="47"/>
      <c r="G11" s="47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60"/>
      <c r="D12" s="52"/>
      <c r="E12" s="47"/>
      <c r="F12" s="47"/>
      <c r="G12" s="47"/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60"/>
      <c r="D13" s="52"/>
      <c r="E13" s="47"/>
      <c r="F13" s="47"/>
      <c r="G13" s="47"/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60"/>
      <c r="D14" s="52"/>
      <c r="E14" s="47"/>
      <c r="F14" s="47"/>
      <c r="G14" s="47"/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60"/>
      <c r="D15" s="52"/>
      <c r="E15" s="47"/>
      <c r="F15" s="47"/>
      <c r="G15" s="47"/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60"/>
      <c r="D16" s="52"/>
      <c r="E16" s="47"/>
      <c r="F16" s="47"/>
      <c r="G16" s="47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C17" s="60"/>
      <c r="D17" s="52"/>
      <c r="E17" s="47"/>
      <c r="F17" s="47"/>
      <c r="G17" s="47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9.5" thickBot="1" x14ac:dyDescent="0.35">
      <c r="B25" s="62"/>
      <c r="C25" s="63"/>
      <c r="D25" s="63"/>
      <c r="E25" s="64"/>
      <c r="F25" s="64"/>
      <c r="G25" s="64"/>
      <c r="H25" s="64"/>
      <c r="I25" s="64"/>
      <c r="J25" s="64"/>
      <c r="K25" s="64"/>
      <c r="L25" s="65"/>
      <c r="M25" s="65"/>
      <c r="N25" s="65"/>
      <c r="O25" s="65"/>
      <c r="P25" s="65"/>
      <c r="Q25" s="65"/>
      <c r="R25" s="65"/>
      <c r="S25" s="66"/>
      <c r="T25" s="67"/>
    </row>
    <row r="26" spans="2:20" s="15" customFormat="1" ht="18.75" x14ac:dyDescent="0.3"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</row>
    <row r="27" spans="2:20" s="15" customFormat="1" x14ac:dyDescent="0.25"/>
    <row r="28" spans="2:20" s="15" customFormat="1" x14ac:dyDescent="0.25"/>
    <row r="29" spans="2:20" s="15" customFormat="1" x14ac:dyDescent="0.25"/>
    <row r="30" spans="2:20" s="15" customFormat="1" x14ac:dyDescent="0.25"/>
    <row r="31" spans="2:20" s="15" customFormat="1" x14ac:dyDescent="0.25"/>
    <row r="32" spans="2:20" s="15" customFormat="1" x14ac:dyDescent="0.25"/>
    <row r="33" s="15" customFormat="1" x14ac:dyDescent="0.25"/>
    <row r="34" s="15" customFormat="1" x14ac:dyDescent="0.25"/>
    <row r="35" s="15" customFormat="1" x14ac:dyDescent="0.25"/>
    <row r="36" s="15" customFormat="1" x14ac:dyDescent="0.25"/>
    <row r="37" s="15" customFormat="1" x14ac:dyDescent="0.25"/>
    <row r="38" s="15" customFormat="1" x14ac:dyDescent="0.25"/>
    <row r="39" s="15" customFormat="1" x14ac:dyDescent="0.25"/>
    <row r="40" s="15" customFormat="1" x14ac:dyDescent="0.25"/>
    <row r="41" s="15" customFormat="1" x14ac:dyDescent="0.25"/>
    <row r="42" s="15" customFormat="1" x14ac:dyDescent="0.25"/>
    <row r="43" s="15" customFormat="1" x14ac:dyDescent="0.25"/>
    <row r="44" s="15" customFormat="1" x14ac:dyDescent="0.25"/>
    <row r="45" s="15" customFormat="1" x14ac:dyDescent="0.25"/>
    <row r="46" s="15" customFormat="1" x14ac:dyDescent="0.25"/>
    <row r="47" s="15" customFormat="1" x14ac:dyDescent="0.25"/>
    <row r="4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</sheetData>
  <sheetProtection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001024BC-E83D-4D7F-97C6-14BB15456B30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451F8-189D-4B66-A45D-7065D90E279C}">
  <dimension ref="A1:CT377"/>
  <sheetViews>
    <sheetView topLeftCell="CA243" workbookViewId="0">
      <selection activeCell="E3" sqref="E3:H4"/>
    </sheetView>
  </sheetViews>
  <sheetFormatPr defaultRowHeight="15" x14ac:dyDescent="0.25"/>
  <cols>
    <col min="1" max="1" width="5.5703125" customWidth="1"/>
    <col min="2" max="2" width="21.85546875" bestFit="1" customWidth="1"/>
    <col min="3" max="3" width="30.5703125" style="1" bestFit="1" customWidth="1"/>
    <col min="4" max="5" width="10.7109375" bestFit="1" customWidth="1"/>
    <col min="17" max="17" width="9.7109375" bestFit="1" customWidth="1"/>
    <col min="79" max="79" width="4.7109375" style="2" customWidth="1"/>
    <col min="81" max="81" width="24.85546875" bestFit="1" customWidth="1"/>
    <col min="89" max="89" width="11.5703125" bestFit="1" customWidth="1"/>
    <col min="92" max="92" width="9.5703125" bestFit="1" customWidth="1"/>
    <col min="96" max="96" width="5.28515625" customWidth="1"/>
    <col min="98" max="98" width="5.140625" customWidth="1"/>
  </cols>
  <sheetData>
    <row r="1" spans="1:92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 s="9"/>
    </row>
    <row r="2" spans="1:92" x14ac:dyDescent="0.25">
      <c r="D2" s="81">
        <v>43885</v>
      </c>
      <c r="E2" s="81">
        <v>43886</v>
      </c>
      <c r="F2" s="81">
        <v>43887</v>
      </c>
      <c r="G2" s="81">
        <v>43888</v>
      </c>
      <c r="H2" s="81">
        <v>43889</v>
      </c>
      <c r="I2" s="81">
        <v>43890</v>
      </c>
      <c r="J2" s="81">
        <v>43891</v>
      </c>
      <c r="K2" s="81">
        <v>43892</v>
      </c>
      <c r="L2" s="81">
        <v>43893</v>
      </c>
      <c r="M2" s="81">
        <v>43894</v>
      </c>
      <c r="N2" s="81">
        <v>43895</v>
      </c>
      <c r="O2" s="81">
        <v>43896</v>
      </c>
      <c r="P2" s="81">
        <v>43897</v>
      </c>
      <c r="Q2" s="81">
        <v>43898</v>
      </c>
      <c r="R2" s="81">
        <v>43899</v>
      </c>
      <c r="S2" s="81">
        <v>43900</v>
      </c>
      <c r="T2" s="81">
        <v>43901</v>
      </c>
      <c r="U2" s="81">
        <v>43902</v>
      </c>
      <c r="V2" s="81">
        <v>43903</v>
      </c>
      <c r="W2" s="81">
        <v>43904</v>
      </c>
      <c r="X2" s="81">
        <v>43905</v>
      </c>
      <c r="Y2" s="81">
        <v>43906</v>
      </c>
      <c r="Z2" s="81">
        <v>43907</v>
      </c>
      <c r="AA2" s="81">
        <v>43908</v>
      </c>
      <c r="AB2" s="81">
        <v>43909</v>
      </c>
      <c r="AC2" s="81">
        <v>43910</v>
      </c>
      <c r="AD2" s="81">
        <v>43911</v>
      </c>
      <c r="AE2" s="81">
        <v>43912</v>
      </c>
      <c r="AF2" s="81">
        <v>43913</v>
      </c>
      <c r="AG2" s="81">
        <v>43914</v>
      </c>
      <c r="AH2" s="81">
        <v>43915</v>
      </c>
      <c r="AI2" s="81">
        <v>43916</v>
      </c>
      <c r="AJ2" s="81">
        <v>43917</v>
      </c>
      <c r="AK2" s="81">
        <v>43918</v>
      </c>
      <c r="AL2" s="81">
        <v>43919</v>
      </c>
      <c r="AM2" s="81">
        <v>43920</v>
      </c>
      <c r="AN2" s="81">
        <v>43921</v>
      </c>
      <c r="AO2" s="81">
        <v>43922</v>
      </c>
      <c r="AP2" s="81">
        <v>43923</v>
      </c>
      <c r="AQ2" s="81">
        <v>43924</v>
      </c>
      <c r="AR2" s="81">
        <v>43925</v>
      </c>
      <c r="AS2" s="81">
        <v>43926</v>
      </c>
      <c r="AT2" s="81">
        <v>43927</v>
      </c>
      <c r="AU2" s="81">
        <v>43928</v>
      </c>
      <c r="AV2" s="81">
        <v>43929</v>
      </c>
      <c r="AW2" s="81">
        <v>43930</v>
      </c>
      <c r="AX2" s="81">
        <v>43931</v>
      </c>
      <c r="AY2" s="81">
        <v>43932</v>
      </c>
      <c r="AZ2" s="81">
        <v>43933</v>
      </c>
      <c r="BA2" s="81">
        <v>43934</v>
      </c>
      <c r="BB2" s="81">
        <v>43935</v>
      </c>
      <c r="BC2" s="81">
        <v>43936</v>
      </c>
      <c r="BD2" s="81">
        <v>43937</v>
      </c>
      <c r="BE2" s="81">
        <v>43938</v>
      </c>
      <c r="BF2" s="81">
        <v>43939</v>
      </c>
      <c r="BG2" s="81">
        <v>43940</v>
      </c>
      <c r="BH2" s="81">
        <v>43941</v>
      </c>
      <c r="BI2" s="81">
        <v>43942</v>
      </c>
      <c r="BJ2" s="81">
        <v>43943</v>
      </c>
      <c r="BK2" s="81">
        <v>43944</v>
      </c>
      <c r="BL2" s="81">
        <v>43945</v>
      </c>
      <c r="BM2" s="81">
        <v>43946</v>
      </c>
      <c r="BN2" s="81">
        <v>43947</v>
      </c>
      <c r="BO2" s="81">
        <v>43948</v>
      </c>
      <c r="BP2" s="81">
        <v>43949</v>
      </c>
      <c r="BQ2" s="81">
        <v>43950</v>
      </c>
      <c r="BR2" s="81">
        <v>43951</v>
      </c>
      <c r="BS2" s="81">
        <v>43952</v>
      </c>
      <c r="BT2" s="81">
        <v>43953</v>
      </c>
      <c r="BU2" s="81">
        <v>43954</v>
      </c>
      <c r="BV2" s="81">
        <v>43955</v>
      </c>
      <c r="BW2" s="81">
        <v>43956</v>
      </c>
      <c r="BX2" s="81">
        <v>43957</v>
      </c>
      <c r="BY2" s="81">
        <v>43958</v>
      </c>
      <c r="BZ2" s="81">
        <v>43959</v>
      </c>
      <c r="CA2" s="10"/>
      <c r="CB2">
        <v>1</v>
      </c>
      <c r="CD2" s="12">
        <f ca="1">$B$170-3</f>
        <v>43943</v>
      </c>
      <c r="CE2" s="12">
        <f ca="1">$B$170-2</f>
        <v>43944</v>
      </c>
      <c r="CF2" s="12">
        <f ca="1">$B$170-1</f>
        <v>43945</v>
      </c>
      <c r="CG2" s="12">
        <f ca="1">$B$170</f>
        <v>43946</v>
      </c>
      <c r="CH2" s="2"/>
      <c r="CI2" s="12" t="s">
        <v>42</v>
      </c>
      <c r="CJ2" s="12" t="s">
        <v>41</v>
      </c>
      <c r="CK2" s="12"/>
      <c r="CL2" s="12"/>
      <c r="CM2" s="2"/>
      <c r="CN2" s="2"/>
    </row>
    <row r="3" spans="1:92" x14ac:dyDescent="0.25">
      <c r="D3" s="85"/>
      <c r="E3" s="85">
        <f>+E5+E6-D5-D6</f>
        <v>22</v>
      </c>
      <c r="F3" s="85">
        <f t="shared" ref="F3:BM3" si="0">+F5+F6-E5-E6</f>
        <v>15</v>
      </c>
      <c r="G3" s="85">
        <f t="shared" si="0"/>
        <v>140</v>
      </c>
      <c r="H3" s="85">
        <f t="shared" si="0"/>
        <v>105</v>
      </c>
      <c r="I3" s="85">
        <f t="shared" si="0"/>
        <v>97</v>
      </c>
      <c r="J3" s="85">
        <f t="shared" si="0"/>
        <v>273</v>
      </c>
      <c r="K3" s="85">
        <f t="shared" si="0"/>
        <v>129</v>
      </c>
      <c r="L3" s="85">
        <f t="shared" si="0"/>
        <v>355</v>
      </c>
      <c r="M3" s="85">
        <f t="shared" si="0"/>
        <v>378</v>
      </c>
      <c r="N3" s="85">
        <f t="shared" si="0"/>
        <v>500</v>
      </c>
      <c r="O3" s="85">
        <f t="shared" si="0"/>
        <v>715</v>
      </c>
      <c r="P3" s="85">
        <f t="shared" si="0"/>
        <v>362</v>
      </c>
      <c r="Q3" s="85">
        <f t="shared" si="0"/>
        <v>989</v>
      </c>
      <c r="R3" s="85">
        <f t="shared" si="0"/>
        <v>842</v>
      </c>
      <c r="S3" s="85">
        <f t="shared" si="0"/>
        <v>866</v>
      </c>
      <c r="T3" s="85">
        <f t="shared" si="0"/>
        <v>951</v>
      </c>
      <c r="U3" s="85">
        <f t="shared" si="0"/>
        <v>937</v>
      </c>
      <c r="V3" s="85">
        <f t="shared" si="0"/>
        <v>951</v>
      </c>
      <c r="W3" s="85">
        <f t="shared" si="0"/>
        <v>1136</v>
      </c>
      <c r="X3" s="85">
        <f t="shared" si="0"/>
        <v>1445</v>
      </c>
      <c r="Y3" s="85">
        <f t="shared" si="0"/>
        <v>1541</v>
      </c>
      <c r="Z3" s="85">
        <f t="shared" si="0"/>
        <v>2078</v>
      </c>
      <c r="AA3" s="85">
        <f t="shared" si="0"/>
        <v>1666</v>
      </c>
      <c r="AB3" s="85">
        <f t="shared" si="0"/>
        <v>1635</v>
      </c>
      <c r="AC3" s="85">
        <f t="shared" si="0"/>
        <v>420</v>
      </c>
      <c r="AD3" s="85">
        <f t="shared" si="0"/>
        <v>1890</v>
      </c>
      <c r="AE3" s="85">
        <f t="shared" si="0"/>
        <v>2290</v>
      </c>
      <c r="AF3" s="85">
        <f t="shared" si="0"/>
        <v>1041</v>
      </c>
      <c r="AG3" s="85">
        <f t="shared" si="0"/>
        <v>1437</v>
      </c>
      <c r="AH3" s="85">
        <f t="shared" si="0"/>
        <v>1268</v>
      </c>
      <c r="AI3" s="85">
        <f t="shared" si="0"/>
        <v>1764</v>
      </c>
      <c r="AJ3" s="6">
        <f t="shared" si="0"/>
        <v>1396</v>
      </c>
      <c r="AK3" s="6">
        <f t="shared" si="0"/>
        <v>771</v>
      </c>
      <c r="AL3" s="6">
        <f t="shared" si="0"/>
        <v>760</v>
      </c>
      <c r="AM3" s="6">
        <f t="shared" si="0"/>
        <v>484</v>
      </c>
      <c r="AN3" s="6">
        <f t="shared" si="0"/>
        <v>439</v>
      </c>
      <c r="AO3" s="6">
        <f t="shared" si="0"/>
        <v>223</v>
      </c>
      <c r="AP3" s="6">
        <f t="shared" si="0"/>
        <v>155</v>
      </c>
      <c r="AQ3" s="6">
        <f t="shared" si="0"/>
        <v>216</v>
      </c>
      <c r="AR3" s="6">
        <f t="shared" si="0"/>
        <v>195</v>
      </c>
      <c r="AS3" s="6">
        <f t="shared" si="0"/>
        <v>-78</v>
      </c>
      <c r="AT3" s="6">
        <f t="shared" si="0"/>
        <v>-52</v>
      </c>
      <c r="AU3" s="6">
        <f t="shared" si="0"/>
        <v>-364</v>
      </c>
      <c r="AV3" s="6">
        <f t="shared" si="0"/>
        <v>-332</v>
      </c>
      <c r="AW3" s="6">
        <f t="shared" si="0"/>
        <v>-174</v>
      </c>
      <c r="AX3" s="6">
        <f t="shared" si="0"/>
        <v>-265</v>
      </c>
      <c r="AY3" s="6">
        <f t="shared" si="0"/>
        <v>-214</v>
      </c>
      <c r="AZ3" s="6">
        <f t="shared" si="0"/>
        <v>-335</v>
      </c>
      <c r="BA3" s="6">
        <f t="shared" si="0"/>
        <v>93</v>
      </c>
      <c r="BB3" s="6">
        <f t="shared" si="0"/>
        <v>-86</v>
      </c>
      <c r="BC3" s="6">
        <f t="shared" si="0"/>
        <v>-475</v>
      </c>
      <c r="BD3" s="6">
        <f t="shared" si="0"/>
        <v>-893</v>
      </c>
      <c r="BE3" s="6">
        <f t="shared" si="0"/>
        <v>-1231</v>
      </c>
      <c r="BF3" s="6">
        <f t="shared" si="0"/>
        <v>-858</v>
      </c>
      <c r="BG3" s="6">
        <f t="shared" si="0"/>
        <v>-72</v>
      </c>
      <c r="BH3" s="6">
        <f t="shared" si="0"/>
        <v>-189</v>
      </c>
      <c r="BI3" s="6">
        <f t="shared" si="0"/>
        <v>-874</v>
      </c>
      <c r="BJ3" s="6">
        <f t="shared" si="0"/>
        <v>-416</v>
      </c>
      <c r="BK3" s="6">
        <f t="shared" si="0"/>
        <v>-1051</v>
      </c>
      <c r="BL3" s="6">
        <f t="shared" si="0"/>
        <v>-897</v>
      </c>
      <c r="BM3" s="6">
        <f t="shared" si="0"/>
        <v>-606</v>
      </c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B3">
        <v>2</v>
      </c>
      <c r="CD3" s="2"/>
      <c r="CE3" s="2"/>
      <c r="CF3" s="2"/>
      <c r="CG3" s="2"/>
      <c r="CH3" s="2"/>
      <c r="CI3" s="2"/>
      <c r="CJ3" s="2"/>
      <c r="CK3" s="2"/>
      <c r="CL3" s="2" t="s">
        <v>43</v>
      </c>
      <c r="CM3" s="2" t="s">
        <v>44</v>
      </c>
      <c r="CN3" s="2" t="s">
        <v>45</v>
      </c>
    </row>
    <row r="4" spans="1:92" x14ac:dyDescent="0.25">
      <c r="A4">
        <v>1</v>
      </c>
      <c r="B4" t="s">
        <v>12</v>
      </c>
      <c r="C4" s="5" t="str">
        <f>+'Cruscotto Italia'!E3</f>
        <v>ITALIA</v>
      </c>
      <c r="D4" s="6">
        <f t="shared" ref="D4:Q10" si="1">VLOOKUP($A4,$A$13:$AD$166,D$1,FALSE)</f>
        <v>221</v>
      </c>
      <c r="E4" s="6">
        <f t="shared" si="1"/>
        <v>311</v>
      </c>
      <c r="F4" s="6">
        <f t="shared" si="1"/>
        <v>385</v>
      </c>
      <c r="G4" s="6">
        <f t="shared" si="1"/>
        <v>588</v>
      </c>
      <c r="H4" s="6">
        <f t="shared" si="1"/>
        <v>821</v>
      </c>
      <c r="I4" s="6">
        <f t="shared" si="1"/>
        <v>1049</v>
      </c>
      <c r="J4" s="6">
        <f t="shared" si="1"/>
        <v>1577</v>
      </c>
      <c r="K4" s="6">
        <f t="shared" si="1"/>
        <v>1835</v>
      </c>
      <c r="L4" s="6">
        <f t="shared" si="1"/>
        <v>2242</v>
      </c>
      <c r="M4" s="6">
        <f t="shared" si="1"/>
        <v>2706</v>
      </c>
      <c r="N4" s="6">
        <f t="shared" si="1"/>
        <v>3296</v>
      </c>
      <c r="O4" s="6">
        <f t="shared" si="1"/>
        <v>3916</v>
      </c>
      <c r="P4" s="6">
        <f t="shared" si="1"/>
        <v>5061</v>
      </c>
      <c r="Q4" s="6">
        <f t="shared" si="1"/>
        <v>6387</v>
      </c>
      <c r="R4" s="6">
        <f t="shared" ref="R4:AB10" si="2">VLOOKUP($A4,$A$13:$AD$166,R$1,FALSE)</f>
        <v>7985</v>
      </c>
      <c r="S4" s="6">
        <f t="shared" si="2"/>
        <v>8514</v>
      </c>
      <c r="T4" s="6">
        <f t="shared" si="2"/>
        <v>10590</v>
      </c>
      <c r="U4" s="6">
        <f t="shared" si="2"/>
        <v>12839</v>
      </c>
      <c r="V4" s="6">
        <f t="shared" si="2"/>
        <v>14955</v>
      </c>
      <c r="W4" s="6">
        <f t="shared" si="2"/>
        <v>17750</v>
      </c>
      <c r="X4" s="6">
        <f t="shared" si="2"/>
        <v>20603</v>
      </c>
      <c r="Y4" s="6">
        <f t="shared" si="2"/>
        <v>23073</v>
      </c>
      <c r="Z4" s="6">
        <f t="shared" si="2"/>
        <v>26062</v>
      </c>
      <c r="AA4" s="6">
        <f t="shared" si="2"/>
        <v>28710</v>
      </c>
      <c r="AB4" s="6">
        <f t="shared" si="2"/>
        <v>33190</v>
      </c>
      <c r="AC4" s="6">
        <f t="shared" ref="AC4:BA4" si="3">VLOOKUP($A4,$A$13:$BA$166,AC$1,FALSE)</f>
        <v>37860</v>
      </c>
      <c r="AD4" s="6">
        <f t="shared" si="3"/>
        <v>42681</v>
      </c>
      <c r="AE4" s="6">
        <f t="shared" si="3"/>
        <v>46638</v>
      </c>
      <c r="AF4" s="6">
        <f t="shared" si="3"/>
        <v>50418</v>
      </c>
      <c r="AG4" s="6">
        <f t="shared" si="3"/>
        <v>54030</v>
      </c>
      <c r="AH4" s="6">
        <f t="shared" si="3"/>
        <v>57521</v>
      </c>
      <c r="AI4" s="6">
        <f t="shared" si="3"/>
        <v>62013</v>
      </c>
      <c r="AJ4" s="6">
        <f t="shared" si="3"/>
        <v>66414</v>
      </c>
      <c r="AK4" s="6">
        <f t="shared" si="3"/>
        <v>70065</v>
      </c>
      <c r="AL4" s="6">
        <f t="shared" si="3"/>
        <v>73880</v>
      </c>
      <c r="AM4" s="6">
        <f t="shared" si="3"/>
        <v>75528</v>
      </c>
      <c r="AN4" s="6">
        <f t="shared" si="3"/>
        <v>77635</v>
      </c>
      <c r="AO4" s="6">
        <f t="shared" si="3"/>
        <v>80572</v>
      </c>
      <c r="AP4" s="6">
        <f t="shared" si="3"/>
        <v>83049</v>
      </c>
      <c r="AQ4" s="6">
        <f t="shared" si="3"/>
        <v>85388</v>
      </c>
      <c r="AR4" s="6">
        <f t="shared" si="3"/>
        <v>88274</v>
      </c>
      <c r="AS4" s="6">
        <f t="shared" si="3"/>
        <v>91246</v>
      </c>
      <c r="AT4" s="6">
        <f t="shared" si="3"/>
        <v>93187</v>
      </c>
      <c r="AU4" s="6">
        <f t="shared" si="3"/>
        <v>94067</v>
      </c>
      <c r="AV4" s="6">
        <f t="shared" si="3"/>
        <v>95262</v>
      </c>
      <c r="AW4" s="6">
        <f t="shared" si="3"/>
        <v>96877</v>
      </c>
      <c r="AX4" s="6">
        <f t="shared" si="3"/>
        <v>98273</v>
      </c>
      <c r="AY4" s="6">
        <f t="shared" si="3"/>
        <v>100269</v>
      </c>
      <c r="AZ4" s="6">
        <f t="shared" si="3"/>
        <v>102253</v>
      </c>
      <c r="BA4" s="6">
        <f t="shared" si="3"/>
        <v>103616</v>
      </c>
      <c r="BB4" s="6">
        <f t="shared" ref="BB4:BM10" si="4">VLOOKUP($A4,$A$13:$BL$166,BB$1,FALSE)</f>
        <v>104291</v>
      </c>
      <c r="BC4" s="6">
        <f t="shared" si="4"/>
        <v>105418</v>
      </c>
      <c r="BD4" s="6">
        <f t="shared" si="4"/>
        <v>106607</v>
      </c>
      <c r="BE4" s="6">
        <f t="shared" si="4"/>
        <v>106962</v>
      </c>
      <c r="BF4" s="6">
        <f t="shared" si="4"/>
        <v>107771</v>
      </c>
      <c r="BG4" s="6">
        <f t="shared" si="4"/>
        <v>108257</v>
      </c>
      <c r="BH4" s="6">
        <f t="shared" si="4"/>
        <v>108237</v>
      </c>
      <c r="BI4" s="6">
        <f t="shared" si="4"/>
        <v>107709</v>
      </c>
      <c r="BJ4" s="6">
        <f t="shared" si="4"/>
        <v>107699</v>
      </c>
      <c r="BK4" s="6">
        <f t="shared" si="4"/>
        <v>106848</v>
      </c>
      <c r="BL4" s="6">
        <f t="shared" si="4"/>
        <v>106527</v>
      </c>
      <c r="BM4" s="6">
        <f>VLOOKUP($A4,$A$13:$BZ$166,BM$1,FALSE)</f>
        <v>105847</v>
      </c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B4">
        <v>3</v>
      </c>
      <c r="CD4" s="2">
        <f t="shared" ref="CD4:CD10" ca="1" si="5">HLOOKUP($B$170-3,$D$2:$BL$10,$CB4,FALSE)</f>
        <v>107699</v>
      </c>
      <c r="CE4" s="2">
        <f t="shared" ref="CE4:CE10" ca="1" si="6">HLOOKUP($B$170-2,$D$2:$BL$10,$CB4,FALSE)</f>
        <v>106848</v>
      </c>
      <c r="CF4" s="2">
        <f t="shared" ref="CF4:CF10" ca="1" si="7">HLOOKUP($B$170-1,$D$2:$BL$10,$CB4,FALSE)</f>
        <v>106527</v>
      </c>
      <c r="CG4" s="2">
        <f ca="1">HLOOKUP($B$170,$D$2:$BZ$10,$CB4,FALSE)</f>
        <v>105847</v>
      </c>
      <c r="CH4" s="2"/>
      <c r="CI4" s="13">
        <f t="shared" ref="CI4:CI10" ca="1" si="8">+CG4/CF4-1</f>
        <v>-6.3833582096557429E-3</v>
      </c>
      <c r="CJ4" s="14">
        <f ca="1">AVERAGE(CL4:CN4)</f>
        <v>-5.7630925934705939E-3</v>
      </c>
      <c r="CK4" s="2"/>
      <c r="CL4" s="13">
        <f t="shared" ref="CL4:CN10" ca="1" si="9">+CE4/CD4-1</f>
        <v>-7.9016518259222845E-3</v>
      </c>
      <c r="CM4" s="13">
        <f t="shared" ca="1" si="9"/>
        <v>-3.0042677448337551E-3</v>
      </c>
      <c r="CN4" s="13">
        <f t="shared" ca="1" si="9"/>
        <v>-6.3833582096557429E-3</v>
      </c>
    </row>
    <row r="5" spans="1:92" x14ac:dyDescent="0.25">
      <c r="A5">
        <v>2</v>
      </c>
      <c r="B5" t="s">
        <v>6</v>
      </c>
      <c r="C5" s="5"/>
      <c r="D5" s="6">
        <f t="shared" si="1"/>
        <v>101</v>
      </c>
      <c r="E5" s="6">
        <f t="shared" si="1"/>
        <v>114</v>
      </c>
      <c r="F5" s="6">
        <f t="shared" si="1"/>
        <v>128</v>
      </c>
      <c r="G5" s="6">
        <f t="shared" si="1"/>
        <v>248</v>
      </c>
      <c r="H5" s="6">
        <f t="shared" si="1"/>
        <v>345</v>
      </c>
      <c r="I5" s="6">
        <f t="shared" si="1"/>
        <v>401</v>
      </c>
      <c r="J5" s="6">
        <f t="shared" si="1"/>
        <v>639</v>
      </c>
      <c r="K5" s="6">
        <f t="shared" si="1"/>
        <v>742</v>
      </c>
      <c r="L5" s="6">
        <f t="shared" si="1"/>
        <v>1034</v>
      </c>
      <c r="M5" s="6">
        <f t="shared" si="1"/>
        <v>1346</v>
      </c>
      <c r="N5" s="6">
        <f t="shared" si="1"/>
        <v>1790</v>
      </c>
      <c r="O5" s="6">
        <f t="shared" si="1"/>
        <v>2394</v>
      </c>
      <c r="P5" s="6">
        <f t="shared" si="1"/>
        <v>2651</v>
      </c>
      <c r="Q5" s="6">
        <f t="shared" si="1"/>
        <v>3557</v>
      </c>
      <c r="R5" s="6">
        <f t="shared" si="2"/>
        <v>4316</v>
      </c>
      <c r="S5" s="6">
        <f t="shared" si="2"/>
        <v>5038</v>
      </c>
      <c r="T5" s="6">
        <f t="shared" si="2"/>
        <v>5838</v>
      </c>
      <c r="U5" s="6">
        <f t="shared" si="2"/>
        <v>6650</v>
      </c>
      <c r="V5" s="6">
        <f t="shared" si="2"/>
        <v>7426</v>
      </c>
      <c r="W5" s="6">
        <f t="shared" si="2"/>
        <v>8372</v>
      </c>
      <c r="X5" s="6">
        <f t="shared" si="2"/>
        <v>9663</v>
      </c>
      <c r="Y5" s="6">
        <f t="shared" si="2"/>
        <v>11025</v>
      </c>
      <c r="Z5" s="6">
        <f t="shared" si="2"/>
        <v>12894</v>
      </c>
      <c r="AA5" s="6">
        <f t="shared" si="2"/>
        <v>14363</v>
      </c>
      <c r="AB5" s="6">
        <f t="shared" si="2"/>
        <v>15757</v>
      </c>
      <c r="AC5" s="6">
        <f t="shared" ref="AC5:BA10" si="10">VLOOKUP($A5,$A$13:$BA$166,AC$1,FALSE)</f>
        <v>16020</v>
      </c>
      <c r="AD5" s="6">
        <f t="shared" si="10"/>
        <v>17708</v>
      </c>
      <c r="AE5" s="6">
        <f t="shared" si="10"/>
        <v>19846</v>
      </c>
      <c r="AF5" s="6">
        <f t="shared" si="10"/>
        <v>20692</v>
      </c>
      <c r="AG5" s="6">
        <f t="shared" si="10"/>
        <v>21937</v>
      </c>
      <c r="AH5" s="6">
        <f t="shared" si="10"/>
        <v>23112</v>
      </c>
      <c r="AI5" s="6">
        <f t="shared" si="10"/>
        <v>24753</v>
      </c>
      <c r="AJ5" s="6">
        <f t="shared" si="10"/>
        <v>26029</v>
      </c>
      <c r="AK5" s="6">
        <f t="shared" si="10"/>
        <v>26676</v>
      </c>
      <c r="AL5" s="6">
        <f t="shared" si="10"/>
        <v>27386</v>
      </c>
      <c r="AM5" s="6">
        <f t="shared" si="10"/>
        <v>27795</v>
      </c>
      <c r="AN5" s="6">
        <f t="shared" si="10"/>
        <v>28192</v>
      </c>
      <c r="AO5" s="6">
        <f t="shared" si="10"/>
        <v>28403</v>
      </c>
      <c r="AP5" s="6">
        <f t="shared" si="10"/>
        <v>28540</v>
      </c>
      <c r="AQ5" s="6">
        <f t="shared" si="10"/>
        <v>28741</v>
      </c>
      <c r="AR5" s="6">
        <f t="shared" si="10"/>
        <v>29010</v>
      </c>
      <c r="AS5" s="6">
        <f t="shared" si="10"/>
        <v>28949</v>
      </c>
      <c r="AT5" s="6">
        <f t="shared" si="10"/>
        <v>28976</v>
      </c>
      <c r="AU5" s="6">
        <f t="shared" si="10"/>
        <v>28718</v>
      </c>
      <c r="AV5" s="6">
        <f t="shared" si="10"/>
        <v>28485</v>
      </c>
      <c r="AW5" s="6">
        <f t="shared" si="10"/>
        <v>28399</v>
      </c>
      <c r="AX5" s="6">
        <f t="shared" si="10"/>
        <v>28242</v>
      </c>
      <c r="AY5" s="6">
        <f t="shared" si="10"/>
        <v>28144</v>
      </c>
      <c r="AZ5" s="6">
        <f t="shared" si="10"/>
        <v>27847</v>
      </c>
      <c r="BA5" s="6">
        <f t="shared" si="10"/>
        <v>28023</v>
      </c>
      <c r="BB5" s="6">
        <f t="shared" si="4"/>
        <v>28011</v>
      </c>
      <c r="BC5" s="6">
        <f t="shared" si="4"/>
        <v>27643</v>
      </c>
      <c r="BD5" s="6">
        <f t="shared" si="4"/>
        <v>26893</v>
      </c>
      <c r="BE5" s="6">
        <f t="shared" si="4"/>
        <v>25786</v>
      </c>
      <c r="BF5" s="6">
        <f t="shared" si="4"/>
        <v>25007</v>
      </c>
      <c r="BG5" s="6">
        <f t="shared" si="4"/>
        <v>25033</v>
      </c>
      <c r="BH5" s="6">
        <f t="shared" si="4"/>
        <v>24906</v>
      </c>
      <c r="BI5" s="6">
        <f t="shared" si="4"/>
        <v>24134</v>
      </c>
      <c r="BJ5" s="6">
        <f t="shared" si="4"/>
        <v>23805</v>
      </c>
      <c r="BK5" s="6">
        <f t="shared" si="4"/>
        <v>22871</v>
      </c>
      <c r="BL5" s="6">
        <f t="shared" si="4"/>
        <v>22068</v>
      </c>
      <c r="BM5" s="6">
        <f>VLOOKUP($A5,$A$13:$BZ$166,BM$1,FALSE)</f>
        <v>21533</v>
      </c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B5">
        <v>4</v>
      </c>
      <c r="CD5" s="2">
        <f t="shared" ca="1" si="5"/>
        <v>23805</v>
      </c>
      <c r="CE5" s="2">
        <f t="shared" ca="1" si="6"/>
        <v>22871</v>
      </c>
      <c r="CF5" s="2">
        <f t="shared" ca="1" si="7"/>
        <v>22068</v>
      </c>
      <c r="CG5" s="2">
        <f t="shared" ref="CG5:CG11" ca="1" si="11">HLOOKUP($B$170,$D$2:$BZ$10,$CB5,FALSE)</f>
        <v>21533</v>
      </c>
      <c r="CH5" s="2"/>
      <c r="CI5" s="13">
        <f t="shared" ca="1" si="8"/>
        <v>-2.4243248142106211E-2</v>
      </c>
      <c r="CJ5" s="14">
        <f t="shared" ref="CJ5:CJ11" ca="1" si="12">AVERAGE(CL5:CN5)</f>
        <v>-3.2862889154159025E-2</v>
      </c>
      <c r="CK5" s="2"/>
      <c r="CL5" s="13">
        <f t="shared" ca="1" si="9"/>
        <v>-3.9235454736399888E-2</v>
      </c>
      <c r="CM5" s="13">
        <f t="shared" ca="1" si="9"/>
        <v>-3.5109964583970976E-2</v>
      </c>
      <c r="CN5" s="13">
        <f t="shared" ca="1" si="9"/>
        <v>-2.4243248142106211E-2</v>
      </c>
    </row>
    <row r="6" spans="1:92" x14ac:dyDescent="0.25">
      <c r="A6">
        <v>3</v>
      </c>
      <c r="B6" t="s">
        <v>7</v>
      </c>
      <c r="C6" s="5"/>
      <c r="D6" s="6">
        <f t="shared" si="1"/>
        <v>26</v>
      </c>
      <c r="E6" s="6">
        <f t="shared" si="1"/>
        <v>35</v>
      </c>
      <c r="F6" s="6">
        <f t="shared" si="1"/>
        <v>36</v>
      </c>
      <c r="G6" s="6">
        <f t="shared" si="1"/>
        <v>56</v>
      </c>
      <c r="H6" s="6">
        <f t="shared" si="1"/>
        <v>64</v>
      </c>
      <c r="I6" s="6">
        <f t="shared" si="1"/>
        <v>105</v>
      </c>
      <c r="J6" s="6">
        <f t="shared" si="1"/>
        <v>140</v>
      </c>
      <c r="K6" s="6">
        <f t="shared" si="1"/>
        <v>166</v>
      </c>
      <c r="L6" s="6">
        <f t="shared" si="1"/>
        <v>229</v>
      </c>
      <c r="M6" s="6">
        <f t="shared" si="1"/>
        <v>295</v>
      </c>
      <c r="N6" s="6">
        <f t="shared" si="1"/>
        <v>351</v>
      </c>
      <c r="O6" s="6">
        <f t="shared" si="1"/>
        <v>462</v>
      </c>
      <c r="P6" s="6">
        <f t="shared" si="1"/>
        <v>567</v>
      </c>
      <c r="Q6" s="6">
        <f t="shared" si="1"/>
        <v>650</v>
      </c>
      <c r="R6" s="6">
        <f t="shared" si="2"/>
        <v>733</v>
      </c>
      <c r="S6" s="6">
        <f t="shared" si="2"/>
        <v>877</v>
      </c>
      <c r="T6" s="6">
        <f t="shared" si="2"/>
        <v>1028</v>
      </c>
      <c r="U6" s="6">
        <f t="shared" si="2"/>
        <v>1153</v>
      </c>
      <c r="V6" s="6">
        <f t="shared" si="2"/>
        <v>1328</v>
      </c>
      <c r="W6" s="6">
        <f t="shared" si="2"/>
        <v>1518</v>
      </c>
      <c r="X6" s="6">
        <f t="shared" si="2"/>
        <v>1672</v>
      </c>
      <c r="Y6" s="6">
        <f t="shared" si="2"/>
        <v>1851</v>
      </c>
      <c r="Z6" s="6">
        <f t="shared" si="2"/>
        <v>2060</v>
      </c>
      <c r="AA6" s="6">
        <f t="shared" si="2"/>
        <v>2257</v>
      </c>
      <c r="AB6" s="6">
        <f t="shared" si="2"/>
        <v>2498</v>
      </c>
      <c r="AC6" s="6">
        <f t="shared" si="10"/>
        <v>2655</v>
      </c>
      <c r="AD6" s="6">
        <f t="shared" si="10"/>
        <v>2857</v>
      </c>
      <c r="AE6" s="6">
        <f t="shared" si="10"/>
        <v>3009</v>
      </c>
      <c r="AF6" s="6">
        <f t="shared" si="10"/>
        <v>3204</v>
      </c>
      <c r="AG6" s="6">
        <f t="shared" si="10"/>
        <v>3396</v>
      </c>
      <c r="AH6" s="6">
        <f t="shared" si="10"/>
        <v>3489</v>
      </c>
      <c r="AI6" s="6">
        <f t="shared" si="10"/>
        <v>3612</v>
      </c>
      <c r="AJ6" s="6">
        <f t="shared" si="10"/>
        <v>3732</v>
      </c>
      <c r="AK6" s="6">
        <f t="shared" si="10"/>
        <v>3856</v>
      </c>
      <c r="AL6" s="6">
        <f t="shared" si="10"/>
        <v>3906</v>
      </c>
      <c r="AM6" s="6">
        <f t="shared" si="10"/>
        <v>3981</v>
      </c>
      <c r="AN6" s="6">
        <f t="shared" si="10"/>
        <v>4023</v>
      </c>
      <c r="AO6" s="6">
        <f t="shared" si="10"/>
        <v>4035</v>
      </c>
      <c r="AP6" s="6">
        <f t="shared" si="10"/>
        <v>4053</v>
      </c>
      <c r="AQ6" s="6">
        <f t="shared" si="10"/>
        <v>4068</v>
      </c>
      <c r="AR6" s="6">
        <f t="shared" si="10"/>
        <v>3994</v>
      </c>
      <c r="AS6" s="6">
        <f t="shared" si="10"/>
        <v>3977</v>
      </c>
      <c r="AT6" s="6">
        <f t="shared" si="10"/>
        <v>3898</v>
      </c>
      <c r="AU6" s="6">
        <f t="shared" si="10"/>
        <v>3792</v>
      </c>
      <c r="AV6" s="6">
        <f t="shared" si="10"/>
        <v>3693</v>
      </c>
      <c r="AW6" s="6">
        <f t="shared" si="10"/>
        <v>3605</v>
      </c>
      <c r="AX6" s="6">
        <f t="shared" si="10"/>
        <v>3497</v>
      </c>
      <c r="AY6" s="6">
        <f t="shared" si="10"/>
        <v>3381</v>
      </c>
      <c r="AZ6" s="6">
        <f t="shared" si="10"/>
        <v>3343</v>
      </c>
      <c r="BA6" s="6">
        <f t="shared" si="10"/>
        <v>3260</v>
      </c>
      <c r="BB6" s="6">
        <f t="shared" si="4"/>
        <v>3186</v>
      </c>
      <c r="BC6" s="6">
        <f t="shared" si="4"/>
        <v>3079</v>
      </c>
      <c r="BD6" s="6">
        <f t="shared" si="4"/>
        <v>2936</v>
      </c>
      <c r="BE6" s="6">
        <f t="shared" si="4"/>
        <v>2812</v>
      </c>
      <c r="BF6" s="6">
        <f t="shared" si="4"/>
        <v>2733</v>
      </c>
      <c r="BG6" s="6">
        <f t="shared" si="4"/>
        <v>2635</v>
      </c>
      <c r="BH6" s="6">
        <f t="shared" si="4"/>
        <v>2573</v>
      </c>
      <c r="BI6" s="6">
        <f t="shared" si="4"/>
        <v>2471</v>
      </c>
      <c r="BJ6" s="6">
        <f t="shared" si="4"/>
        <v>2384</v>
      </c>
      <c r="BK6" s="6">
        <f t="shared" si="4"/>
        <v>2267</v>
      </c>
      <c r="BL6" s="6">
        <f t="shared" si="4"/>
        <v>2173</v>
      </c>
      <c r="BM6" s="6">
        <f>VLOOKUP($A6,$A$13:$BZ$166,BM$1,FALSE)</f>
        <v>2102</v>
      </c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B6">
        <v>5</v>
      </c>
      <c r="CD6" s="2">
        <f t="shared" ca="1" si="5"/>
        <v>2384</v>
      </c>
      <c r="CE6" s="2">
        <f t="shared" ca="1" si="6"/>
        <v>2267</v>
      </c>
      <c r="CF6" s="2">
        <f t="shared" ca="1" si="7"/>
        <v>2173</v>
      </c>
      <c r="CG6" s="2">
        <f t="shared" ca="1" si="11"/>
        <v>2102</v>
      </c>
      <c r="CH6" s="2"/>
      <c r="CI6" s="13">
        <f t="shared" ca="1" si="8"/>
        <v>-3.267372296364468E-2</v>
      </c>
      <c r="CJ6" s="14">
        <f t="shared" ca="1" si="12"/>
        <v>-4.1071798229266321E-2</v>
      </c>
      <c r="CK6" s="2"/>
      <c r="CL6" s="13">
        <f t="shared" ca="1" si="9"/>
        <v>-4.9077181208053711E-2</v>
      </c>
      <c r="CM6" s="13">
        <f t="shared" ca="1" si="9"/>
        <v>-4.1464490516100572E-2</v>
      </c>
      <c r="CN6" s="13">
        <f t="shared" ca="1" si="9"/>
        <v>-3.267372296364468E-2</v>
      </c>
    </row>
    <row r="7" spans="1:92" x14ac:dyDescent="0.25">
      <c r="A7">
        <v>4</v>
      </c>
      <c r="B7" t="s">
        <v>8</v>
      </c>
      <c r="C7" s="5"/>
      <c r="D7" s="6">
        <f t="shared" si="1"/>
        <v>94</v>
      </c>
      <c r="E7" s="6">
        <f t="shared" si="1"/>
        <v>162</v>
      </c>
      <c r="F7" s="6">
        <f t="shared" si="1"/>
        <v>221</v>
      </c>
      <c r="G7" s="6">
        <f t="shared" si="1"/>
        <v>284</v>
      </c>
      <c r="H7" s="6">
        <f t="shared" si="1"/>
        <v>412</v>
      </c>
      <c r="I7" s="6">
        <f t="shared" si="1"/>
        <v>543</v>
      </c>
      <c r="J7" s="6">
        <f t="shared" si="1"/>
        <v>798</v>
      </c>
      <c r="K7" s="6">
        <f t="shared" si="1"/>
        <v>927</v>
      </c>
      <c r="L7" s="6">
        <f t="shared" si="1"/>
        <v>979</v>
      </c>
      <c r="M7" s="6">
        <f t="shared" si="1"/>
        <v>1065</v>
      </c>
      <c r="N7" s="6">
        <f t="shared" si="1"/>
        <v>1155</v>
      </c>
      <c r="O7" s="6">
        <f t="shared" si="1"/>
        <v>1060</v>
      </c>
      <c r="P7" s="6">
        <f t="shared" si="1"/>
        <v>1843</v>
      </c>
      <c r="Q7" s="6">
        <f t="shared" si="1"/>
        <v>2180</v>
      </c>
      <c r="R7" s="6">
        <f t="shared" si="2"/>
        <v>2936</v>
      </c>
      <c r="S7" s="6">
        <f t="shared" si="2"/>
        <v>2599</v>
      </c>
      <c r="T7" s="6">
        <f t="shared" si="2"/>
        <v>3724</v>
      </c>
      <c r="U7" s="6">
        <f t="shared" si="2"/>
        <v>5036</v>
      </c>
      <c r="V7" s="6">
        <f t="shared" si="2"/>
        <v>6201</v>
      </c>
      <c r="W7" s="6">
        <f t="shared" si="2"/>
        <v>7860</v>
      </c>
      <c r="X7" s="6">
        <f t="shared" si="2"/>
        <v>9268</v>
      </c>
      <c r="Y7" s="6">
        <f t="shared" si="2"/>
        <v>10197</v>
      </c>
      <c r="Z7" s="6">
        <f t="shared" si="2"/>
        <v>11108</v>
      </c>
      <c r="AA7" s="6">
        <f t="shared" si="2"/>
        <v>12090</v>
      </c>
      <c r="AB7" s="6">
        <f t="shared" si="2"/>
        <v>14935</v>
      </c>
      <c r="AC7" s="6">
        <f t="shared" si="10"/>
        <v>19185</v>
      </c>
      <c r="AD7" s="6">
        <f t="shared" si="10"/>
        <v>22116</v>
      </c>
      <c r="AE7" s="6">
        <f t="shared" si="10"/>
        <v>23783</v>
      </c>
      <c r="AF7" s="6">
        <f t="shared" si="10"/>
        <v>26522</v>
      </c>
      <c r="AG7" s="6">
        <f t="shared" si="10"/>
        <v>28697</v>
      </c>
      <c r="AH7" s="6">
        <f t="shared" si="10"/>
        <v>30920</v>
      </c>
      <c r="AI7" s="6">
        <f t="shared" si="10"/>
        <v>33648</v>
      </c>
      <c r="AJ7" s="6">
        <f t="shared" si="10"/>
        <v>36653</v>
      </c>
      <c r="AK7" s="6">
        <f t="shared" si="10"/>
        <v>39533</v>
      </c>
      <c r="AL7" s="6">
        <f t="shared" si="10"/>
        <v>42588</v>
      </c>
      <c r="AM7" s="6">
        <f t="shared" si="10"/>
        <v>43752</v>
      </c>
      <c r="AN7" s="6">
        <f t="shared" si="10"/>
        <v>45420</v>
      </c>
      <c r="AO7" s="6">
        <f t="shared" si="10"/>
        <v>48134</v>
      </c>
      <c r="AP7" s="6">
        <f t="shared" si="10"/>
        <v>50456</v>
      </c>
      <c r="AQ7" s="6">
        <f t="shared" si="10"/>
        <v>52579</v>
      </c>
      <c r="AR7" s="6">
        <f t="shared" si="10"/>
        <v>55270</v>
      </c>
      <c r="AS7" s="6">
        <f t="shared" si="10"/>
        <v>58320</v>
      </c>
      <c r="AT7" s="6">
        <f t="shared" si="10"/>
        <v>60313</v>
      </c>
      <c r="AU7" s="6">
        <f t="shared" si="10"/>
        <v>61557</v>
      </c>
      <c r="AV7" s="6">
        <f t="shared" si="10"/>
        <v>63084</v>
      </c>
      <c r="AW7" s="6">
        <f t="shared" si="10"/>
        <v>64873</v>
      </c>
      <c r="AX7" s="6">
        <f t="shared" si="10"/>
        <v>66534</v>
      </c>
      <c r="AY7" s="6">
        <f t="shared" si="10"/>
        <v>68744</v>
      </c>
      <c r="AZ7" s="6">
        <f t="shared" si="10"/>
        <v>71063</v>
      </c>
      <c r="BA7" s="6">
        <f t="shared" si="10"/>
        <v>72333</v>
      </c>
      <c r="BB7" s="6">
        <f t="shared" si="4"/>
        <v>73094</v>
      </c>
      <c r="BC7" s="6">
        <f t="shared" si="4"/>
        <v>74696</v>
      </c>
      <c r="BD7" s="6">
        <f t="shared" si="4"/>
        <v>76778</v>
      </c>
      <c r="BE7" s="6">
        <f t="shared" si="4"/>
        <v>78364</v>
      </c>
      <c r="BF7" s="6">
        <f t="shared" si="4"/>
        <v>80031</v>
      </c>
      <c r="BG7" s="6">
        <f t="shared" si="4"/>
        <v>80589</v>
      </c>
      <c r="BH7" s="6">
        <f t="shared" si="4"/>
        <v>80758</v>
      </c>
      <c r="BI7" s="6">
        <f t="shared" si="4"/>
        <v>81104</v>
      </c>
      <c r="BJ7" s="6">
        <f t="shared" si="4"/>
        <v>81510</v>
      </c>
      <c r="BK7" s="6">
        <f t="shared" si="4"/>
        <v>81710</v>
      </c>
      <c r="BL7" s="6">
        <f t="shared" si="4"/>
        <v>82286</v>
      </c>
      <c r="BM7" s="6">
        <f>VLOOKUP($A7,$A$13:$BZ$166,BM$1,FALSE)</f>
        <v>82212</v>
      </c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B7">
        <v>6</v>
      </c>
      <c r="CD7" s="2">
        <f t="shared" ca="1" si="5"/>
        <v>81510</v>
      </c>
      <c r="CE7" s="2">
        <f t="shared" ca="1" si="6"/>
        <v>81710</v>
      </c>
      <c r="CF7" s="2">
        <f t="shared" ca="1" si="7"/>
        <v>82286</v>
      </c>
      <c r="CG7" s="2">
        <f t="shared" ca="1" si="11"/>
        <v>82212</v>
      </c>
      <c r="CH7" s="2"/>
      <c r="CI7" s="13">
        <f t="shared" ca="1" si="8"/>
        <v>-8.9930243297764445E-4</v>
      </c>
      <c r="CJ7" s="14">
        <f t="shared" ca="1" si="12"/>
        <v>2.8679016666024091E-3</v>
      </c>
      <c r="CK7" s="2"/>
      <c r="CL7" s="13">
        <f t="shared" ca="1" si="9"/>
        <v>2.4536866642130839E-3</v>
      </c>
      <c r="CM7" s="13">
        <f t="shared" ca="1" si="9"/>
        <v>7.0493207685717874E-3</v>
      </c>
      <c r="CN7" s="13">
        <f t="shared" ca="1" si="9"/>
        <v>-8.9930243297764445E-4</v>
      </c>
    </row>
    <row r="8" spans="1:92" x14ac:dyDescent="0.25">
      <c r="A8">
        <v>5</v>
      </c>
      <c r="B8" t="s">
        <v>9</v>
      </c>
      <c r="C8" s="5"/>
      <c r="D8" s="6">
        <f t="shared" si="1"/>
        <v>1</v>
      </c>
      <c r="E8" s="6">
        <f t="shared" si="1"/>
        <v>1</v>
      </c>
      <c r="F8" s="6">
        <f t="shared" si="1"/>
        <v>3</v>
      </c>
      <c r="G8" s="6">
        <f t="shared" si="1"/>
        <v>45</v>
      </c>
      <c r="H8" s="6">
        <f t="shared" si="1"/>
        <v>46</v>
      </c>
      <c r="I8" s="6">
        <f t="shared" si="1"/>
        <v>50</v>
      </c>
      <c r="J8" s="6">
        <f t="shared" si="1"/>
        <v>83</v>
      </c>
      <c r="K8" s="6">
        <f t="shared" si="1"/>
        <v>149</v>
      </c>
      <c r="L8" s="6">
        <f t="shared" si="1"/>
        <v>160</v>
      </c>
      <c r="M8" s="6">
        <f t="shared" si="1"/>
        <v>276</v>
      </c>
      <c r="N8" s="6">
        <f t="shared" si="1"/>
        <v>414</v>
      </c>
      <c r="O8" s="6">
        <f t="shared" si="1"/>
        <v>523</v>
      </c>
      <c r="P8" s="6">
        <f t="shared" si="1"/>
        <v>589</v>
      </c>
      <c r="Q8" s="6">
        <f t="shared" si="1"/>
        <v>622</v>
      </c>
      <c r="R8" s="6">
        <f t="shared" si="2"/>
        <v>724</v>
      </c>
      <c r="S8" s="6">
        <f t="shared" si="2"/>
        <v>1004</v>
      </c>
      <c r="T8" s="6">
        <f t="shared" si="2"/>
        <v>1045</v>
      </c>
      <c r="U8" s="6">
        <f t="shared" si="2"/>
        <v>1258</v>
      </c>
      <c r="V8" s="6">
        <f t="shared" si="2"/>
        <v>1439</v>
      </c>
      <c r="W8" s="6">
        <f t="shared" si="2"/>
        <v>1966</v>
      </c>
      <c r="X8" s="6">
        <f t="shared" si="2"/>
        <v>2335</v>
      </c>
      <c r="Y8" s="6">
        <f t="shared" si="2"/>
        <v>2749</v>
      </c>
      <c r="Z8" s="6">
        <f t="shared" si="2"/>
        <v>2941</v>
      </c>
      <c r="AA8" s="6">
        <f t="shared" si="2"/>
        <v>4025</v>
      </c>
      <c r="AB8" s="6">
        <f t="shared" si="2"/>
        <v>4440</v>
      </c>
      <c r="AC8" s="6">
        <f t="shared" si="10"/>
        <v>5129</v>
      </c>
      <c r="AD8" s="6">
        <f t="shared" si="10"/>
        <v>6072</v>
      </c>
      <c r="AE8" s="6">
        <f t="shared" si="10"/>
        <v>7024</v>
      </c>
      <c r="AF8" s="6">
        <f t="shared" si="10"/>
        <v>7432</v>
      </c>
      <c r="AG8" s="6">
        <f t="shared" si="10"/>
        <v>8326</v>
      </c>
      <c r="AH8" s="6">
        <f t="shared" si="10"/>
        <v>9362</v>
      </c>
      <c r="AI8" s="6">
        <f t="shared" si="10"/>
        <v>10361</v>
      </c>
      <c r="AJ8" s="6">
        <f t="shared" si="10"/>
        <v>10950</v>
      </c>
      <c r="AK8" s="6">
        <f t="shared" si="10"/>
        <v>12384</v>
      </c>
      <c r="AL8" s="6">
        <f t="shared" si="10"/>
        <v>13030</v>
      </c>
      <c r="AM8" s="6">
        <f t="shared" si="10"/>
        <v>14620</v>
      </c>
      <c r="AN8" s="6">
        <f t="shared" si="10"/>
        <v>15729</v>
      </c>
      <c r="AO8" s="6">
        <f t="shared" si="10"/>
        <v>16847</v>
      </c>
      <c r="AP8" s="6">
        <f t="shared" si="10"/>
        <v>18278</v>
      </c>
      <c r="AQ8" s="6">
        <f t="shared" si="10"/>
        <v>19758</v>
      </c>
      <c r="AR8" s="6">
        <f t="shared" si="10"/>
        <v>20996</v>
      </c>
      <c r="AS8" s="6">
        <f t="shared" si="10"/>
        <v>21815</v>
      </c>
      <c r="AT8" s="6">
        <f t="shared" si="10"/>
        <v>22837</v>
      </c>
      <c r="AU8" s="6">
        <f t="shared" si="10"/>
        <v>24392</v>
      </c>
      <c r="AV8" s="6">
        <f t="shared" si="10"/>
        <v>26491</v>
      </c>
      <c r="AW8" s="6">
        <f t="shared" si="10"/>
        <v>28470</v>
      </c>
      <c r="AX8" s="6">
        <f t="shared" si="10"/>
        <v>30455</v>
      </c>
      <c r="AY8" s="6">
        <f t="shared" si="10"/>
        <v>32534</v>
      </c>
      <c r="AZ8" s="6">
        <f t="shared" si="10"/>
        <v>34211</v>
      </c>
      <c r="BA8" s="6">
        <f t="shared" si="10"/>
        <v>35435</v>
      </c>
      <c r="BB8" s="6">
        <f t="shared" si="4"/>
        <v>37130</v>
      </c>
      <c r="BC8" s="6">
        <f t="shared" si="4"/>
        <v>38092</v>
      </c>
      <c r="BD8" s="6">
        <f t="shared" si="4"/>
        <v>40164</v>
      </c>
      <c r="BE8" s="6">
        <f t="shared" si="4"/>
        <v>42727</v>
      </c>
      <c r="BF8" s="6">
        <f t="shared" si="4"/>
        <v>44927</v>
      </c>
      <c r="BG8" s="6">
        <f t="shared" si="4"/>
        <v>47055</v>
      </c>
      <c r="BH8" s="6">
        <f t="shared" si="4"/>
        <v>48877</v>
      </c>
      <c r="BI8" s="6">
        <f t="shared" si="4"/>
        <v>51600</v>
      </c>
      <c r="BJ8" s="6">
        <f t="shared" si="4"/>
        <v>54543</v>
      </c>
      <c r="BK8" s="6">
        <f t="shared" si="4"/>
        <v>57576</v>
      </c>
      <c r="BL8" s="6">
        <f t="shared" si="4"/>
        <v>60498</v>
      </c>
      <c r="BM8" s="6">
        <f>VLOOKUP($A8,$A$13:$BZ$166,BM$1,FALSE)</f>
        <v>63120</v>
      </c>
      <c r="BN8" s="149"/>
      <c r="BO8" s="149"/>
      <c r="BP8" s="149"/>
      <c r="BQ8" s="149"/>
      <c r="BR8" s="149"/>
      <c r="BS8" s="149"/>
      <c r="BT8" s="149"/>
      <c r="BU8" s="149"/>
      <c r="BV8" s="149"/>
      <c r="BW8" s="149"/>
      <c r="BX8" s="149"/>
      <c r="BY8" s="149"/>
      <c r="BZ8" s="149"/>
      <c r="CB8">
        <v>7</v>
      </c>
      <c r="CD8" s="2">
        <f t="shared" ca="1" si="5"/>
        <v>54543</v>
      </c>
      <c r="CE8" s="2">
        <f t="shared" ca="1" si="6"/>
        <v>57576</v>
      </c>
      <c r="CF8" s="2">
        <f t="shared" ca="1" si="7"/>
        <v>60498</v>
      </c>
      <c r="CG8" s="2">
        <f t="shared" ca="1" si="11"/>
        <v>63120</v>
      </c>
      <c r="CH8" s="2"/>
      <c r="CI8" s="13">
        <f t="shared" ca="1" si="8"/>
        <v>4.3340275711593712E-2</v>
      </c>
      <c r="CJ8" s="14">
        <f t="shared" ca="1" si="12"/>
        <v>4.9899363559820532E-2</v>
      </c>
      <c r="CK8" s="2"/>
      <c r="CL8" s="13">
        <f t="shared" ca="1" si="9"/>
        <v>5.5607502337605252E-2</v>
      </c>
      <c r="CM8" s="13">
        <f t="shared" ca="1" si="9"/>
        <v>5.075031263026264E-2</v>
      </c>
      <c r="CN8" s="13">
        <f t="shared" ca="1" si="9"/>
        <v>4.3340275711593712E-2</v>
      </c>
    </row>
    <row r="9" spans="1:92" x14ac:dyDescent="0.25">
      <c r="A9">
        <v>6</v>
      </c>
      <c r="B9" t="s">
        <v>10</v>
      </c>
      <c r="C9" s="5"/>
      <c r="D9" s="6">
        <f t="shared" si="1"/>
        <v>7</v>
      </c>
      <c r="E9" s="6">
        <f t="shared" si="1"/>
        <v>10</v>
      </c>
      <c r="F9" s="6">
        <f t="shared" si="1"/>
        <v>12</v>
      </c>
      <c r="G9" s="6">
        <f t="shared" si="1"/>
        <v>17</v>
      </c>
      <c r="H9" s="6">
        <f t="shared" si="1"/>
        <v>21</v>
      </c>
      <c r="I9" s="6">
        <f t="shared" si="1"/>
        <v>29</v>
      </c>
      <c r="J9" s="6">
        <f t="shared" si="1"/>
        <v>34</v>
      </c>
      <c r="K9" s="6">
        <f t="shared" si="1"/>
        <v>52</v>
      </c>
      <c r="L9" s="6">
        <f t="shared" si="1"/>
        <v>79</v>
      </c>
      <c r="M9" s="6">
        <f t="shared" si="1"/>
        <v>107</v>
      </c>
      <c r="N9" s="6">
        <f t="shared" si="1"/>
        <v>148</v>
      </c>
      <c r="O9" s="6">
        <f t="shared" si="1"/>
        <v>197</v>
      </c>
      <c r="P9" s="6">
        <f t="shared" si="1"/>
        <v>233</v>
      </c>
      <c r="Q9" s="6">
        <f t="shared" si="1"/>
        <v>366</v>
      </c>
      <c r="R9" s="6">
        <f t="shared" si="2"/>
        <v>463</v>
      </c>
      <c r="S9" s="6">
        <f t="shared" si="2"/>
        <v>631</v>
      </c>
      <c r="T9" s="6">
        <f t="shared" si="2"/>
        <v>827</v>
      </c>
      <c r="U9" s="6">
        <f t="shared" si="2"/>
        <v>1016</v>
      </c>
      <c r="V9" s="6">
        <f t="shared" si="2"/>
        <v>1266</v>
      </c>
      <c r="W9" s="6">
        <f t="shared" si="2"/>
        <v>1441</v>
      </c>
      <c r="X9" s="6">
        <f t="shared" si="2"/>
        <v>1809</v>
      </c>
      <c r="Y9" s="6">
        <f t="shared" si="2"/>
        <v>2158</v>
      </c>
      <c r="Z9" s="6">
        <f t="shared" si="2"/>
        <v>2503</v>
      </c>
      <c r="AA9" s="6">
        <f t="shared" si="2"/>
        <v>2978</v>
      </c>
      <c r="AB9" s="6">
        <f t="shared" si="2"/>
        <v>3405</v>
      </c>
      <c r="AC9" s="6">
        <f t="shared" si="10"/>
        <v>4032</v>
      </c>
      <c r="AD9" s="6">
        <f t="shared" si="10"/>
        <v>4825</v>
      </c>
      <c r="AE9" s="6">
        <f t="shared" si="10"/>
        <v>5476</v>
      </c>
      <c r="AF9" s="6">
        <f t="shared" si="10"/>
        <v>6077</v>
      </c>
      <c r="AG9" s="6">
        <f t="shared" si="10"/>
        <v>6820</v>
      </c>
      <c r="AH9" s="6">
        <f t="shared" si="10"/>
        <v>7503</v>
      </c>
      <c r="AI9" s="6">
        <f t="shared" si="10"/>
        <v>8165</v>
      </c>
      <c r="AJ9" s="6">
        <f t="shared" si="10"/>
        <v>9134</v>
      </c>
      <c r="AK9" s="6">
        <f t="shared" si="10"/>
        <v>10023</v>
      </c>
      <c r="AL9" s="6">
        <f t="shared" si="10"/>
        <v>10779</v>
      </c>
      <c r="AM9" s="6">
        <f t="shared" si="10"/>
        <v>11591</v>
      </c>
      <c r="AN9" s="6">
        <f t="shared" si="10"/>
        <v>12428</v>
      </c>
      <c r="AO9" s="6">
        <f t="shared" si="10"/>
        <v>13155</v>
      </c>
      <c r="AP9" s="6">
        <f t="shared" si="10"/>
        <v>13915</v>
      </c>
      <c r="AQ9" s="6">
        <f t="shared" si="10"/>
        <v>14681</v>
      </c>
      <c r="AR9" s="6">
        <f t="shared" si="10"/>
        <v>15362</v>
      </c>
      <c r="AS9" s="6">
        <f t="shared" si="10"/>
        <v>15887</v>
      </c>
      <c r="AT9" s="6">
        <f t="shared" si="10"/>
        <v>16523</v>
      </c>
      <c r="AU9" s="6">
        <f t="shared" si="10"/>
        <v>17127</v>
      </c>
      <c r="AV9" s="6">
        <f t="shared" si="10"/>
        <v>17669</v>
      </c>
      <c r="AW9" s="6">
        <f t="shared" si="10"/>
        <v>18279</v>
      </c>
      <c r="AX9" s="6">
        <f t="shared" si="10"/>
        <v>18849</v>
      </c>
      <c r="AY9" s="6">
        <f t="shared" si="10"/>
        <v>19468</v>
      </c>
      <c r="AZ9" s="6">
        <f t="shared" si="10"/>
        <v>19899</v>
      </c>
      <c r="BA9" s="6">
        <f t="shared" si="10"/>
        <v>20465</v>
      </c>
      <c r="BB9" s="6">
        <f t="shared" si="4"/>
        <v>21067</v>
      </c>
      <c r="BC9" s="6">
        <f t="shared" si="4"/>
        <v>21645</v>
      </c>
      <c r="BD9" s="6">
        <f t="shared" si="4"/>
        <v>22170</v>
      </c>
      <c r="BE9" s="6">
        <f t="shared" si="4"/>
        <v>22745</v>
      </c>
      <c r="BF9" s="6">
        <f t="shared" si="4"/>
        <v>23227</v>
      </c>
      <c r="BG9" s="6">
        <f t="shared" si="4"/>
        <v>23660</v>
      </c>
      <c r="BH9" s="6">
        <f t="shared" si="4"/>
        <v>24114</v>
      </c>
      <c r="BI9" s="6">
        <f t="shared" si="4"/>
        <v>24648</v>
      </c>
      <c r="BJ9" s="6">
        <f t="shared" si="4"/>
        <v>25085</v>
      </c>
      <c r="BK9" s="6">
        <f t="shared" si="4"/>
        <v>25549</v>
      </c>
      <c r="BL9" s="6">
        <f t="shared" si="4"/>
        <v>25969</v>
      </c>
      <c r="BM9" s="6">
        <f>VLOOKUP($A9,$A$13:$BZ$166,BM$1,FALSE)</f>
        <v>26384</v>
      </c>
      <c r="BN9" s="149"/>
      <c r="BO9" s="149"/>
      <c r="BP9" s="149"/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B9">
        <v>8</v>
      </c>
      <c r="CD9" s="2">
        <f t="shared" ca="1" si="5"/>
        <v>25085</v>
      </c>
      <c r="CE9" s="2">
        <f t="shared" ca="1" si="6"/>
        <v>25549</v>
      </c>
      <c r="CF9" s="2">
        <f t="shared" ca="1" si="7"/>
        <v>25969</v>
      </c>
      <c r="CG9" s="2">
        <f t="shared" ca="1" si="11"/>
        <v>26384</v>
      </c>
      <c r="CH9" s="2"/>
      <c r="CI9" s="13">
        <f t="shared" ca="1" si="8"/>
        <v>1.5980592244599245E-2</v>
      </c>
      <c r="CJ9" s="14">
        <f t="shared" ca="1" si="12"/>
        <v>1.6972233880214516E-2</v>
      </c>
      <c r="CK9" s="2"/>
      <c r="CL9" s="13">
        <f t="shared" ca="1" si="9"/>
        <v>1.8497109826589586E-2</v>
      </c>
      <c r="CM9" s="13">
        <f t="shared" ca="1" si="9"/>
        <v>1.6438999569454715E-2</v>
      </c>
      <c r="CN9" s="13">
        <f t="shared" ca="1" si="9"/>
        <v>1.5980592244599245E-2</v>
      </c>
    </row>
    <row r="10" spans="1:92" x14ac:dyDescent="0.25">
      <c r="A10">
        <v>7</v>
      </c>
      <c r="B10" t="s">
        <v>11</v>
      </c>
      <c r="C10" s="5"/>
      <c r="D10" s="6">
        <f t="shared" si="1"/>
        <v>4324</v>
      </c>
      <c r="E10" s="6">
        <f t="shared" si="1"/>
        <v>8623</v>
      </c>
      <c r="F10" s="6">
        <f t="shared" si="1"/>
        <v>9587</v>
      </c>
      <c r="G10" s="6">
        <f t="shared" si="1"/>
        <v>12014</v>
      </c>
      <c r="H10" s="6">
        <f t="shared" si="1"/>
        <v>15695</v>
      </c>
      <c r="I10" s="6">
        <f t="shared" si="1"/>
        <v>18661</v>
      </c>
      <c r="J10" s="6">
        <f t="shared" si="1"/>
        <v>21127</v>
      </c>
      <c r="K10" s="6">
        <f t="shared" si="1"/>
        <v>23345</v>
      </c>
      <c r="L10" s="6">
        <f t="shared" si="1"/>
        <v>25844</v>
      </c>
      <c r="M10" s="6">
        <f t="shared" si="1"/>
        <v>29861</v>
      </c>
      <c r="N10" s="6">
        <f t="shared" si="1"/>
        <v>32362</v>
      </c>
      <c r="O10" s="6">
        <f t="shared" si="1"/>
        <v>36359</v>
      </c>
      <c r="P10" s="6">
        <f t="shared" si="1"/>
        <v>42062</v>
      </c>
      <c r="Q10" s="6">
        <f t="shared" si="1"/>
        <v>49937</v>
      </c>
      <c r="R10" s="6">
        <f t="shared" si="2"/>
        <v>53826</v>
      </c>
      <c r="S10" s="6">
        <f t="shared" si="2"/>
        <v>60761</v>
      </c>
      <c r="T10" s="6">
        <f t="shared" si="2"/>
        <v>73154</v>
      </c>
      <c r="U10" s="6">
        <f t="shared" si="2"/>
        <v>86011</v>
      </c>
      <c r="V10" s="6">
        <f t="shared" si="2"/>
        <v>97488</v>
      </c>
      <c r="W10" s="6">
        <f t="shared" si="2"/>
        <v>109170</v>
      </c>
      <c r="X10" s="6">
        <f t="shared" si="2"/>
        <v>124899</v>
      </c>
      <c r="Y10" s="6">
        <f t="shared" si="2"/>
        <v>137962</v>
      </c>
      <c r="Z10" s="6">
        <f t="shared" si="2"/>
        <v>148657</v>
      </c>
      <c r="AA10" s="6">
        <f t="shared" si="2"/>
        <v>165541</v>
      </c>
      <c r="AB10" s="6">
        <f t="shared" si="2"/>
        <v>182777</v>
      </c>
      <c r="AC10" s="6">
        <f t="shared" si="10"/>
        <v>206886</v>
      </c>
      <c r="AD10" s="6">
        <f t="shared" si="10"/>
        <v>233222</v>
      </c>
      <c r="AE10" s="6">
        <f t="shared" si="10"/>
        <v>258402</v>
      </c>
      <c r="AF10" s="6">
        <f t="shared" si="10"/>
        <v>275468</v>
      </c>
      <c r="AG10" s="6">
        <f t="shared" si="10"/>
        <v>296964</v>
      </c>
      <c r="AH10" s="6">
        <f t="shared" si="10"/>
        <v>324445</v>
      </c>
      <c r="AI10" s="6">
        <f t="shared" si="10"/>
        <v>361060</v>
      </c>
      <c r="AJ10" s="6">
        <f t="shared" si="10"/>
        <v>394079</v>
      </c>
      <c r="AK10" s="6">
        <f t="shared" si="10"/>
        <v>429526</v>
      </c>
      <c r="AL10" s="6">
        <f t="shared" si="10"/>
        <v>454030</v>
      </c>
      <c r="AM10" s="6">
        <f t="shared" si="10"/>
        <v>477359</v>
      </c>
      <c r="AN10" s="6">
        <f t="shared" si="10"/>
        <v>506968</v>
      </c>
      <c r="AO10" s="6">
        <f t="shared" si="10"/>
        <v>541423</v>
      </c>
      <c r="AP10" s="6">
        <f t="shared" si="10"/>
        <v>581232</v>
      </c>
      <c r="AQ10" s="6">
        <f t="shared" si="10"/>
        <v>619849</v>
      </c>
      <c r="AR10" s="6">
        <f t="shared" si="10"/>
        <v>657224</v>
      </c>
      <c r="AS10" s="6">
        <f t="shared" si="10"/>
        <v>691461</v>
      </c>
      <c r="AT10" s="6">
        <f t="shared" si="10"/>
        <v>721732</v>
      </c>
      <c r="AU10" s="6">
        <f t="shared" si="10"/>
        <v>755445</v>
      </c>
      <c r="AV10" s="6">
        <f t="shared" si="10"/>
        <v>807125</v>
      </c>
      <c r="AW10" s="6">
        <f t="shared" si="10"/>
        <v>853369</v>
      </c>
      <c r="AX10" s="6">
        <f t="shared" si="10"/>
        <v>906864</v>
      </c>
      <c r="AY10" s="6">
        <f t="shared" si="10"/>
        <v>963473</v>
      </c>
      <c r="AZ10" s="6">
        <f t="shared" si="10"/>
        <v>1010193</v>
      </c>
      <c r="BA10" s="6">
        <f t="shared" si="10"/>
        <v>1046910</v>
      </c>
      <c r="BB10" s="6">
        <f t="shared" si="4"/>
        <v>1073689</v>
      </c>
      <c r="BC10" s="6">
        <f t="shared" si="4"/>
        <v>1117404</v>
      </c>
      <c r="BD10" s="6">
        <f t="shared" si="4"/>
        <v>1178403</v>
      </c>
      <c r="BE10" s="6">
        <f t="shared" si="4"/>
        <v>1244108</v>
      </c>
      <c r="BF10" s="6">
        <f t="shared" si="4"/>
        <v>1305833</v>
      </c>
      <c r="BG10" s="6">
        <f t="shared" si="4"/>
        <v>1356541</v>
      </c>
      <c r="BH10" s="6">
        <f t="shared" si="4"/>
        <v>1398024</v>
      </c>
      <c r="BI10" s="6">
        <f t="shared" si="4"/>
        <v>1450150</v>
      </c>
      <c r="BJ10" s="6">
        <f t="shared" si="4"/>
        <v>1513251</v>
      </c>
      <c r="BK10" s="6">
        <f t="shared" si="4"/>
        <v>1579909</v>
      </c>
      <c r="BL10" s="6">
        <f t="shared" si="4"/>
        <v>1642356</v>
      </c>
      <c r="BM10" s="6">
        <f>VLOOKUP($A10,$A$13:$BZ$166,BM$1,FALSE)</f>
        <v>1707743</v>
      </c>
      <c r="BN10" s="149"/>
      <c r="BO10" s="149"/>
      <c r="BP10" s="149"/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B10">
        <v>9</v>
      </c>
      <c r="CD10" s="2">
        <f t="shared" ca="1" si="5"/>
        <v>1513251</v>
      </c>
      <c r="CE10" s="2">
        <f t="shared" ca="1" si="6"/>
        <v>1579909</v>
      </c>
      <c r="CF10" s="2">
        <f t="shared" ca="1" si="7"/>
        <v>1642356</v>
      </c>
      <c r="CG10" s="2">
        <f t="shared" ca="1" si="11"/>
        <v>1707743</v>
      </c>
      <c r="CH10" s="2"/>
      <c r="CI10" s="13">
        <f t="shared" ca="1" si="8"/>
        <v>3.9812927282513622E-2</v>
      </c>
      <c r="CJ10" s="14">
        <f t="shared" ca="1" si="12"/>
        <v>4.1129384858408745E-2</v>
      </c>
      <c r="CK10" s="2"/>
      <c r="CL10" s="13">
        <f t="shared" ca="1" si="9"/>
        <v>4.4049533091337745E-2</v>
      </c>
      <c r="CM10" s="13">
        <f t="shared" ca="1" si="9"/>
        <v>3.9525694201374861E-2</v>
      </c>
      <c r="CN10" s="13">
        <f t="shared" ca="1" si="9"/>
        <v>3.9812927282513622E-2</v>
      </c>
    </row>
    <row r="11" spans="1:92" x14ac:dyDescent="0.25">
      <c r="C11" s="1" t="s">
        <v>357</v>
      </c>
      <c r="E11" s="93">
        <f>+(E4+E8+E9)-(D4+D8+D9)</f>
        <v>93</v>
      </c>
      <c r="F11" s="93">
        <f t="shared" ref="F11:BM11" si="13">+(F4+F8+F9)-(E4+E8+E9)</f>
        <v>78</v>
      </c>
      <c r="G11" s="93">
        <f t="shared" si="13"/>
        <v>250</v>
      </c>
      <c r="H11" s="93">
        <f t="shared" si="13"/>
        <v>238</v>
      </c>
      <c r="I11" s="93">
        <f t="shared" si="13"/>
        <v>240</v>
      </c>
      <c r="J11" s="93">
        <f t="shared" si="13"/>
        <v>566</v>
      </c>
      <c r="K11" s="93">
        <f t="shared" si="13"/>
        <v>342</v>
      </c>
      <c r="L11" s="93">
        <f t="shared" si="13"/>
        <v>445</v>
      </c>
      <c r="M11" s="93">
        <f t="shared" si="13"/>
        <v>608</v>
      </c>
      <c r="N11" s="93">
        <f t="shared" si="13"/>
        <v>769</v>
      </c>
      <c r="O11" s="93">
        <f t="shared" si="13"/>
        <v>778</v>
      </c>
      <c r="P11" s="93">
        <f t="shared" si="13"/>
        <v>1247</v>
      </c>
      <c r="Q11" s="93">
        <f t="shared" si="13"/>
        <v>1492</v>
      </c>
      <c r="R11" s="93">
        <f t="shared" si="13"/>
        <v>1797</v>
      </c>
      <c r="S11" s="93">
        <f t="shared" si="13"/>
        <v>977</v>
      </c>
      <c r="T11" s="93">
        <f t="shared" si="13"/>
        <v>2313</v>
      </c>
      <c r="U11" s="93">
        <f t="shared" si="13"/>
        <v>2651</v>
      </c>
      <c r="V11" s="93">
        <f t="shared" si="13"/>
        <v>2547</v>
      </c>
      <c r="W11" s="93">
        <f t="shared" si="13"/>
        <v>3497</v>
      </c>
      <c r="X11" s="93">
        <f t="shared" si="13"/>
        <v>3590</v>
      </c>
      <c r="Y11" s="93">
        <f t="shared" si="13"/>
        <v>3233</v>
      </c>
      <c r="Z11" s="93">
        <f t="shared" si="13"/>
        <v>3526</v>
      </c>
      <c r="AA11" s="93">
        <f t="shared" si="13"/>
        <v>4207</v>
      </c>
      <c r="AB11" s="93">
        <f t="shared" si="13"/>
        <v>5322</v>
      </c>
      <c r="AC11" s="93">
        <f t="shared" si="13"/>
        <v>5986</v>
      </c>
      <c r="AD11" s="93">
        <f t="shared" si="13"/>
        <v>6557</v>
      </c>
      <c r="AE11" s="93">
        <f t="shared" si="13"/>
        <v>5560</v>
      </c>
      <c r="AF11" s="93">
        <f t="shared" si="13"/>
        <v>4789</v>
      </c>
      <c r="AG11" s="93">
        <f t="shared" si="13"/>
        <v>5249</v>
      </c>
      <c r="AH11" s="93">
        <f t="shared" si="13"/>
        <v>5210</v>
      </c>
      <c r="AI11" s="93">
        <f t="shared" si="13"/>
        <v>6153</v>
      </c>
      <c r="AJ11" s="93">
        <f t="shared" si="13"/>
        <v>5959</v>
      </c>
      <c r="AK11" s="93">
        <f t="shared" si="13"/>
        <v>5974</v>
      </c>
      <c r="AL11" s="93">
        <f t="shared" si="13"/>
        <v>5217</v>
      </c>
      <c r="AM11" s="93">
        <f t="shared" si="13"/>
        <v>4050</v>
      </c>
      <c r="AN11" s="93">
        <f t="shared" si="13"/>
        <v>4053</v>
      </c>
      <c r="AO11" s="93">
        <f t="shared" si="13"/>
        <v>4782</v>
      </c>
      <c r="AP11" s="93">
        <f t="shared" si="13"/>
        <v>4668</v>
      </c>
      <c r="AQ11" s="93">
        <f t="shared" si="13"/>
        <v>4585</v>
      </c>
      <c r="AR11" s="93">
        <f t="shared" si="13"/>
        <v>4805</v>
      </c>
      <c r="AS11" s="93">
        <f t="shared" si="13"/>
        <v>4316</v>
      </c>
      <c r="AT11" s="93">
        <f t="shared" si="13"/>
        <v>3599</v>
      </c>
      <c r="AU11" s="93">
        <f t="shared" si="13"/>
        <v>3039</v>
      </c>
      <c r="AV11" s="93">
        <f t="shared" si="13"/>
        <v>3836</v>
      </c>
      <c r="AW11" s="93">
        <f t="shared" si="13"/>
        <v>4204</v>
      </c>
      <c r="AX11" s="93">
        <f t="shared" si="13"/>
        <v>3951</v>
      </c>
      <c r="AY11" s="93">
        <f t="shared" si="13"/>
        <v>4694</v>
      </c>
      <c r="AZ11" s="93">
        <f t="shared" si="13"/>
        <v>4092</v>
      </c>
      <c r="BA11" s="93">
        <f t="shared" si="13"/>
        <v>3153</v>
      </c>
      <c r="BB11" s="93">
        <f t="shared" si="13"/>
        <v>2972</v>
      </c>
      <c r="BC11" s="93">
        <f t="shared" si="13"/>
        <v>2667</v>
      </c>
      <c r="BD11" s="93">
        <f t="shared" si="13"/>
        <v>3786</v>
      </c>
      <c r="BE11" s="93">
        <f t="shared" si="13"/>
        <v>3493</v>
      </c>
      <c r="BF11" s="93">
        <f t="shared" si="13"/>
        <v>3491</v>
      </c>
      <c r="BG11" s="93">
        <f t="shared" si="13"/>
        <v>3047</v>
      </c>
      <c r="BH11" s="93">
        <f t="shared" si="13"/>
        <v>2256</v>
      </c>
      <c r="BI11" s="93">
        <f t="shared" si="13"/>
        <v>2729</v>
      </c>
      <c r="BJ11" s="93">
        <f t="shared" si="13"/>
        <v>3370</v>
      </c>
      <c r="BK11" s="93">
        <f t="shared" si="13"/>
        <v>2646</v>
      </c>
      <c r="BL11" s="93">
        <f t="shared" si="13"/>
        <v>3021</v>
      </c>
      <c r="BM11" s="93">
        <f t="shared" si="13"/>
        <v>2357</v>
      </c>
      <c r="BN11" s="149"/>
      <c r="BO11" s="149"/>
      <c r="BP11" s="149"/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B11">
        <v>10</v>
      </c>
      <c r="CD11" s="2">
        <f ca="1">HLOOKUP($B$170-3,$D$2:$BL$11,$CB11,FALSE)</f>
        <v>3370</v>
      </c>
      <c r="CE11" s="2">
        <f ca="1">HLOOKUP($B$170-2,$D$2:$BL$11,$CB11,FALSE)</f>
        <v>2646</v>
      </c>
      <c r="CF11" s="2">
        <f ca="1">HLOOKUP($B$170-1,$D$2:$BL$11,$CB11,FALSE)</f>
        <v>3021</v>
      </c>
      <c r="CG11" s="2">
        <f ca="1">HLOOKUP($B$170,$D$2:$BZ$11,$CB11,FALSE)</f>
        <v>2357</v>
      </c>
      <c r="CI11" s="13">
        <f t="shared" ref="CI11" ca="1" si="14">+CG11/CF11-1</f>
        <v>-0.21979476994372726</v>
      </c>
      <c r="CJ11" s="14">
        <f t="shared" ca="1" si="12"/>
        <v>-9.7636069728960842E-2</v>
      </c>
      <c r="CL11" s="13">
        <f t="shared" ref="CL11" ca="1" si="15">+CE11/CD11-1</f>
        <v>-0.21483679525222554</v>
      </c>
      <c r="CM11" s="13">
        <f t="shared" ref="CM11" ca="1" si="16">+CF11/CE11-1</f>
        <v>0.14172335600907027</v>
      </c>
      <c r="CN11" s="13">
        <f t="shared" ref="CN11" ca="1" si="17">+CG11/CF11-1</f>
        <v>-0.21979476994372726</v>
      </c>
    </row>
    <row r="12" spans="1:92" x14ac:dyDescent="0.25">
      <c r="C12" s="1" t="s">
        <v>358</v>
      </c>
      <c r="E12" s="93">
        <f>+E4-D4</f>
        <v>90</v>
      </c>
      <c r="F12" s="93">
        <f t="shared" ref="F12:BM12" si="18">+F4-E4</f>
        <v>74</v>
      </c>
      <c r="G12" s="93">
        <f t="shared" si="18"/>
        <v>203</v>
      </c>
      <c r="H12" s="93">
        <f t="shared" si="18"/>
        <v>233</v>
      </c>
      <c r="I12" s="93">
        <f t="shared" si="18"/>
        <v>228</v>
      </c>
      <c r="J12" s="93">
        <f t="shared" si="18"/>
        <v>528</v>
      </c>
      <c r="K12" s="93">
        <f t="shared" si="18"/>
        <v>258</v>
      </c>
      <c r="L12" s="93">
        <f t="shared" si="18"/>
        <v>407</v>
      </c>
      <c r="M12" s="93">
        <f t="shared" si="18"/>
        <v>464</v>
      </c>
      <c r="N12" s="93">
        <f t="shared" si="18"/>
        <v>590</v>
      </c>
      <c r="O12" s="93">
        <f t="shared" si="18"/>
        <v>620</v>
      </c>
      <c r="P12" s="93">
        <f t="shared" si="18"/>
        <v>1145</v>
      </c>
      <c r="Q12" s="93">
        <f t="shared" si="18"/>
        <v>1326</v>
      </c>
      <c r="R12" s="93">
        <f t="shared" si="18"/>
        <v>1598</v>
      </c>
      <c r="S12" s="93">
        <f t="shared" si="18"/>
        <v>529</v>
      </c>
      <c r="T12" s="93">
        <f t="shared" si="18"/>
        <v>2076</v>
      </c>
      <c r="U12" s="93">
        <f t="shared" si="18"/>
        <v>2249</v>
      </c>
      <c r="V12" s="93">
        <f t="shared" si="18"/>
        <v>2116</v>
      </c>
      <c r="W12" s="93">
        <f t="shared" si="18"/>
        <v>2795</v>
      </c>
      <c r="X12" s="93">
        <f t="shared" si="18"/>
        <v>2853</v>
      </c>
      <c r="Y12" s="93">
        <f t="shared" si="18"/>
        <v>2470</v>
      </c>
      <c r="Z12" s="93">
        <f t="shared" si="18"/>
        <v>2989</v>
      </c>
      <c r="AA12" s="93">
        <f t="shared" si="18"/>
        <v>2648</v>
      </c>
      <c r="AB12" s="93">
        <f t="shared" si="18"/>
        <v>4480</v>
      </c>
      <c r="AC12" s="93">
        <f t="shared" si="18"/>
        <v>4670</v>
      </c>
      <c r="AD12" s="93">
        <f t="shared" si="18"/>
        <v>4821</v>
      </c>
      <c r="AE12" s="93">
        <f t="shared" si="18"/>
        <v>3957</v>
      </c>
      <c r="AF12" s="93">
        <f t="shared" si="18"/>
        <v>3780</v>
      </c>
      <c r="AG12" s="93">
        <f t="shared" si="18"/>
        <v>3612</v>
      </c>
      <c r="AH12" s="93">
        <f t="shared" si="18"/>
        <v>3491</v>
      </c>
      <c r="AI12" s="93">
        <f t="shared" si="18"/>
        <v>4492</v>
      </c>
      <c r="AJ12" s="93">
        <f t="shared" si="18"/>
        <v>4401</v>
      </c>
      <c r="AK12" s="93">
        <f t="shared" si="18"/>
        <v>3651</v>
      </c>
      <c r="AL12" s="93">
        <f t="shared" si="18"/>
        <v>3815</v>
      </c>
      <c r="AM12" s="93">
        <f t="shared" si="18"/>
        <v>1648</v>
      </c>
      <c r="AN12" s="93">
        <f t="shared" si="18"/>
        <v>2107</v>
      </c>
      <c r="AO12" s="93">
        <f t="shared" si="18"/>
        <v>2937</v>
      </c>
      <c r="AP12" s="93">
        <f t="shared" si="18"/>
        <v>2477</v>
      </c>
      <c r="AQ12" s="93">
        <f t="shared" si="18"/>
        <v>2339</v>
      </c>
      <c r="AR12" s="93">
        <f t="shared" si="18"/>
        <v>2886</v>
      </c>
      <c r="AS12" s="93">
        <f t="shared" si="18"/>
        <v>2972</v>
      </c>
      <c r="AT12" s="93">
        <f t="shared" si="18"/>
        <v>1941</v>
      </c>
      <c r="AU12" s="93">
        <f t="shared" si="18"/>
        <v>880</v>
      </c>
      <c r="AV12" s="93">
        <f t="shared" si="18"/>
        <v>1195</v>
      </c>
      <c r="AW12" s="93">
        <f t="shared" si="18"/>
        <v>1615</v>
      </c>
      <c r="AX12" s="93">
        <f t="shared" si="18"/>
        <v>1396</v>
      </c>
      <c r="AY12" s="93">
        <f t="shared" si="18"/>
        <v>1996</v>
      </c>
      <c r="AZ12" s="93">
        <f t="shared" si="18"/>
        <v>1984</v>
      </c>
      <c r="BA12" s="93">
        <f t="shared" si="18"/>
        <v>1363</v>
      </c>
      <c r="BB12" s="93">
        <f t="shared" si="18"/>
        <v>675</v>
      </c>
      <c r="BC12" s="93">
        <f t="shared" si="18"/>
        <v>1127</v>
      </c>
      <c r="BD12" s="93">
        <f t="shared" si="18"/>
        <v>1189</v>
      </c>
      <c r="BE12" s="93">
        <f t="shared" si="18"/>
        <v>355</v>
      </c>
      <c r="BF12" s="93">
        <f t="shared" si="18"/>
        <v>809</v>
      </c>
      <c r="BG12" s="93">
        <f t="shared" si="18"/>
        <v>486</v>
      </c>
      <c r="BH12" s="93">
        <f t="shared" si="18"/>
        <v>-20</v>
      </c>
      <c r="BI12" s="93">
        <f t="shared" si="18"/>
        <v>-528</v>
      </c>
      <c r="BJ12" s="93">
        <f t="shared" si="18"/>
        <v>-10</v>
      </c>
      <c r="BK12" s="93">
        <f t="shared" si="18"/>
        <v>-851</v>
      </c>
      <c r="BL12" s="93">
        <f t="shared" si="18"/>
        <v>-321</v>
      </c>
      <c r="BM12" s="93">
        <f t="shared" si="18"/>
        <v>-680</v>
      </c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B12">
        <v>11</v>
      </c>
    </row>
    <row r="13" spans="1:92" x14ac:dyDescent="0.25">
      <c r="A13">
        <f>IF(C13='Cruscotto Italia'!$E$3,1,0)</f>
        <v>0</v>
      </c>
      <c r="B13" t="s">
        <v>12</v>
      </c>
      <c r="C13" s="1" t="str">
        <f>+'Sel Italia'!D11</f>
        <v xml:space="preserve">Lombardia </v>
      </c>
      <c r="D13" s="8">
        <v>166</v>
      </c>
      <c r="E13" s="8">
        <v>231</v>
      </c>
      <c r="F13" s="8">
        <v>249</v>
      </c>
      <c r="G13" s="8">
        <v>349</v>
      </c>
      <c r="H13" s="8">
        <v>474</v>
      </c>
      <c r="I13" s="8">
        <v>552</v>
      </c>
      <c r="J13" s="8">
        <v>887</v>
      </c>
      <c r="K13" s="8">
        <v>1077</v>
      </c>
      <c r="L13" s="8">
        <f>+L14+L15+L16</f>
        <v>1326</v>
      </c>
      <c r="M13" s="8">
        <f>+M14+M15+M16</f>
        <v>1497</v>
      </c>
      <c r="N13" s="8">
        <f t="shared" ref="N13:O13" si="19">+N14+N15+N16</f>
        <v>1777</v>
      </c>
      <c r="O13" s="8">
        <f t="shared" si="19"/>
        <v>2008</v>
      </c>
      <c r="P13" s="8">
        <v>2742</v>
      </c>
      <c r="Q13" s="8">
        <v>3372</v>
      </c>
      <c r="R13">
        <v>4490</v>
      </c>
      <c r="S13">
        <v>4427</v>
      </c>
      <c r="T13">
        <v>5763</v>
      </c>
      <c r="U13">
        <v>6896</v>
      </c>
      <c r="V13">
        <v>7732</v>
      </c>
      <c r="W13">
        <v>9059</v>
      </c>
      <c r="X13">
        <v>10043</v>
      </c>
      <c r="Y13">
        <v>10861</v>
      </c>
      <c r="Z13">
        <v>12095</v>
      </c>
      <c r="AA13">
        <v>12266</v>
      </c>
      <c r="AB13">
        <v>13938</v>
      </c>
      <c r="AC13">
        <v>15420</v>
      </c>
      <c r="AD13">
        <v>17370</v>
      </c>
      <c r="AE13">
        <v>17885</v>
      </c>
      <c r="AF13">
        <v>18910</v>
      </c>
      <c r="AG13">
        <v>19868</v>
      </c>
      <c r="AH13">
        <v>20591</v>
      </c>
      <c r="AI13">
        <v>22189</v>
      </c>
      <c r="AJ13">
        <v>23895</v>
      </c>
      <c r="AK13">
        <v>24509</v>
      </c>
      <c r="AL13">
        <v>25392</v>
      </c>
      <c r="AM13">
        <v>25006</v>
      </c>
      <c r="AN13">
        <v>25124</v>
      </c>
      <c r="AO13">
        <v>25765</v>
      </c>
      <c r="AP13">
        <v>25876</v>
      </c>
      <c r="AQ13">
        <v>26189</v>
      </c>
      <c r="AR13">
        <v>27220</v>
      </c>
      <c r="AS13">
        <v>28124</v>
      </c>
      <c r="AT13">
        <v>28469</v>
      </c>
      <c r="AU13">
        <v>28343</v>
      </c>
      <c r="AV13">
        <v>28545</v>
      </c>
      <c r="AW13">
        <v>29074</v>
      </c>
      <c r="AX13">
        <v>29530</v>
      </c>
      <c r="AY13">
        <v>30258</v>
      </c>
      <c r="AZ13">
        <v>31265</v>
      </c>
      <c r="BA13">
        <v>31935</v>
      </c>
      <c r="BB13">
        <v>32363</v>
      </c>
      <c r="BC13">
        <v>32921</v>
      </c>
      <c r="BD13">
        <v>33090</v>
      </c>
      <c r="BE13">
        <v>33434</v>
      </c>
      <c r="BF13">
        <v>34195</v>
      </c>
      <c r="BG13">
        <v>34497</v>
      </c>
      <c r="BH13">
        <v>34587</v>
      </c>
      <c r="BI13">
        <v>33978</v>
      </c>
      <c r="BJ13">
        <v>34242</v>
      </c>
      <c r="BK13">
        <v>33873</v>
      </c>
      <c r="BL13">
        <v>34368</v>
      </c>
      <c r="BM13">
        <v>34473</v>
      </c>
      <c r="CB13">
        <v>12</v>
      </c>
    </row>
    <row r="14" spans="1:92" x14ac:dyDescent="0.25">
      <c r="A14">
        <f>IF(C13='Cruscotto Italia'!$E$3,2,0)</f>
        <v>0</v>
      </c>
      <c r="B14" t="s">
        <v>6</v>
      </c>
      <c r="C14" s="4"/>
      <c r="D14">
        <v>76</v>
      </c>
      <c r="E14">
        <v>79</v>
      </c>
      <c r="F14">
        <v>79</v>
      </c>
      <c r="G14">
        <v>172</v>
      </c>
      <c r="H14">
        <v>235</v>
      </c>
      <c r="I14">
        <v>256</v>
      </c>
      <c r="J14">
        <v>406</v>
      </c>
      <c r="K14">
        <v>478</v>
      </c>
      <c r="L14">
        <v>698</v>
      </c>
      <c r="M14">
        <v>877</v>
      </c>
      <c r="N14">
        <v>1169</v>
      </c>
      <c r="O14">
        <v>1622</v>
      </c>
      <c r="P14">
        <v>1661</v>
      </c>
      <c r="Q14">
        <v>2217</v>
      </c>
      <c r="R14">
        <v>2802</v>
      </c>
      <c r="S14">
        <v>3319</v>
      </c>
      <c r="T14">
        <v>3852</v>
      </c>
      <c r="U14">
        <v>4247</v>
      </c>
      <c r="V14">
        <v>4435</v>
      </c>
      <c r="W14">
        <v>4898</v>
      </c>
      <c r="X14">
        <v>5500</v>
      </c>
      <c r="Y14">
        <v>6171</v>
      </c>
      <c r="Z14">
        <v>6953</v>
      </c>
      <c r="AA14">
        <v>7285</v>
      </c>
      <c r="AB14">
        <v>7387</v>
      </c>
      <c r="AC14">
        <v>7735</v>
      </c>
      <c r="AD14">
        <v>8258</v>
      </c>
      <c r="AE14">
        <v>9439</v>
      </c>
      <c r="AF14">
        <v>9266</v>
      </c>
      <c r="AG14">
        <v>9711</v>
      </c>
      <c r="AH14">
        <v>10026</v>
      </c>
      <c r="AI14">
        <v>10681</v>
      </c>
      <c r="AJ14">
        <v>11137</v>
      </c>
      <c r="AK14">
        <v>11152</v>
      </c>
      <c r="AL14">
        <v>11613</v>
      </c>
      <c r="AM14">
        <v>11815</v>
      </c>
      <c r="AN14">
        <v>11883</v>
      </c>
      <c r="AO14">
        <v>11927</v>
      </c>
      <c r="AP14">
        <v>11762</v>
      </c>
      <c r="AQ14">
        <v>11802</v>
      </c>
      <c r="AR14">
        <v>12002</v>
      </c>
      <c r="AS14">
        <v>12009</v>
      </c>
      <c r="AT14">
        <v>11914</v>
      </c>
      <c r="AU14">
        <v>11833</v>
      </c>
      <c r="AV14">
        <v>11719</v>
      </c>
      <c r="AW14">
        <v>11796</v>
      </c>
      <c r="AX14">
        <v>11877</v>
      </c>
      <c r="AY14">
        <v>12026</v>
      </c>
      <c r="AZ14">
        <v>11969</v>
      </c>
      <c r="BA14">
        <v>12028</v>
      </c>
      <c r="BB14">
        <v>12077</v>
      </c>
      <c r="BC14">
        <v>12043</v>
      </c>
      <c r="BD14">
        <v>11356</v>
      </c>
      <c r="BE14">
        <v>10627</v>
      </c>
      <c r="BF14">
        <v>10042</v>
      </c>
      <c r="BG14">
        <v>10342</v>
      </c>
      <c r="BH14">
        <v>10138</v>
      </c>
      <c r="BI14">
        <v>9805</v>
      </c>
      <c r="BJ14">
        <v>9692</v>
      </c>
      <c r="BK14">
        <v>9192</v>
      </c>
      <c r="BL14">
        <v>8791</v>
      </c>
      <c r="BM14">
        <v>8489</v>
      </c>
      <c r="CB14">
        <v>13</v>
      </c>
    </row>
    <row r="15" spans="1:92" x14ac:dyDescent="0.25">
      <c r="A15">
        <f>IF(C13='Cruscotto Italia'!$E$3,3,0)</f>
        <v>0</v>
      </c>
      <c r="B15" t="s">
        <v>7</v>
      </c>
      <c r="C15" s="4"/>
      <c r="D15">
        <v>19</v>
      </c>
      <c r="E15">
        <v>25</v>
      </c>
      <c r="F15">
        <v>25</v>
      </c>
      <c r="G15">
        <v>41</v>
      </c>
      <c r="H15">
        <v>47</v>
      </c>
      <c r="I15">
        <v>80</v>
      </c>
      <c r="J15">
        <v>106</v>
      </c>
      <c r="K15">
        <v>127</v>
      </c>
      <c r="L15">
        <v>167</v>
      </c>
      <c r="M15">
        <v>209</v>
      </c>
      <c r="N15">
        <v>244</v>
      </c>
      <c r="O15">
        <v>309</v>
      </c>
      <c r="P15">
        <v>359</v>
      </c>
      <c r="Q15">
        <v>399</v>
      </c>
      <c r="R15">
        <v>440</v>
      </c>
      <c r="S15">
        <v>466</v>
      </c>
      <c r="T15">
        <v>560</v>
      </c>
      <c r="U15">
        <v>605</v>
      </c>
      <c r="V15">
        <v>650</v>
      </c>
      <c r="W15">
        <v>732</v>
      </c>
      <c r="X15">
        <v>767</v>
      </c>
      <c r="Y15">
        <v>823</v>
      </c>
      <c r="Z15">
        <v>879</v>
      </c>
      <c r="AA15">
        <v>924</v>
      </c>
      <c r="AB15">
        <v>1006</v>
      </c>
      <c r="AC15">
        <v>1050</v>
      </c>
      <c r="AD15">
        <v>1093</v>
      </c>
      <c r="AE15">
        <v>1142</v>
      </c>
      <c r="AF15">
        <v>1183</v>
      </c>
      <c r="AG15">
        <v>1194</v>
      </c>
      <c r="AH15">
        <v>1236</v>
      </c>
      <c r="AI15">
        <v>1263</v>
      </c>
      <c r="AJ15">
        <v>1292</v>
      </c>
      <c r="AK15">
        <v>1319</v>
      </c>
      <c r="AL15">
        <v>1328</v>
      </c>
      <c r="AM15">
        <v>1330</v>
      </c>
      <c r="AN15">
        <v>1324</v>
      </c>
      <c r="AO15">
        <v>1342</v>
      </c>
      <c r="AP15">
        <v>1351</v>
      </c>
      <c r="AQ15">
        <v>1381</v>
      </c>
      <c r="AR15">
        <v>1326</v>
      </c>
      <c r="AS15">
        <v>1317</v>
      </c>
      <c r="AT15">
        <v>1343</v>
      </c>
      <c r="AU15">
        <v>1305</v>
      </c>
      <c r="AV15">
        <v>1257</v>
      </c>
      <c r="AW15">
        <v>1236</v>
      </c>
      <c r="AX15">
        <v>1202</v>
      </c>
      <c r="AY15">
        <v>1174</v>
      </c>
      <c r="AZ15">
        <v>1176</v>
      </c>
      <c r="BA15">
        <v>1143</v>
      </c>
      <c r="BB15">
        <v>1122</v>
      </c>
      <c r="BC15">
        <v>1074</v>
      </c>
      <c r="BD15">
        <v>1032</v>
      </c>
      <c r="BE15">
        <v>971</v>
      </c>
      <c r="BF15">
        <v>947</v>
      </c>
      <c r="BG15">
        <v>922</v>
      </c>
      <c r="BH15">
        <v>901</v>
      </c>
      <c r="BI15">
        <v>851</v>
      </c>
      <c r="BJ15">
        <v>817</v>
      </c>
      <c r="BK15">
        <v>790</v>
      </c>
      <c r="BL15">
        <v>756</v>
      </c>
      <c r="BM15">
        <v>724</v>
      </c>
      <c r="CB15">
        <v>14</v>
      </c>
    </row>
    <row r="16" spans="1:92" x14ac:dyDescent="0.25">
      <c r="A16">
        <f>IF(C13='Cruscotto Italia'!$E$3,4,0)</f>
        <v>0</v>
      </c>
      <c r="B16" t="s">
        <v>8</v>
      </c>
      <c r="C16" s="4"/>
      <c r="D16">
        <v>71</v>
      </c>
      <c r="E16">
        <v>127</v>
      </c>
      <c r="F16">
        <v>145</v>
      </c>
      <c r="G16">
        <v>136</v>
      </c>
      <c r="H16">
        <v>192</v>
      </c>
      <c r="I16">
        <v>216</v>
      </c>
      <c r="J16">
        <v>375</v>
      </c>
      <c r="K16">
        <v>472</v>
      </c>
      <c r="L16">
        <v>461</v>
      </c>
      <c r="M16">
        <v>411</v>
      </c>
      <c r="N16">
        <v>364</v>
      </c>
      <c r="O16">
        <v>77</v>
      </c>
      <c r="P16">
        <v>722</v>
      </c>
      <c r="Q16">
        <v>756</v>
      </c>
      <c r="R16">
        <v>1248</v>
      </c>
      <c r="S16">
        <v>642</v>
      </c>
      <c r="T16">
        <v>1351</v>
      </c>
      <c r="U16">
        <v>2044</v>
      </c>
      <c r="V16">
        <v>2647</v>
      </c>
      <c r="W16">
        <v>3429</v>
      </c>
      <c r="X16">
        <v>3776</v>
      </c>
      <c r="Y16">
        <v>3867</v>
      </c>
      <c r="Z16">
        <v>4263</v>
      </c>
      <c r="AA16">
        <v>4057</v>
      </c>
      <c r="AB16">
        <v>5545</v>
      </c>
      <c r="AC16">
        <v>6635</v>
      </c>
      <c r="AD16">
        <v>8019</v>
      </c>
      <c r="AE16">
        <v>7304</v>
      </c>
      <c r="AF16">
        <v>8461</v>
      </c>
      <c r="AG16">
        <v>8963</v>
      </c>
      <c r="AH16">
        <v>9329</v>
      </c>
      <c r="AI16">
        <v>10245</v>
      </c>
      <c r="AJ16">
        <v>11466</v>
      </c>
      <c r="AK16">
        <v>12038</v>
      </c>
      <c r="AL16">
        <v>12451</v>
      </c>
      <c r="AM16">
        <v>11861</v>
      </c>
      <c r="AN16">
        <v>11917</v>
      </c>
      <c r="AO16">
        <v>12496</v>
      </c>
      <c r="AP16">
        <v>12763</v>
      </c>
      <c r="AQ16">
        <v>13006</v>
      </c>
      <c r="AR16">
        <v>13892</v>
      </c>
      <c r="AS16">
        <v>14798</v>
      </c>
      <c r="AT16">
        <v>15212</v>
      </c>
      <c r="AU16">
        <v>15205</v>
      </c>
      <c r="AV16">
        <v>15569</v>
      </c>
      <c r="AW16">
        <v>16042</v>
      </c>
      <c r="AX16">
        <v>16451</v>
      </c>
      <c r="AY16">
        <v>17058</v>
      </c>
      <c r="AZ16">
        <v>18120</v>
      </c>
      <c r="BA16">
        <v>18764</v>
      </c>
      <c r="BB16">
        <v>19164</v>
      </c>
      <c r="BC16">
        <v>19804</v>
      </c>
      <c r="BD16">
        <v>20702</v>
      </c>
      <c r="BE16">
        <v>21836</v>
      </c>
      <c r="BF16">
        <v>23206</v>
      </c>
      <c r="BG16">
        <v>23233</v>
      </c>
      <c r="BH16">
        <v>23548</v>
      </c>
      <c r="BI16">
        <v>23322</v>
      </c>
      <c r="BJ16">
        <v>23733</v>
      </c>
      <c r="BK16">
        <v>23891</v>
      </c>
      <c r="BL16">
        <v>24821</v>
      </c>
      <c r="BM16">
        <v>25260</v>
      </c>
      <c r="CB16">
        <v>15</v>
      </c>
    </row>
    <row r="17" spans="1:80" x14ac:dyDescent="0.25">
      <c r="A17">
        <f>IF(C13='Cruscotto Italia'!$E$3,5,0)</f>
        <v>0</v>
      </c>
      <c r="B17" t="s">
        <v>9</v>
      </c>
      <c r="C17" s="4"/>
      <c r="D17">
        <v>0</v>
      </c>
      <c r="E17">
        <v>0</v>
      </c>
      <c r="F17">
        <v>0</v>
      </c>
      <c r="G17">
        <v>40</v>
      </c>
      <c r="H17">
        <v>40</v>
      </c>
      <c r="I17">
        <v>40</v>
      </c>
      <c r="J17">
        <v>73</v>
      </c>
      <c r="K17">
        <v>139</v>
      </c>
      <c r="L17">
        <v>139</v>
      </c>
      <c r="M17">
        <v>250</v>
      </c>
      <c r="N17">
        <v>376</v>
      </c>
      <c r="O17">
        <v>469</v>
      </c>
      <c r="P17">
        <v>524</v>
      </c>
      <c r="Q17">
        <v>550</v>
      </c>
      <c r="R17">
        <v>646</v>
      </c>
      <c r="S17">
        <v>896</v>
      </c>
      <c r="T17">
        <v>900</v>
      </c>
      <c r="U17">
        <v>1085</v>
      </c>
      <c r="V17">
        <v>1198</v>
      </c>
      <c r="W17">
        <v>1660</v>
      </c>
      <c r="X17">
        <v>2011</v>
      </c>
      <c r="Y17">
        <v>2368</v>
      </c>
      <c r="Z17">
        <v>2485</v>
      </c>
      <c r="AA17">
        <v>3488</v>
      </c>
      <c r="AB17">
        <v>3778</v>
      </c>
      <c r="AC17">
        <v>4295</v>
      </c>
      <c r="AD17">
        <v>5050</v>
      </c>
      <c r="AE17">
        <v>5865</v>
      </c>
      <c r="AF17">
        <v>6075</v>
      </c>
      <c r="AG17">
        <v>6657</v>
      </c>
      <c r="AH17">
        <v>7281</v>
      </c>
      <c r="AI17">
        <v>7839</v>
      </c>
      <c r="AJ17">
        <v>8001</v>
      </c>
      <c r="AK17">
        <v>8962</v>
      </c>
      <c r="AL17">
        <v>9255</v>
      </c>
      <c r="AM17">
        <v>10337</v>
      </c>
      <c r="AN17">
        <v>10885</v>
      </c>
      <c r="AO17">
        <v>11415</v>
      </c>
      <c r="AP17">
        <v>12229</v>
      </c>
      <c r="AQ17">
        <v>13020</v>
      </c>
      <c r="AR17">
        <v>13242</v>
      </c>
      <c r="AS17">
        <v>13426</v>
      </c>
      <c r="AT17">
        <v>13863</v>
      </c>
      <c r="AU17">
        <v>14498</v>
      </c>
      <c r="AV17">
        <v>15147</v>
      </c>
      <c r="AW17">
        <v>15706</v>
      </c>
      <c r="AX17">
        <v>16280</v>
      </c>
      <c r="AY17">
        <v>16823</v>
      </c>
      <c r="AZ17">
        <v>17166</v>
      </c>
      <c r="BA17">
        <v>17478</v>
      </c>
      <c r="BB17">
        <v>17821</v>
      </c>
      <c r="BC17">
        <v>17855</v>
      </c>
      <c r="BD17">
        <v>18396</v>
      </c>
      <c r="BE17">
        <v>18850</v>
      </c>
      <c r="BF17">
        <v>19136</v>
      </c>
      <c r="BG17">
        <v>19526</v>
      </c>
      <c r="BH17">
        <v>20008</v>
      </c>
      <c r="BI17">
        <v>21374</v>
      </c>
      <c r="BJ17">
        <v>22110</v>
      </c>
      <c r="BK17">
        <v>23352</v>
      </c>
      <c r="BL17">
        <v>23782</v>
      </c>
      <c r="BM17">
        <v>24227</v>
      </c>
      <c r="CB17">
        <v>16</v>
      </c>
    </row>
    <row r="18" spans="1:80" x14ac:dyDescent="0.25">
      <c r="A18">
        <f>IF(C13='Cruscotto Italia'!$E$3,6,0)</f>
        <v>0</v>
      </c>
      <c r="B18" t="s">
        <v>10</v>
      </c>
      <c r="C18" s="4"/>
      <c r="D18">
        <v>6</v>
      </c>
      <c r="E18">
        <v>9</v>
      </c>
      <c r="F18">
        <v>9</v>
      </c>
      <c r="G18">
        <v>14</v>
      </c>
      <c r="H18">
        <v>17</v>
      </c>
      <c r="I18">
        <v>23</v>
      </c>
      <c r="J18">
        <v>24</v>
      </c>
      <c r="K18">
        <v>38</v>
      </c>
      <c r="L18">
        <v>55</v>
      </c>
      <c r="M18">
        <v>73</v>
      </c>
      <c r="N18">
        <v>98</v>
      </c>
      <c r="O18">
        <v>135</v>
      </c>
      <c r="P18">
        <v>154</v>
      </c>
      <c r="Q18">
        <v>267</v>
      </c>
      <c r="R18">
        <v>333</v>
      </c>
      <c r="S18">
        <v>468</v>
      </c>
      <c r="T18">
        <v>617</v>
      </c>
      <c r="U18">
        <v>744</v>
      </c>
      <c r="V18">
        <v>890</v>
      </c>
      <c r="W18">
        <v>966</v>
      </c>
      <c r="X18">
        <v>1218</v>
      </c>
      <c r="Y18">
        <v>1420</v>
      </c>
      <c r="Z18">
        <v>1640</v>
      </c>
      <c r="AA18">
        <v>1959</v>
      </c>
      <c r="AB18">
        <v>2168</v>
      </c>
      <c r="AC18">
        <v>2549</v>
      </c>
      <c r="AD18">
        <v>3095</v>
      </c>
      <c r="AE18">
        <v>3456</v>
      </c>
      <c r="AF18">
        <v>3776</v>
      </c>
      <c r="AG18">
        <v>4178</v>
      </c>
      <c r="AH18">
        <v>4474</v>
      </c>
      <c r="AI18">
        <v>4861</v>
      </c>
      <c r="AJ18">
        <v>5402</v>
      </c>
      <c r="AK18">
        <v>5944</v>
      </c>
      <c r="AL18">
        <v>6360</v>
      </c>
      <c r="AM18">
        <v>6818</v>
      </c>
      <c r="AN18">
        <v>7199</v>
      </c>
      <c r="AO18">
        <v>7593</v>
      </c>
      <c r="AP18">
        <v>7960</v>
      </c>
      <c r="AQ18">
        <v>8311</v>
      </c>
      <c r="AR18">
        <v>8656</v>
      </c>
      <c r="AS18">
        <v>8905</v>
      </c>
      <c r="AT18">
        <v>9202</v>
      </c>
      <c r="AU18">
        <v>9484</v>
      </c>
      <c r="AV18">
        <v>9722</v>
      </c>
      <c r="AW18">
        <v>10022</v>
      </c>
      <c r="AX18">
        <v>10238</v>
      </c>
      <c r="AY18">
        <v>10511</v>
      </c>
      <c r="AZ18">
        <v>10621</v>
      </c>
      <c r="BA18">
        <v>10901</v>
      </c>
      <c r="BB18">
        <v>11142</v>
      </c>
      <c r="BC18">
        <v>11377</v>
      </c>
      <c r="BD18">
        <v>11608</v>
      </c>
      <c r="BE18">
        <v>11851</v>
      </c>
      <c r="BF18">
        <v>12050</v>
      </c>
      <c r="BG18">
        <v>12213</v>
      </c>
      <c r="BH18">
        <v>12376</v>
      </c>
      <c r="BI18">
        <v>12579</v>
      </c>
      <c r="BJ18">
        <v>12740</v>
      </c>
      <c r="BK18">
        <v>12940</v>
      </c>
      <c r="BL18">
        <v>13106</v>
      </c>
      <c r="BM18">
        <v>13269</v>
      </c>
      <c r="CB18">
        <v>17</v>
      </c>
    </row>
    <row r="19" spans="1:80" x14ac:dyDescent="0.25">
      <c r="A19">
        <f>IF(C13='Cruscotto Italia'!$E$3,7,0)</f>
        <v>0</v>
      </c>
      <c r="B19" t="s">
        <v>11</v>
      </c>
      <c r="C19" s="4"/>
      <c r="D19">
        <v>1463</v>
      </c>
      <c r="E19">
        <v>3700</v>
      </c>
      <c r="F19">
        <v>3208</v>
      </c>
      <c r="G19">
        <v>3320</v>
      </c>
      <c r="H19">
        <v>4835</v>
      </c>
      <c r="I19">
        <v>5723</v>
      </c>
      <c r="J19">
        <v>6879</v>
      </c>
      <c r="K19">
        <v>7925</v>
      </c>
      <c r="L19">
        <v>9577</v>
      </c>
      <c r="M19">
        <v>12138</v>
      </c>
      <c r="N19">
        <v>12354</v>
      </c>
      <c r="O19">
        <v>13556</v>
      </c>
      <c r="P19">
        <v>15778</v>
      </c>
      <c r="Q19">
        <v>18534</v>
      </c>
      <c r="R19">
        <v>20135</v>
      </c>
      <c r="S19">
        <v>21479</v>
      </c>
      <c r="T19">
        <v>25629</v>
      </c>
      <c r="U19">
        <v>29534</v>
      </c>
      <c r="V19">
        <v>32700</v>
      </c>
      <c r="W19">
        <v>37138</v>
      </c>
      <c r="X19">
        <v>40369</v>
      </c>
      <c r="Y19">
        <v>43565</v>
      </c>
      <c r="Z19">
        <v>46449</v>
      </c>
      <c r="AA19">
        <v>48983</v>
      </c>
      <c r="AB19">
        <v>52244</v>
      </c>
      <c r="AC19">
        <v>57174</v>
      </c>
      <c r="AD19">
        <v>66730</v>
      </c>
      <c r="AE19">
        <v>70598</v>
      </c>
      <c r="AF19">
        <v>73242</v>
      </c>
      <c r="AG19">
        <v>76695</v>
      </c>
      <c r="AH19">
        <v>81666</v>
      </c>
      <c r="AI19">
        <v>87713</v>
      </c>
      <c r="AJ19">
        <v>95860</v>
      </c>
      <c r="AK19">
        <v>102503</v>
      </c>
      <c r="AL19">
        <v>107398</v>
      </c>
      <c r="AM19">
        <v>111057</v>
      </c>
      <c r="AN19">
        <v>114640</v>
      </c>
      <c r="AO19">
        <v>121449</v>
      </c>
      <c r="AP19">
        <v>128286</v>
      </c>
      <c r="AQ19">
        <v>135051</v>
      </c>
      <c r="AR19">
        <v>141877</v>
      </c>
      <c r="AS19">
        <v>149984</v>
      </c>
      <c r="AT19">
        <v>154989</v>
      </c>
      <c r="AU19">
        <v>159331</v>
      </c>
      <c r="AV19">
        <v>167557</v>
      </c>
      <c r="AW19">
        <v>176953</v>
      </c>
      <c r="AX19">
        <v>186325</v>
      </c>
      <c r="AY19">
        <v>196302</v>
      </c>
      <c r="AZ19">
        <v>205832</v>
      </c>
      <c r="BA19">
        <v>211092</v>
      </c>
      <c r="BB19">
        <v>214870</v>
      </c>
      <c r="BC19">
        <v>221968</v>
      </c>
      <c r="BD19">
        <v>232674</v>
      </c>
      <c r="BE19">
        <v>243513</v>
      </c>
      <c r="BF19">
        <v>255331</v>
      </c>
      <c r="BG19">
        <v>264155</v>
      </c>
      <c r="BH19">
        <v>270486</v>
      </c>
      <c r="BI19">
        <v>277197</v>
      </c>
      <c r="BJ19">
        <v>290699</v>
      </c>
      <c r="BK19">
        <v>302715</v>
      </c>
      <c r="BL19">
        <v>314298</v>
      </c>
      <c r="BM19">
        <v>326940</v>
      </c>
      <c r="CB19">
        <v>18</v>
      </c>
    </row>
    <row r="20" spans="1:80" x14ac:dyDescent="0.25">
      <c r="A20">
        <f>IF(C20='Cruscotto Italia'!$E$3,1,0)</f>
        <v>0</v>
      </c>
      <c r="B20" t="s">
        <v>12</v>
      </c>
      <c r="C20" s="1" t="str">
        <f>+'Sel Italia'!D7</f>
        <v xml:space="preserve">Emilia-Romagna </v>
      </c>
      <c r="D20" s="8">
        <v>18</v>
      </c>
      <c r="E20" s="8">
        <v>26</v>
      </c>
      <c r="F20" s="8">
        <v>46</v>
      </c>
      <c r="G20" s="8">
        <v>96</v>
      </c>
      <c r="H20" s="8">
        <v>143</v>
      </c>
      <c r="I20" s="8">
        <v>213</v>
      </c>
      <c r="J20" s="8">
        <v>277</v>
      </c>
      <c r="K20" s="8">
        <v>324</v>
      </c>
      <c r="L20" s="8">
        <f>+L21+L22+L23</f>
        <v>398</v>
      </c>
      <c r="M20" s="8">
        <f>+M21+M22+M23</f>
        <v>516</v>
      </c>
      <c r="N20" s="8">
        <f t="shared" ref="N20:O20" si="20">+N21+N22+N23</f>
        <v>658</v>
      </c>
      <c r="O20" s="8">
        <f t="shared" si="20"/>
        <v>816</v>
      </c>
      <c r="P20" s="8">
        <v>937</v>
      </c>
      <c r="Q20" s="8">
        <v>1097</v>
      </c>
      <c r="R20">
        <v>1286</v>
      </c>
      <c r="S20">
        <v>1417</v>
      </c>
      <c r="T20">
        <v>1588</v>
      </c>
      <c r="U20">
        <v>1758</v>
      </c>
      <c r="V20">
        <v>2011</v>
      </c>
      <c r="W20">
        <v>2349</v>
      </c>
      <c r="X20">
        <v>2741</v>
      </c>
      <c r="Y20">
        <v>3088</v>
      </c>
      <c r="Z20">
        <v>3404</v>
      </c>
      <c r="AA20">
        <v>3915</v>
      </c>
      <c r="AB20">
        <v>4506</v>
      </c>
      <c r="AC20">
        <v>5089</v>
      </c>
      <c r="AD20">
        <v>5661</v>
      </c>
      <c r="AE20">
        <v>6390</v>
      </c>
      <c r="AF20">
        <v>7220</v>
      </c>
      <c r="AG20">
        <v>7711</v>
      </c>
      <c r="AH20">
        <v>8256</v>
      </c>
      <c r="AI20">
        <v>8850</v>
      </c>
      <c r="AJ20">
        <v>9361</v>
      </c>
      <c r="AK20">
        <v>9964</v>
      </c>
      <c r="AL20">
        <v>10535</v>
      </c>
      <c r="AM20">
        <v>10766</v>
      </c>
      <c r="AN20">
        <v>10953</v>
      </c>
      <c r="AO20">
        <v>11489</v>
      </c>
      <c r="AP20">
        <v>11859</v>
      </c>
      <c r="AQ20">
        <v>12178</v>
      </c>
      <c r="AR20">
        <v>12523</v>
      </c>
      <c r="AS20">
        <v>12837</v>
      </c>
      <c r="AT20">
        <v>13051</v>
      </c>
      <c r="AU20">
        <v>13048</v>
      </c>
      <c r="AV20">
        <v>13110</v>
      </c>
      <c r="AW20">
        <v>13258</v>
      </c>
      <c r="AX20">
        <v>13350</v>
      </c>
      <c r="AY20">
        <v>13495</v>
      </c>
      <c r="AZ20">
        <v>13672</v>
      </c>
      <c r="BA20">
        <v>13818</v>
      </c>
      <c r="BB20">
        <v>13778</v>
      </c>
      <c r="BC20">
        <v>13577</v>
      </c>
      <c r="BD20">
        <v>13663</v>
      </c>
      <c r="BE20">
        <v>13585</v>
      </c>
      <c r="BF20">
        <v>13584</v>
      </c>
      <c r="BG20">
        <v>13552</v>
      </c>
      <c r="BH20">
        <v>13522</v>
      </c>
      <c r="BI20">
        <v>13244</v>
      </c>
      <c r="BJ20">
        <v>13084</v>
      </c>
      <c r="BK20">
        <v>12845</v>
      </c>
      <c r="BL20">
        <v>12509</v>
      </c>
      <c r="BM20">
        <v>12347</v>
      </c>
      <c r="CB20">
        <v>19</v>
      </c>
    </row>
    <row r="21" spans="1:80" x14ac:dyDescent="0.25">
      <c r="A21">
        <f>IF(C20='Cruscotto Italia'!$E$3,2,0)</f>
        <v>0</v>
      </c>
      <c r="B21" t="s">
        <v>6</v>
      </c>
      <c r="D21">
        <v>10</v>
      </c>
      <c r="E21">
        <v>15</v>
      </c>
      <c r="F21">
        <v>20</v>
      </c>
      <c r="G21">
        <v>36</v>
      </c>
      <c r="H21">
        <v>56</v>
      </c>
      <c r="I21">
        <v>86</v>
      </c>
      <c r="J21">
        <v>127</v>
      </c>
      <c r="K21">
        <v>148</v>
      </c>
      <c r="L21">
        <v>187</v>
      </c>
      <c r="M21">
        <v>256</v>
      </c>
      <c r="N21">
        <v>327</v>
      </c>
      <c r="O21">
        <v>397</v>
      </c>
      <c r="P21">
        <v>464</v>
      </c>
      <c r="Q21">
        <v>542</v>
      </c>
      <c r="R21">
        <v>576</v>
      </c>
      <c r="S21">
        <v>669</v>
      </c>
      <c r="T21">
        <v>745</v>
      </c>
      <c r="U21">
        <v>814</v>
      </c>
      <c r="V21">
        <v>942</v>
      </c>
      <c r="W21">
        <v>1076</v>
      </c>
      <c r="X21">
        <v>1215</v>
      </c>
      <c r="Y21">
        <v>1362</v>
      </c>
      <c r="Z21">
        <v>1566</v>
      </c>
      <c r="AA21">
        <v>1784</v>
      </c>
      <c r="AB21">
        <v>1900</v>
      </c>
      <c r="AC21">
        <v>2083</v>
      </c>
      <c r="AD21">
        <v>2267</v>
      </c>
      <c r="AE21">
        <v>2429</v>
      </c>
      <c r="AF21">
        <v>2846</v>
      </c>
      <c r="AG21">
        <v>2974</v>
      </c>
      <c r="AH21">
        <v>3180</v>
      </c>
      <c r="AI21">
        <v>3354</v>
      </c>
      <c r="AJ21">
        <v>3461</v>
      </c>
      <c r="AK21">
        <v>3695</v>
      </c>
      <c r="AL21">
        <v>3769</v>
      </c>
      <c r="AM21">
        <v>3779</v>
      </c>
      <c r="AN21">
        <v>3765</v>
      </c>
      <c r="AO21">
        <v>3898</v>
      </c>
      <c r="AP21">
        <v>3944</v>
      </c>
      <c r="AQ21">
        <v>3915</v>
      </c>
      <c r="AR21">
        <v>3859</v>
      </c>
      <c r="AS21">
        <v>3839</v>
      </c>
      <c r="AT21">
        <v>3804</v>
      </c>
      <c r="AU21">
        <v>3750</v>
      </c>
      <c r="AV21">
        <v>3769</v>
      </c>
      <c r="AW21">
        <v>3722</v>
      </c>
      <c r="AX21">
        <v>3596</v>
      </c>
      <c r="AY21">
        <v>3530</v>
      </c>
      <c r="AZ21">
        <v>3491</v>
      </c>
      <c r="BA21">
        <v>3490</v>
      </c>
      <c r="BB21">
        <v>3473</v>
      </c>
      <c r="BC21">
        <v>3388</v>
      </c>
      <c r="BD21">
        <v>3360</v>
      </c>
      <c r="BE21">
        <v>3330</v>
      </c>
      <c r="BF21">
        <v>3234</v>
      </c>
      <c r="BG21">
        <v>3166</v>
      </c>
      <c r="BH21">
        <v>3144</v>
      </c>
      <c r="BI21">
        <v>3045</v>
      </c>
      <c r="BJ21">
        <v>2964</v>
      </c>
      <c r="BK21">
        <v>2889</v>
      </c>
      <c r="BL21">
        <v>2807</v>
      </c>
      <c r="BM21">
        <v>2718</v>
      </c>
      <c r="CB21">
        <v>20</v>
      </c>
    </row>
    <row r="22" spans="1:80" x14ac:dyDescent="0.25">
      <c r="A22">
        <f>IF(C20='Cruscotto Italia'!$E$3,3,0)</f>
        <v>0</v>
      </c>
      <c r="B22" t="s">
        <v>7</v>
      </c>
      <c r="D22">
        <v>2</v>
      </c>
      <c r="E22">
        <v>2</v>
      </c>
      <c r="F22">
        <v>3</v>
      </c>
      <c r="G22">
        <v>6</v>
      </c>
      <c r="H22">
        <v>6</v>
      </c>
      <c r="I22">
        <v>11</v>
      </c>
      <c r="J22">
        <v>13</v>
      </c>
      <c r="K22">
        <v>16</v>
      </c>
      <c r="L22">
        <v>24</v>
      </c>
      <c r="M22">
        <v>26</v>
      </c>
      <c r="N22">
        <v>32</v>
      </c>
      <c r="O22">
        <v>53</v>
      </c>
      <c r="P22">
        <v>64</v>
      </c>
      <c r="Q22">
        <v>75</v>
      </c>
      <c r="R22">
        <v>90</v>
      </c>
      <c r="S22">
        <v>98</v>
      </c>
      <c r="T22">
        <v>104</v>
      </c>
      <c r="U22">
        <v>112</v>
      </c>
      <c r="V22">
        <v>128</v>
      </c>
      <c r="W22">
        <v>152</v>
      </c>
      <c r="X22">
        <v>169</v>
      </c>
      <c r="Y22">
        <v>197</v>
      </c>
      <c r="Z22">
        <v>223</v>
      </c>
      <c r="AA22">
        <v>247</v>
      </c>
      <c r="AB22">
        <v>260</v>
      </c>
      <c r="AC22">
        <v>267</v>
      </c>
      <c r="AD22">
        <v>265</v>
      </c>
      <c r="AE22">
        <v>269</v>
      </c>
      <c r="AF22">
        <v>276</v>
      </c>
      <c r="AG22">
        <v>291</v>
      </c>
      <c r="AH22">
        <v>294</v>
      </c>
      <c r="AI22">
        <v>301</v>
      </c>
      <c r="AJ22">
        <v>308</v>
      </c>
      <c r="AK22">
        <v>316</v>
      </c>
      <c r="AL22">
        <v>333</v>
      </c>
      <c r="AM22">
        <v>351</v>
      </c>
      <c r="AN22">
        <v>353</v>
      </c>
      <c r="AO22">
        <v>359</v>
      </c>
      <c r="AP22">
        <v>366</v>
      </c>
      <c r="AQ22">
        <v>364</v>
      </c>
      <c r="AR22">
        <v>358</v>
      </c>
      <c r="AS22">
        <v>375</v>
      </c>
      <c r="AT22">
        <v>372</v>
      </c>
      <c r="AU22">
        <v>366</v>
      </c>
      <c r="AV22">
        <v>361</v>
      </c>
      <c r="AW22">
        <v>355</v>
      </c>
      <c r="AX22">
        <v>349</v>
      </c>
      <c r="AY22">
        <v>341</v>
      </c>
      <c r="AZ22">
        <v>335</v>
      </c>
      <c r="BA22">
        <v>331</v>
      </c>
      <c r="BB22">
        <v>328</v>
      </c>
      <c r="BC22">
        <v>325</v>
      </c>
      <c r="BD22">
        <v>316</v>
      </c>
      <c r="BE22">
        <v>309</v>
      </c>
      <c r="BF22">
        <v>296</v>
      </c>
      <c r="BG22">
        <v>289</v>
      </c>
      <c r="BH22">
        <v>283</v>
      </c>
      <c r="BI22">
        <v>282</v>
      </c>
      <c r="BJ22">
        <v>282</v>
      </c>
      <c r="BK22">
        <v>266</v>
      </c>
      <c r="BL22">
        <v>264</v>
      </c>
      <c r="BM22">
        <v>246</v>
      </c>
      <c r="CB22">
        <v>21</v>
      </c>
    </row>
    <row r="23" spans="1:80" x14ac:dyDescent="0.25">
      <c r="A23">
        <f>IF(C20='Cruscotto Italia'!$E$3,4,0)</f>
        <v>0</v>
      </c>
      <c r="B23" t="s">
        <v>8</v>
      </c>
      <c r="D23">
        <v>6</v>
      </c>
      <c r="E23">
        <v>9</v>
      </c>
      <c r="F23">
        <v>23</v>
      </c>
      <c r="G23">
        <v>54</v>
      </c>
      <c r="H23">
        <v>81</v>
      </c>
      <c r="I23">
        <v>116</v>
      </c>
      <c r="J23">
        <v>137</v>
      </c>
      <c r="K23">
        <v>160</v>
      </c>
      <c r="L23">
        <v>187</v>
      </c>
      <c r="M23">
        <v>234</v>
      </c>
      <c r="N23">
        <v>299</v>
      </c>
      <c r="O23">
        <v>366</v>
      </c>
      <c r="P23">
        <v>409</v>
      </c>
      <c r="Q23">
        <v>480</v>
      </c>
      <c r="R23">
        <v>620</v>
      </c>
      <c r="S23">
        <v>650</v>
      </c>
      <c r="T23">
        <v>739</v>
      </c>
      <c r="U23">
        <v>832</v>
      </c>
      <c r="V23">
        <v>941</v>
      </c>
      <c r="W23">
        <v>1121</v>
      </c>
      <c r="X23">
        <v>1357</v>
      </c>
      <c r="Y23">
        <v>1529</v>
      </c>
      <c r="Z23">
        <v>1615</v>
      </c>
      <c r="AA23">
        <v>1884</v>
      </c>
      <c r="AB23">
        <v>2346</v>
      </c>
      <c r="AC23">
        <v>2739</v>
      </c>
      <c r="AD23">
        <v>3129</v>
      </c>
      <c r="AE23">
        <v>3692</v>
      </c>
      <c r="AF23">
        <v>4098</v>
      </c>
      <c r="AG23">
        <v>4446</v>
      </c>
      <c r="AH23">
        <v>4782</v>
      </c>
      <c r="AI23">
        <v>5195</v>
      </c>
      <c r="AJ23">
        <v>5592</v>
      </c>
      <c r="AK23">
        <v>5953</v>
      </c>
      <c r="AL23">
        <v>6433</v>
      </c>
      <c r="AM23">
        <v>6636</v>
      </c>
      <c r="AN23">
        <v>6835</v>
      </c>
      <c r="AO23">
        <v>7232</v>
      </c>
      <c r="AP23">
        <v>7549</v>
      </c>
      <c r="AQ23">
        <v>7899</v>
      </c>
      <c r="AR23">
        <v>8306</v>
      </c>
      <c r="AS23">
        <v>8623</v>
      </c>
      <c r="AT23">
        <v>8875</v>
      </c>
      <c r="AU23">
        <v>8932</v>
      </c>
      <c r="AV23">
        <v>8980</v>
      </c>
      <c r="AW23">
        <v>9181</v>
      </c>
      <c r="AX23">
        <v>9405</v>
      </c>
      <c r="AY23">
        <v>9624</v>
      </c>
      <c r="AZ23">
        <v>9846</v>
      </c>
      <c r="BA23">
        <v>9997</v>
      </c>
      <c r="BB23">
        <v>9977</v>
      </c>
      <c r="BC23">
        <v>9864</v>
      </c>
      <c r="BD23">
        <v>9987</v>
      </c>
      <c r="BE23">
        <v>9946</v>
      </c>
      <c r="BF23">
        <v>10054</v>
      </c>
      <c r="BG23">
        <v>10097</v>
      </c>
      <c r="BH23">
        <v>10095</v>
      </c>
      <c r="BI23">
        <v>9917</v>
      </c>
      <c r="BJ23">
        <v>9838</v>
      </c>
      <c r="BK23">
        <v>9690</v>
      </c>
      <c r="BL23">
        <v>9438</v>
      </c>
      <c r="BM23">
        <v>9383</v>
      </c>
      <c r="CB23">
        <v>22</v>
      </c>
    </row>
    <row r="24" spans="1:80" x14ac:dyDescent="0.25">
      <c r="A24">
        <f>IF(C20='Cruscotto Italia'!$E$3,5,0)</f>
        <v>0</v>
      </c>
      <c r="B24" t="s">
        <v>9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4</v>
      </c>
      <c r="M24">
        <v>6</v>
      </c>
      <c r="N24">
        <v>10</v>
      </c>
      <c r="O24">
        <v>17</v>
      </c>
      <c r="P24">
        <v>25</v>
      </c>
      <c r="Q24">
        <v>27</v>
      </c>
      <c r="R24">
        <v>30</v>
      </c>
      <c r="S24">
        <v>31</v>
      </c>
      <c r="T24">
        <v>38</v>
      </c>
      <c r="U24">
        <v>43</v>
      </c>
      <c r="V24">
        <v>51</v>
      </c>
      <c r="W24">
        <v>54</v>
      </c>
      <c r="X24">
        <v>68</v>
      </c>
      <c r="Y24">
        <v>88</v>
      </c>
      <c r="Z24">
        <v>134</v>
      </c>
      <c r="AA24">
        <v>152</v>
      </c>
      <c r="AB24">
        <v>177</v>
      </c>
      <c r="AC24">
        <v>239</v>
      </c>
      <c r="AD24">
        <v>329</v>
      </c>
      <c r="AE24">
        <v>349</v>
      </c>
      <c r="AF24">
        <v>423</v>
      </c>
      <c r="AG24">
        <v>558</v>
      </c>
      <c r="AH24">
        <v>721</v>
      </c>
      <c r="AI24">
        <v>792</v>
      </c>
      <c r="AJ24">
        <v>960</v>
      </c>
      <c r="AK24">
        <v>1075</v>
      </c>
      <c r="AL24">
        <v>1141</v>
      </c>
      <c r="AM24">
        <v>1227</v>
      </c>
      <c r="AN24">
        <v>1477</v>
      </c>
      <c r="AO24">
        <v>1566</v>
      </c>
      <c r="AP24">
        <v>1663</v>
      </c>
      <c r="AQ24">
        <v>1852</v>
      </c>
      <c r="AR24">
        <v>2040</v>
      </c>
      <c r="AS24">
        <v>2201</v>
      </c>
      <c r="AT24">
        <v>2397</v>
      </c>
      <c r="AU24">
        <v>2597</v>
      </c>
      <c r="AV24">
        <v>2890</v>
      </c>
      <c r="AW24">
        <v>3103</v>
      </c>
      <c r="AX24">
        <v>3381</v>
      </c>
      <c r="AY24">
        <v>3659</v>
      </c>
      <c r="AZ24">
        <v>3862</v>
      </c>
      <c r="BA24">
        <v>4007</v>
      </c>
      <c r="BB24">
        <v>4269</v>
      </c>
      <c r="BC24">
        <v>4664</v>
      </c>
      <c r="BD24">
        <v>4980</v>
      </c>
      <c r="BE24">
        <v>5346</v>
      </c>
      <c r="BF24">
        <v>5635</v>
      </c>
      <c r="BG24">
        <v>5985</v>
      </c>
      <c r="BH24">
        <v>6266</v>
      </c>
      <c r="BI24">
        <v>6701</v>
      </c>
      <c r="BJ24">
        <v>7146</v>
      </c>
      <c r="BK24">
        <v>7609</v>
      </c>
      <c r="BL24">
        <v>8158</v>
      </c>
      <c r="BM24">
        <v>8515</v>
      </c>
      <c r="CB24">
        <v>23</v>
      </c>
    </row>
    <row r="25" spans="1:80" x14ac:dyDescent="0.25">
      <c r="A25">
        <f>IF(C20='Cruscotto Italia'!$E$3,6,0)</f>
        <v>0</v>
      </c>
      <c r="B25" t="s">
        <v>10</v>
      </c>
      <c r="D25">
        <v>0</v>
      </c>
      <c r="E25">
        <v>0</v>
      </c>
      <c r="F25">
        <v>1</v>
      </c>
      <c r="G25">
        <v>1</v>
      </c>
      <c r="H25">
        <v>2</v>
      </c>
      <c r="I25">
        <v>4</v>
      </c>
      <c r="J25">
        <v>8</v>
      </c>
      <c r="K25">
        <v>11</v>
      </c>
      <c r="L25">
        <v>18</v>
      </c>
      <c r="M25">
        <v>22</v>
      </c>
      <c r="N25">
        <v>30</v>
      </c>
      <c r="O25">
        <v>37</v>
      </c>
      <c r="P25">
        <v>48</v>
      </c>
      <c r="Q25">
        <v>56</v>
      </c>
      <c r="R25">
        <v>70</v>
      </c>
      <c r="S25">
        <v>85</v>
      </c>
      <c r="T25">
        <v>113</v>
      </c>
      <c r="U25">
        <v>146</v>
      </c>
      <c r="V25">
        <v>201</v>
      </c>
      <c r="W25">
        <v>241</v>
      </c>
      <c r="X25">
        <v>284</v>
      </c>
      <c r="Y25">
        <v>346</v>
      </c>
      <c r="Z25">
        <v>393</v>
      </c>
      <c r="AA25">
        <v>458</v>
      </c>
      <c r="AB25">
        <v>531</v>
      </c>
      <c r="AC25">
        <v>640</v>
      </c>
      <c r="AD25">
        <v>715</v>
      </c>
      <c r="AE25">
        <v>816</v>
      </c>
      <c r="AF25">
        <v>892</v>
      </c>
      <c r="AG25">
        <v>985</v>
      </c>
      <c r="AH25">
        <v>1077</v>
      </c>
      <c r="AI25">
        <v>1174</v>
      </c>
      <c r="AJ25">
        <v>1267</v>
      </c>
      <c r="AK25">
        <v>1344</v>
      </c>
      <c r="AL25">
        <v>1443</v>
      </c>
      <c r="AM25">
        <v>1538</v>
      </c>
      <c r="AN25">
        <v>1644</v>
      </c>
      <c r="AO25">
        <v>1732</v>
      </c>
      <c r="AP25">
        <v>1811</v>
      </c>
      <c r="AQ25">
        <v>1902</v>
      </c>
      <c r="AR25">
        <v>1977</v>
      </c>
      <c r="AS25">
        <v>2051</v>
      </c>
      <c r="AT25">
        <v>2108</v>
      </c>
      <c r="AU25">
        <v>2180</v>
      </c>
      <c r="AV25">
        <v>2234</v>
      </c>
      <c r="AW25">
        <v>2316</v>
      </c>
      <c r="AX25">
        <v>2397</v>
      </c>
      <c r="AY25">
        <v>2481</v>
      </c>
      <c r="AZ25">
        <v>2564</v>
      </c>
      <c r="BA25">
        <v>2615</v>
      </c>
      <c r="BB25">
        <v>2705</v>
      </c>
      <c r="BC25">
        <v>2788</v>
      </c>
      <c r="BD25">
        <v>2843</v>
      </c>
      <c r="BE25">
        <v>2903</v>
      </c>
      <c r="BF25">
        <v>2965</v>
      </c>
      <c r="BG25">
        <v>3023</v>
      </c>
      <c r="BH25">
        <v>3079</v>
      </c>
      <c r="BI25">
        <v>3147</v>
      </c>
      <c r="BJ25">
        <v>3204</v>
      </c>
      <c r="BK25">
        <v>3269</v>
      </c>
      <c r="BL25">
        <v>3303</v>
      </c>
      <c r="BM25">
        <v>3347</v>
      </c>
      <c r="CB25">
        <v>24</v>
      </c>
    </row>
    <row r="26" spans="1:80" x14ac:dyDescent="0.25">
      <c r="A26">
        <f>IF(C20='Cruscotto Italia'!$E$3,7,0)</f>
        <v>0</v>
      </c>
      <c r="B26" t="s">
        <v>11</v>
      </c>
      <c r="D26">
        <v>148</v>
      </c>
      <c r="E26">
        <v>391</v>
      </c>
      <c r="F26">
        <v>577</v>
      </c>
      <c r="G26">
        <v>1033</v>
      </c>
      <c r="H26">
        <v>1277</v>
      </c>
      <c r="I26">
        <v>1550</v>
      </c>
      <c r="J26">
        <v>1795</v>
      </c>
      <c r="K26">
        <v>1973</v>
      </c>
      <c r="L26">
        <v>2012</v>
      </c>
      <c r="M26">
        <v>2500</v>
      </c>
      <c r="N26">
        <v>2884</v>
      </c>
      <c r="O26">
        <v>3136</v>
      </c>
      <c r="P26">
        <v>3604</v>
      </c>
      <c r="Q26">
        <v>4344</v>
      </c>
      <c r="R26">
        <v>4906</v>
      </c>
      <c r="S26">
        <v>5494</v>
      </c>
      <c r="T26">
        <v>6640</v>
      </c>
      <c r="U26">
        <v>7600</v>
      </c>
      <c r="V26">
        <v>8787</v>
      </c>
      <c r="W26">
        <v>10043</v>
      </c>
      <c r="X26">
        <v>12054</v>
      </c>
      <c r="Y26">
        <v>13096</v>
      </c>
      <c r="Z26">
        <v>14510</v>
      </c>
      <c r="AA26">
        <v>15461</v>
      </c>
      <c r="AB26">
        <v>18344</v>
      </c>
      <c r="AC26">
        <v>20753</v>
      </c>
      <c r="AD26">
        <v>24620</v>
      </c>
      <c r="AE26">
        <v>28022</v>
      </c>
      <c r="AF26">
        <v>31200</v>
      </c>
      <c r="AG26">
        <v>33527</v>
      </c>
      <c r="AH26">
        <v>38045</v>
      </c>
      <c r="AI26">
        <v>42395</v>
      </c>
      <c r="AJ26">
        <v>47798</v>
      </c>
      <c r="AK26">
        <v>52991</v>
      </c>
      <c r="AL26">
        <v>52991</v>
      </c>
      <c r="AM26">
        <v>50990</v>
      </c>
      <c r="AN26">
        <v>54532</v>
      </c>
      <c r="AO26">
        <v>58457</v>
      </c>
      <c r="AP26">
        <v>60507</v>
      </c>
      <c r="AQ26">
        <v>63682</v>
      </c>
      <c r="AR26">
        <v>67075</v>
      </c>
      <c r="AS26">
        <v>69986</v>
      </c>
      <c r="AT26">
        <v>72163</v>
      </c>
      <c r="AU26">
        <v>75191</v>
      </c>
      <c r="AV26">
        <v>78367</v>
      </c>
      <c r="AW26">
        <v>81715</v>
      </c>
      <c r="AX26">
        <v>85884</v>
      </c>
      <c r="AY26">
        <v>91759</v>
      </c>
      <c r="AZ26">
        <v>96704</v>
      </c>
      <c r="BA26">
        <v>99047</v>
      </c>
      <c r="BB26">
        <v>101896</v>
      </c>
      <c r="BC26">
        <v>106149</v>
      </c>
      <c r="BD26">
        <v>112105</v>
      </c>
      <c r="BE26">
        <v>116826</v>
      </c>
      <c r="BF26">
        <v>121220</v>
      </c>
      <c r="BG26">
        <v>124916</v>
      </c>
      <c r="BH26">
        <v>129530</v>
      </c>
      <c r="BI26">
        <v>134878</v>
      </c>
      <c r="BJ26">
        <v>140874</v>
      </c>
      <c r="BK26">
        <v>146146</v>
      </c>
      <c r="BL26">
        <v>151505</v>
      </c>
      <c r="BM26">
        <v>156883</v>
      </c>
      <c r="CB26">
        <v>25</v>
      </c>
    </row>
    <row r="27" spans="1:80" x14ac:dyDescent="0.25">
      <c r="A27">
        <f>IF(C27='Cruscotto Italia'!$E$3,1,0)</f>
        <v>0</v>
      </c>
      <c r="B27" t="s">
        <v>12</v>
      </c>
      <c r="C27" s="1" t="str">
        <f>+'Sel Italia'!D22</f>
        <v xml:space="preserve">Veneto </v>
      </c>
      <c r="D27" s="8">
        <v>32</v>
      </c>
      <c r="E27" s="8">
        <v>42</v>
      </c>
      <c r="F27" s="8">
        <v>69</v>
      </c>
      <c r="G27" s="8">
        <v>109</v>
      </c>
      <c r="H27" s="8">
        <v>149</v>
      </c>
      <c r="I27" s="8">
        <v>189</v>
      </c>
      <c r="J27" s="8">
        <v>261</v>
      </c>
      <c r="K27" s="8">
        <v>271</v>
      </c>
      <c r="L27" s="8">
        <f>+L28+L29+L30</f>
        <v>297</v>
      </c>
      <c r="M27" s="8">
        <f t="shared" ref="M27:O27" si="21">+M28+M29+M30</f>
        <v>345</v>
      </c>
      <c r="N27" s="8">
        <f t="shared" si="21"/>
        <v>380</v>
      </c>
      <c r="O27" s="8">
        <f t="shared" si="21"/>
        <v>454</v>
      </c>
      <c r="P27" s="8">
        <v>505</v>
      </c>
      <c r="Q27" s="8">
        <v>623</v>
      </c>
      <c r="R27">
        <v>694</v>
      </c>
      <c r="S27">
        <v>783</v>
      </c>
      <c r="T27">
        <v>940</v>
      </c>
      <c r="U27">
        <v>1297</v>
      </c>
      <c r="V27">
        <v>1453</v>
      </c>
      <c r="W27">
        <v>1775</v>
      </c>
      <c r="X27">
        <v>1989</v>
      </c>
      <c r="Y27">
        <v>2274</v>
      </c>
      <c r="Z27">
        <v>2488</v>
      </c>
      <c r="AA27">
        <v>2953</v>
      </c>
      <c r="AB27">
        <v>3169</v>
      </c>
      <c r="AC27">
        <v>3677</v>
      </c>
      <c r="AD27">
        <v>4214</v>
      </c>
      <c r="AE27">
        <v>4644</v>
      </c>
      <c r="AF27">
        <v>4986</v>
      </c>
      <c r="AG27">
        <v>5351</v>
      </c>
      <c r="AH27">
        <v>5745</v>
      </c>
      <c r="AI27">
        <v>6140</v>
      </c>
      <c r="AJ27">
        <v>6648</v>
      </c>
      <c r="AK27">
        <v>6913</v>
      </c>
      <c r="AL27">
        <v>7251</v>
      </c>
      <c r="AM27">
        <v>7564</v>
      </c>
      <c r="AN27">
        <v>7850</v>
      </c>
      <c r="AO27">
        <v>8224</v>
      </c>
      <c r="AP27">
        <v>8578</v>
      </c>
      <c r="AQ27">
        <v>8861</v>
      </c>
      <c r="AR27">
        <v>9093</v>
      </c>
      <c r="AS27">
        <v>9409</v>
      </c>
      <c r="AT27">
        <v>9722</v>
      </c>
      <c r="AU27">
        <v>9965</v>
      </c>
      <c r="AV27">
        <v>10171</v>
      </c>
      <c r="AW27">
        <v>10449</v>
      </c>
      <c r="AX27">
        <v>10647</v>
      </c>
      <c r="AY27">
        <v>10749</v>
      </c>
      <c r="AZ27">
        <v>10729</v>
      </c>
      <c r="BA27">
        <v>10766</v>
      </c>
      <c r="BB27">
        <v>10736</v>
      </c>
      <c r="BC27">
        <v>10789</v>
      </c>
      <c r="BD27">
        <v>10800</v>
      </c>
      <c r="BE27">
        <v>10618</v>
      </c>
      <c r="BF27">
        <v>10444</v>
      </c>
      <c r="BG27">
        <v>10210</v>
      </c>
      <c r="BH27">
        <v>10061</v>
      </c>
      <c r="BI27">
        <v>10077</v>
      </c>
      <c r="BJ27">
        <v>9991</v>
      </c>
      <c r="BK27">
        <v>9925</v>
      </c>
      <c r="BL27">
        <v>9679</v>
      </c>
      <c r="BM27">
        <v>9432</v>
      </c>
      <c r="CB27">
        <v>26</v>
      </c>
    </row>
    <row r="28" spans="1:80" x14ac:dyDescent="0.25">
      <c r="A28">
        <f>IF(C27='Cruscotto Italia'!$E$3,2,0)</f>
        <v>0</v>
      </c>
      <c r="B28" t="s">
        <v>6</v>
      </c>
      <c r="D28">
        <v>12</v>
      </c>
      <c r="E28">
        <v>12</v>
      </c>
      <c r="F28">
        <v>16</v>
      </c>
      <c r="G28">
        <v>19</v>
      </c>
      <c r="H28">
        <v>24</v>
      </c>
      <c r="I28">
        <v>24</v>
      </c>
      <c r="J28">
        <v>51</v>
      </c>
      <c r="K28">
        <v>53</v>
      </c>
      <c r="L28">
        <v>49</v>
      </c>
      <c r="M28">
        <v>76</v>
      </c>
      <c r="N28">
        <v>92</v>
      </c>
      <c r="O28">
        <v>117</v>
      </c>
      <c r="P28">
        <v>123</v>
      </c>
      <c r="Q28">
        <v>146</v>
      </c>
      <c r="R28">
        <v>186</v>
      </c>
      <c r="S28">
        <v>204</v>
      </c>
      <c r="T28">
        <v>262</v>
      </c>
      <c r="U28">
        <v>360</v>
      </c>
      <c r="V28">
        <v>366</v>
      </c>
      <c r="W28">
        <v>366</v>
      </c>
      <c r="X28">
        <v>426</v>
      </c>
      <c r="Y28">
        <v>498</v>
      </c>
      <c r="Z28">
        <v>548</v>
      </c>
      <c r="AA28">
        <v>646</v>
      </c>
      <c r="AB28">
        <v>771</v>
      </c>
      <c r="AC28">
        <v>843</v>
      </c>
      <c r="AD28">
        <v>942</v>
      </c>
      <c r="AE28">
        <v>1113</v>
      </c>
      <c r="AF28">
        <v>1206</v>
      </c>
      <c r="AG28">
        <v>1318</v>
      </c>
      <c r="AH28">
        <v>1407</v>
      </c>
      <c r="AI28">
        <v>1447</v>
      </c>
      <c r="AJ28">
        <v>1536</v>
      </c>
      <c r="AK28">
        <v>1559</v>
      </c>
      <c r="AL28">
        <v>1586</v>
      </c>
      <c r="AM28">
        <v>1633</v>
      </c>
      <c r="AN28">
        <v>1680</v>
      </c>
      <c r="AO28">
        <v>1718</v>
      </c>
      <c r="AP28">
        <v>1670</v>
      </c>
      <c r="AQ28">
        <v>1714</v>
      </c>
      <c r="AR28">
        <v>1691</v>
      </c>
      <c r="AS28">
        <v>1674</v>
      </c>
      <c r="AT28">
        <v>1714</v>
      </c>
      <c r="AU28">
        <v>1579</v>
      </c>
      <c r="AV28">
        <v>1554</v>
      </c>
      <c r="AW28">
        <v>1530</v>
      </c>
      <c r="AX28">
        <v>1521</v>
      </c>
      <c r="AY28">
        <v>1465</v>
      </c>
      <c r="AZ28">
        <v>1428</v>
      </c>
      <c r="BA28">
        <v>1427</v>
      </c>
      <c r="BB28">
        <v>1427</v>
      </c>
      <c r="BC28">
        <v>1402</v>
      </c>
      <c r="BD28">
        <v>1388</v>
      </c>
      <c r="BE28">
        <v>1359</v>
      </c>
      <c r="BF28">
        <v>1287</v>
      </c>
      <c r="BG28">
        <v>1264</v>
      </c>
      <c r="BH28">
        <v>1273</v>
      </c>
      <c r="BI28">
        <v>1230</v>
      </c>
      <c r="BJ28">
        <v>1205</v>
      </c>
      <c r="BK28">
        <v>1189</v>
      </c>
      <c r="BL28">
        <v>1159</v>
      </c>
      <c r="BM28">
        <v>1105</v>
      </c>
      <c r="CB28">
        <v>27</v>
      </c>
    </row>
    <row r="29" spans="1:80" x14ac:dyDescent="0.25">
      <c r="A29">
        <f>IF(C27='Cruscotto Italia'!$E$3,3,0)</f>
        <v>0</v>
      </c>
      <c r="B29" t="s">
        <v>7</v>
      </c>
      <c r="D29">
        <v>4</v>
      </c>
      <c r="E29">
        <v>7</v>
      </c>
      <c r="F29">
        <v>8</v>
      </c>
      <c r="G29">
        <v>8</v>
      </c>
      <c r="H29">
        <v>9</v>
      </c>
      <c r="I29">
        <v>11</v>
      </c>
      <c r="J29">
        <v>13</v>
      </c>
      <c r="K29">
        <v>14</v>
      </c>
      <c r="L29">
        <v>19</v>
      </c>
      <c r="M29">
        <v>23</v>
      </c>
      <c r="N29">
        <v>24</v>
      </c>
      <c r="O29">
        <v>27</v>
      </c>
      <c r="P29">
        <v>41</v>
      </c>
      <c r="Q29">
        <v>47</v>
      </c>
      <c r="R29">
        <v>51</v>
      </c>
      <c r="S29">
        <v>67</v>
      </c>
      <c r="T29">
        <v>68</v>
      </c>
      <c r="U29">
        <v>85</v>
      </c>
      <c r="V29">
        <v>107</v>
      </c>
      <c r="W29">
        <v>119</v>
      </c>
      <c r="X29">
        <v>129</v>
      </c>
      <c r="Y29">
        <v>156</v>
      </c>
      <c r="Z29">
        <v>171</v>
      </c>
      <c r="AA29">
        <v>195</v>
      </c>
      <c r="AB29">
        <v>209</v>
      </c>
      <c r="AC29">
        <v>236</v>
      </c>
      <c r="AD29">
        <v>249</v>
      </c>
      <c r="AE29">
        <v>255</v>
      </c>
      <c r="AF29">
        <v>281</v>
      </c>
      <c r="AG29">
        <v>304</v>
      </c>
      <c r="AH29">
        <v>316</v>
      </c>
      <c r="AI29">
        <v>326</v>
      </c>
      <c r="AJ29">
        <v>338</v>
      </c>
      <c r="AK29">
        <v>344</v>
      </c>
      <c r="AL29">
        <v>355</v>
      </c>
      <c r="AM29">
        <v>356</v>
      </c>
      <c r="AN29">
        <v>356</v>
      </c>
      <c r="AO29">
        <v>350</v>
      </c>
      <c r="AP29">
        <v>345</v>
      </c>
      <c r="AQ29">
        <v>335</v>
      </c>
      <c r="AR29">
        <v>324</v>
      </c>
      <c r="AS29">
        <v>329</v>
      </c>
      <c r="AT29">
        <v>322</v>
      </c>
      <c r="AU29">
        <v>297</v>
      </c>
      <c r="AV29">
        <v>285</v>
      </c>
      <c r="AW29">
        <v>274</v>
      </c>
      <c r="AX29">
        <v>257</v>
      </c>
      <c r="AY29">
        <v>251</v>
      </c>
      <c r="AZ29">
        <v>249</v>
      </c>
      <c r="BA29">
        <v>245</v>
      </c>
      <c r="BB29">
        <v>233</v>
      </c>
      <c r="BC29">
        <v>219</v>
      </c>
      <c r="BD29">
        <v>209</v>
      </c>
      <c r="BE29">
        <v>197</v>
      </c>
      <c r="BF29">
        <v>190</v>
      </c>
      <c r="BG29">
        <v>184</v>
      </c>
      <c r="BH29">
        <v>180</v>
      </c>
      <c r="BI29">
        <v>177</v>
      </c>
      <c r="BJ29">
        <v>163</v>
      </c>
      <c r="BK29">
        <v>140</v>
      </c>
      <c r="BL29">
        <v>130</v>
      </c>
      <c r="BM29">
        <v>129</v>
      </c>
      <c r="CB29">
        <v>28</v>
      </c>
    </row>
    <row r="30" spans="1:80" x14ac:dyDescent="0.25">
      <c r="A30">
        <f>IF(C27='Cruscotto Italia'!$E$3,4,0)</f>
        <v>0</v>
      </c>
      <c r="B30" t="s">
        <v>8</v>
      </c>
      <c r="D30">
        <v>16</v>
      </c>
      <c r="E30">
        <v>23</v>
      </c>
      <c r="F30">
        <v>45</v>
      </c>
      <c r="G30">
        <v>82</v>
      </c>
      <c r="H30">
        <v>116</v>
      </c>
      <c r="I30">
        <v>154</v>
      </c>
      <c r="J30">
        <v>197</v>
      </c>
      <c r="K30">
        <v>204</v>
      </c>
      <c r="L30">
        <v>229</v>
      </c>
      <c r="M30">
        <v>246</v>
      </c>
      <c r="N30">
        <v>264</v>
      </c>
      <c r="O30">
        <v>310</v>
      </c>
      <c r="P30">
        <v>341</v>
      </c>
      <c r="Q30">
        <v>430</v>
      </c>
      <c r="R30">
        <v>457</v>
      </c>
      <c r="S30">
        <v>512</v>
      </c>
      <c r="T30">
        <v>610</v>
      </c>
      <c r="U30">
        <v>852</v>
      </c>
      <c r="V30">
        <v>980</v>
      </c>
      <c r="W30">
        <v>1290</v>
      </c>
      <c r="X30">
        <v>1434</v>
      </c>
      <c r="Y30">
        <v>1620</v>
      </c>
      <c r="Z30">
        <v>1769</v>
      </c>
      <c r="AA30">
        <v>2112</v>
      </c>
      <c r="AB30">
        <v>2189</v>
      </c>
      <c r="AC30">
        <v>2598</v>
      </c>
      <c r="AD30">
        <v>3023</v>
      </c>
      <c r="AE30">
        <v>3276</v>
      </c>
      <c r="AF30">
        <v>3499</v>
      </c>
      <c r="AG30">
        <v>3729</v>
      </c>
      <c r="AH30">
        <v>4022</v>
      </c>
      <c r="AI30">
        <v>4367</v>
      </c>
      <c r="AJ30">
        <v>4774</v>
      </c>
      <c r="AK30">
        <v>5010</v>
      </c>
      <c r="AL30">
        <v>5310</v>
      </c>
      <c r="AM30">
        <v>5575</v>
      </c>
      <c r="AN30">
        <v>5814</v>
      </c>
      <c r="AO30">
        <v>6156</v>
      </c>
      <c r="AP30">
        <v>6563</v>
      </c>
      <c r="AQ30">
        <v>6812</v>
      </c>
      <c r="AR30">
        <v>7078</v>
      </c>
      <c r="AS30">
        <v>7406</v>
      </c>
      <c r="AT30">
        <v>7686</v>
      </c>
      <c r="AU30">
        <v>8089</v>
      </c>
      <c r="AV30">
        <v>8332</v>
      </c>
      <c r="AW30">
        <v>8645</v>
      </c>
      <c r="AX30">
        <v>8869</v>
      </c>
      <c r="AY30">
        <v>9033</v>
      </c>
      <c r="AZ30">
        <v>9052</v>
      </c>
      <c r="BA30">
        <v>9094</v>
      </c>
      <c r="BB30">
        <v>9076</v>
      </c>
      <c r="BC30">
        <v>9168</v>
      </c>
      <c r="BD30">
        <v>9203</v>
      </c>
      <c r="BE30">
        <v>9062</v>
      </c>
      <c r="BF30">
        <v>8967</v>
      </c>
      <c r="BG30">
        <v>8762</v>
      </c>
      <c r="BH30">
        <v>8608</v>
      </c>
      <c r="BI30">
        <v>8670</v>
      </c>
      <c r="BJ30">
        <v>8623</v>
      </c>
      <c r="BK30">
        <v>8596</v>
      </c>
      <c r="BL30">
        <v>8390</v>
      </c>
      <c r="BM30">
        <v>8198</v>
      </c>
      <c r="CB30">
        <v>29</v>
      </c>
    </row>
    <row r="31" spans="1:80" x14ac:dyDescent="0.25">
      <c r="A31">
        <f>IF(C27='Cruscotto Italia'!$E$3,5,0)</f>
        <v>0</v>
      </c>
      <c r="B31" t="s">
        <v>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7</v>
      </c>
      <c r="M31">
        <v>9</v>
      </c>
      <c r="N31">
        <v>17</v>
      </c>
      <c r="O31">
        <v>22</v>
      </c>
      <c r="P31">
        <v>25</v>
      </c>
      <c r="Q31">
        <v>29</v>
      </c>
      <c r="R31">
        <v>30</v>
      </c>
      <c r="S31">
        <v>47</v>
      </c>
      <c r="T31">
        <v>54</v>
      </c>
      <c r="U31">
        <v>55</v>
      </c>
      <c r="V31">
        <v>100</v>
      </c>
      <c r="W31">
        <v>107</v>
      </c>
      <c r="X31">
        <v>120</v>
      </c>
      <c r="Y31">
        <v>130</v>
      </c>
      <c r="Z31">
        <v>136</v>
      </c>
      <c r="AA31">
        <v>167</v>
      </c>
      <c r="AB31">
        <v>200</v>
      </c>
      <c r="AC31">
        <v>223</v>
      </c>
      <c r="AD31">
        <v>257</v>
      </c>
      <c r="AE31">
        <v>309</v>
      </c>
      <c r="AF31">
        <v>327</v>
      </c>
      <c r="AG31">
        <v>381</v>
      </c>
      <c r="AH31">
        <v>439</v>
      </c>
      <c r="AI31">
        <v>508</v>
      </c>
      <c r="AJ31">
        <v>536</v>
      </c>
      <c r="AK31">
        <v>655</v>
      </c>
      <c r="AL31">
        <v>715</v>
      </c>
      <c r="AM31">
        <v>747</v>
      </c>
      <c r="AN31">
        <v>828</v>
      </c>
      <c r="AO31">
        <v>902</v>
      </c>
      <c r="AP31">
        <v>1001</v>
      </c>
      <c r="AQ31">
        <v>1031</v>
      </c>
      <c r="AR31">
        <v>1124</v>
      </c>
      <c r="AS31">
        <v>1186</v>
      </c>
      <c r="AT31">
        <v>1204</v>
      </c>
      <c r="AU31">
        <v>1265</v>
      </c>
      <c r="AV31">
        <v>1503</v>
      </c>
      <c r="AW31">
        <v>1728</v>
      </c>
      <c r="AX31">
        <v>1981</v>
      </c>
      <c r="AY31">
        <v>2188</v>
      </c>
      <c r="AZ31">
        <v>2492</v>
      </c>
      <c r="BA31">
        <v>2603</v>
      </c>
      <c r="BB31">
        <v>2790</v>
      </c>
      <c r="BC31">
        <v>2895</v>
      </c>
      <c r="BD31">
        <v>3209</v>
      </c>
      <c r="BE31">
        <v>3730</v>
      </c>
      <c r="BF31">
        <v>4189</v>
      </c>
      <c r="BG31">
        <v>4638</v>
      </c>
      <c r="BH31">
        <v>4954</v>
      </c>
      <c r="BI31">
        <v>5173</v>
      </c>
      <c r="BJ31">
        <v>5566</v>
      </c>
      <c r="BK31">
        <v>5750</v>
      </c>
      <c r="BL31">
        <v>6306</v>
      </c>
      <c r="BM31">
        <v>6671</v>
      </c>
      <c r="CB31">
        <v>30</v>
      </c>
    </row>
    <row r="32" spans="1:80" x14ac:dyDescent="0.25">
      <c r="A32">
        <f>IF(C27='Cruscotto Italia'!$E$3,6,0)</f>
        <v>0</v>
      </c>
      <c r="B32" t="s">
        <v>10</v>
      </c>
      <c r="D32">
        <v>1</v>
      </c>
      <c r="E32">
        <v>1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3</v>
      </c>
      <c r="M32">
        <v>6</v>
      </c>
      <c r="N32">
        <v>10</v>
      </c>
      <c r="O32">
        <v>12</v>
      </c>
      <c r="P32">
        <v>13</v>
      </c>
      <c r="Q32">
        <v>18</v>
      </c>
      <c r="R32">
        <v>20</v>
      </c>
      <c r="S32">
        <v>26</v>
      </c>
      <c r="T32">
        <v>29</v>
      </c>
      <c r="U32">
        <v>32</v>
      </c>
      <c r="V32">
        <v>42</v>
      </c>
      <c r="W32">
        <v>55</v>
      </c>
      <c r="X32">
        <v>63</v>
      </c>
      <c r="Y32">
        <v>69</v>
      </c>
      <c r="Z32">
        <v>80</v>
      </c>
      <c r="AA32">
        <v>94</v>
      </c>
      <c r="AB32">
        <v>115</v>
      </c>
      <c r="AC32">
        <v>131</v>
      </c>
      <c r="AD32">
        <v>146</v>
      </c>
      <c r="AE32">
        <v>169</v>
      </c>
      <c r="AF32">
        <v>192</v>
      </c>
      <c r="AG32">
        <v>216</v>
      </c>
      <c r="AH32">
        <v>258</v>
      </c>
      <c r="AI32">
        <v>287</v>
      </c>
      <c r="AJ32">
        <v>313</v>
      </c>
      <c r="AK32">
        <v>362</v>
      </c>
      <c r="AL32">
        <v>392</v>
      </c>
      <c r="AM32">
        <v>413</v>
      </c>
      <c r="AN32">
        <v>477</v>
      </c>
      <c r="AO32">
        <v>499</v>
      </c>
      <c r="AP32">
        <v>532</v>
      </c>
      <c r="AQ32">
        <v>572</v>
      </c>
      <c r="AR32">
        <v>607</v>
      </c>
      <c r="AS32">
        <v>631</v>
      </c>
      <c r="AT32">
        <v>662</v>
      </c>
      <c r="AU32">
        <v>695</v>
      </c>
      <c r="AV32">
        <v>736</v>
      </c>
      <c r="AW32">
        <v>756</v>
      </c>
      <c r="AX32">
        <v>793</v>
      </c>
      <c r="AY32">
        <v>831</v>
      </c>
      <c r="AZ32">
        <v>856</v>
      </c>
      <c r="BA32">
        <v>882</v>
      </c>
      <c r="BB32">
        <v>906</v>
      </c>
      <c r="BC32">
        <v>940</v>
      </c>
      <c r="BD32">
        <v>981</v>
      </c>
      <c r="BE32">
        <v>1026</v>
      </c>
      <c r="BF32">
        <v>1059</v>
      </c>
      <c r="BG32">
        <v>1087</v>
      </c>
      <c r="BH32">
        <v>1112</v>
      </c>
      <c r="BI32">
        <v>1154</v>
      </c>
      <c r="BJ32">
        <v>1181</v>
      </c>
      <c r="BK32">
        <v>1206</v>
      </c>
      <c r="BL32">
        <v>1244</v>
      </c>
      <c r="BM32">
        <v>1288</v>
      </c>
      <c r="CB32">
        <v>31</v>
      </c>
    </row>
    <row r="33" spans="1:80" x14ac:dyDescent="0.25">
      <c r="A33">
        <f>IF(C27='Cruscotto Italia'!$E$3,7,0)</f>
        <v>0</v>
      </c>
      <c r="B33" t="s">
        <v>11</v>
      </c>
      <c r="D33">
        <v>2200</v>
      </c>
      <c r="E33">
        <v>3780</v>
      </c>
      <c r="F33">
        <v>4900</v>
      </c>
      <c r="G33">
        <v>6164</v>
      </c>
      <c r="H33">
        <v>7414</v>
      </c>
      <c r="I33">
        <v>8659</v>
      </c>
      <c r="J33">
        <v>9056</v>
      </c>
      <c r="K33">
        <v>9782</v>
      </c>
      <c r="L33">
        <v>10176</v>
      </c>
      <c r="M33">
        <v>10515</v>
      </c>
      <c r="N33">
        <v>11949</v>
      </c>
      <c r="O33">
        <v>13023</v>
      </c>
      <c r="P33">
        <v>14429</v>
      </c>
      <c r="Q33">
        <v>15918</v>
      </c>
      <c r="R33">
        <v>15956</v>
      </c>
      <c r="S33">
        <v>16643</v>
      </c>
      <c r="T33">
        <v>21400</v>
      </c>
      <c r="U33">
        <v>23438</v>
      </c>
      <c r="V33">
        <v>25691</v>
      </c>
      <c r="W33">
        <v>26980</v>
      </c>
      <c r="X33">
        <v>32546</v>
      </c>
      <c r="Y33">
        <v>35052</v>
      </c>
      <c r="Z33">
        <v>35478</v>
      </c>
      <c r="AA33">
        <v>40841</v>
      </c>
      <c r="AB33">
        <v>44658</v>
      </c>
      <c r="AC33">
        <v>49288</v>
      </c>
      <c r="AD33">
        <v>53642</v>
      </c>
      <c r="AE33">
        <v>57671</v>
      </c>
      <c r="AF33">
        <v>61115</v>
      </c>
      <c r="AG33">
        <v>66178</v>
      </c>
      <c r="AH33">
        <v>70877</v>
      </c>
      <c r="AI33">
        <v>79759</v>
      </c>
      <c r="AJ33">
        <v>83627</v>
      </c>
      <c r="AK33">
        <v>89380</v>
      </c>
      <c r="AL33">
        <v>94784</v>
      </c>
      <c r="AM33">
        <v>99941</v>
      </c>
      <c r="AN33">
        <v>106238</v>
      </c>
      <c r="AO33">
        <v>112746</v>
      </c>
      <c r="AP33">
        <v>120320</v>
      </c>
      <c r="AQ33">
        <v>126490</v>
      </c>
      <c r="AR33">
        <v>133289</v>
      </c>
      <c r="AS33">
        <v>140910</v>
      </c>
      <c r="AT33">
        <v>146288</v>
      </c>
      <c r="AU33">
        <v>153542</v>
      </c>
      <c r="AV33">
        <v>163247</v>
      </c>
      <c r="AW33">
        <v>171456</v>
      </c>
      <c r="AX33">
        <v>180700</v>
      </c>
      <c r="AY33">
        <v>190912</v>
      </c>
      <c r="AZ33">
        <v>198442</v>
      </c>
      <c r="BA33">
        <v>203077</v>
      </c>
      <c r="BB33">
        <v>208878</v>
      </c>
      <c r="BC33">
        <v>216344</v>
      </c>
      <c r="BD33">
        <v>224549</v>
      </c>
      <c r="BE33">
        <v>236722</v>
      </c>
      <c r="BF33">
        <v>247329</v>
      </c>
      <c r="BG33">
        <v>255797</v>
      </c>
      <c r="BH33">
        <v>260810</v>
      </c>
      <c r="BI33">
        <v>268069</v>
      </c>
      <c r="BJ33">
        <v>277543</v>
      </c>
      <c r="BK33">
        <v>288075</v>
      </c>
      <c r="BL33">
        <v>296896</v>
      </c>
      <c r="BM33">
        <v>306977</v>
      </c>
      <c r="CB33">
        <v>32</v>
      </c>
    </row>
    <row r="34" spans="1:80" x14ac:dyDescent="0.25">
      <c r="A34">
        <f>IF(C34='Cruscotto Italia'!$E$3,1,0)</f>
        <v>0</v>
      </c>
      <c r="B34" t="s">
        <v>12</v>
      </c>
      <c r="C34" s="1" t="str">
        <f>+'Sel Italia'!D14</f>
        <v xml:space="preserve">Piemonte </v>
      </c>
      <c r="D34" s="8">
        <v>3</v>
      </c>
      <c r="E34" s="8">
        <v>3</v>
      </c>
      <c r="F34" s="8">
        <v>3</v>
      </c>
      <c r="G34" s="8">
        <v>2</v>
      </c>
      <c r="H34" s="8">
        <v>11</v>
      </c>
      <c r="I34" s="8">
        <v>11</v>
      </c>
      <c r="J34" s="8">
        <v>49</v>
      </c>
      <c r="K34" s="8">
        <v>51</v>
      </c>
      <c r="L34" s="8">
        <f>+L35+L36+L37</f>
        <v>35</v>
      </c>
      <c r="M34" s="8">
        <f t="shared" ref="M34:O34" si="22">+M35+M36+M37</f>
        <v>82</v>
      </c>
      <c r="N34" s="8">
        <f t="shared" si="22"/>
        <v>106</v>
      </c>
      <c r="O34" s="8">
        <f t="shared" si="22"/>
        <v>139</v>
      </c>
      <c r="P34" s="8">
        <v>202</v>
      </c>
      <c r="Q34" s="8">
        <v>355</v>
      </c>
      <c r="R34">
        <v>337</v>
      </c>
      <c r="S34">
        <v>436</v>
      </c>
      <c r="T34">
        <v>480</v>
      </c>
      <c r="U34">
        <v>554</v>
      </c>
      <c r="V34">
        <v>794</v>
      </c>
      <c r="W34">
        <v>814</v>
      </c>
      <c r="X34">
        <v>1030</v>
      </c>
      <c r="Y34">
        <v>1405</v>
      </c>
      <c r="Z34">
        <v>1764</v>
      </c>
      <c r="AA34">
        <v>2187</v>
      </c>
      <c r="AB34">
        <v>2754</v>
      </c>
      <c r="AC34">
        <v>3244</v>
      </c>
      <c r="AD34">
        <v>3506</v>
      </c>
      <c r="AE34">
        <v>4127</v>
      </c>
      <c r="AF34">
        <v>4529</v>
      </c>
      <c r="AG34">
        <v>5124</v>
      </c>
      <c r="AH34">
        <v>5556</v>
      </c>
      <c r="AI34">
        <v>5950</v>
      </c>
      <c r="AJ34">
        <v>6347</v>
      </c>
      <c r="AK34">
        <v>6851</v>
      </c>
      <c r="AL34">
        <v>7268</v>
      </c>
      <c r="AM34">
        <v>7655</v>
      </c>
      <c r="AN34">
        <v>8082</v>
      </c>
      <c r="AO34">
        <v>8470</v>
      </c>
      <c r="AP34">
        <v>8799</v>
      </c>
      <c r="AQ34">
        <v>9130</v>
      </c>
      <c r="AR34">
        <v>9693</v>
      </c>
      <c r="AS34">
        <v>10177</v>
      </c>
      <c r="AT34">
        <v>10545</v>
      </c>
      <c r="AU34">
        <v>10704</v>
      </c>
      <c r="AV34">
        <v>10989</v>
      </c>
      <c r="AW34">
        <v>11336</v>
      </c>
      <c r="AX34">
        <v>11576</v>
      </c>
      <c r="AY34">
        <v>12170</v>
      </c>
      <c r="AZ34">
        <v>12505</v>
      </c>
      <c r="BA34">
        <v>12765</v>
      </c>
      <c r="BB34">
        <v>13055</v>
      </c>
      <c r="BC34">
        <v>13195</v>
      </c>
      <c r="BD34">
        <v>13783</v>
      </c>
      <c r="BE34">
        <v>13998</v>
      </c>
      <c r="BF34">
        <v>14223</v>
      </c>
      <c r="BG34">
        <v>14470</v>
      </c>
      <c r="BH34">
        <v>14557</v>
      </c>
      <c r="BI34">
        <v>14811</v>
      </c>
      <c r="BJ34">
        <v>15122</v>
      </c>
      <c r="BK34">
        <v>15152</v>
      </c>
      <c r="BL34">
        <v>15391</v>
      </c>
      <c r="BM34">
        <v>15502</v>
      </c>
      <c r="CB34">
        <v>33</v>
      </c>
    </row>
    <row r="35" spans="1:80" x14ac:dyDescent="0.25">
      <c r="A35">
        <f>IF(C34='Cruscotto Italia'!$E$3,2,0)</f>
        <v>0</v>
      </c>
      <c r="B35" t="s">
        <v>6</v>
      </c>
      <c r="D35">
        <v>2</v>
      </c>
      <c r="E35">
        <v>2</v>
      </c>
      <c r="F35">
        <v>2</v>
      </c>
      <c r="G35">
        <v>2</v>
      </c>
      <c r="H35">
        <v>7</v>
      </c>
      <c r="I35">
        <v>7</v>
      </c>
      <c r="J35">
        <v>11</v>
      </c>
      <c r="K35">
        <v>12</v>
      </c>
      <c r="L35">
        <v>13</v>
      </c>
      <c r="M35">
        <v>26</v>
      </c>
      <c r="N35">
        <v>43</v>
      </c>
      <c r="O35">
        <v>57</v>
      </c>
      <c r="P35">
        <v>110</v>
      </c>
      <c r="Q35">
        <v>245</v>
      </c>
      <c r="R35">
        <v>222</v>
      </c>
      <c r="S35">
        <v>306</v>
      </c>
      <c r="T35">
        <v>319</v>
      </c>
      <c r="U35">
        <v>368</v>
      </c>
      <c r="V35">
        <v>556</v>
      </c>
      <c r="W35">
        <v>538</v>
      </c>
      <c r="X35">
        <v>726</v>
      </c>
      <c r="Y35">
        <v>1045</v>
      </c>
      <c r="Z35">
        <v>1378</v>
      </c>
      <c r="AA35">
        <v>1780</v>
      </c>
      <c r="AB35">
        <v>2279</v>
      </c>
      <c r="AC35">
        <v>1541</v>
      </c>
      <c r="AD35">
        <v>1976</v>
      </c>
      <c r="AE35">
        <v>2118</v>
      </c>
      <c r="AF35">
        <v>2194</v>
      </c>
      <c r="AG35">
        <v>2404</v>
      </c>
      <c r="AH35">
        <v>2544</v>
      </c>
      <c r="AI35">
        <v>2633</v>
      </c>
      <c r="AJ35">
        <v>2852</v>
      </c>
      <c r="AK35">
        <v>3094</v>
      </c>
      <c r="AL35">
        <v>2985</v>
      </c>
      <c r="AM35">
        <v>2985</v>
      </c>
      <c r="AN35">
        <v>3174</v>
      </c>
      <c r="AO35">
        <v>3146</v>
      </c>
      <c r="AP35">
        <v>3341</v>
      </c>
      <c r="AQ35">
        <v>3300</v>
      </c>
      <c r="AR35">
        <v>3441</v>
      </c>
      <c r="AS35">
        <v>3472</v>
      </c>
      <c r="AT35">
        <v>3484</v>
      </c>
      <c r="AU35">
        <v>3553</v>
      </c>
      <c r="AV35">
        <v>3493</v>
      </c>
      <c r="AW35">
        <v>3514</v>
      </c>
      <c r="AX35">
        <v>3497</v>
      </c>
      <c r="AY35">
        <v>3435</v>
      </c>
      <c r="AZ35">
        <v>3429</v>
      </c>
      <c r="BA35">
        <v>3344</v>
      </c>
      <c r="BB35">
        <v>3395</v>
      </c>
      <c r="BC35">
        <v>3338</v>
      </c>
      <c r="BD35">
        <v>3418</v>
      </c>
      <c r="BE35">
        <v>3266</v>
      </c>
      <c r="BF35">
        <v>3271</v>
      </c>
      <c r="BG35">
        <v>3201</v>
      </c>
      <c r="BH35">
        <v>3299</v>
      </c>
      <c r="BI35">
        <v>3116</v>
      </c>
      <c r="BJ35">
        <v>3213</v>
      </c>
      <c r="BK35">
        <v>3039</v>
      </c>
      <c r="BL35">
        <v>2918</v>
      </c>
      <c r="BM35">
        <v>2937</v>
      </c>
      <c r="CB35">
        <v>34</v>
      </c>
    </row>
    <row r="36" spans="1:80" x14ac:dyDescent="0.25">
      <c r="A36">
        <f>IF(C34='Cruscotto Italia'!$E$3,3,0)</f>
        <v>0</v>
      </c>
      <c r="B36" t="s">
        <v>7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2</v>
      </c>
      <c r="K36">
        <v>2</v>
      </c>
      <c r="L36">
        <v>3</v>
      </c>
      <c r="M36">
        <v>13</v>
      </c>
      <c r="N36">
        <v>17</v>
      </c>
      <c r="O36">
        <v>30</v>
      </c>
      <c r="P36">
        <v>38</v>
      </c>
      <c r="Q36">
        <v>45</v>
      </c>
      <c r="R36">
        <v>50</v>
      </c>
      <c r="S36">
        <v>66</v>
      </c>
      <c r="T36">
        <v>75</v>
      </c>
      <c r="U36">
        <v>97</v>
      </c>
      <c r="V36">
        <v>135</v>
      </c>
      <c r="W36">
        <v>150</v>
      </c>
      <c r="X36">
        <v>171</v>
      </c>
      <c r="Y36">
        <v>186</v>
      </c>
      <c r="Z36">
        <v>206</v>
      </c>
      <c r="AA36">
        <v>227</v>
      </c>
      <c r="AB36">
        <v>257</v>
      </c>
      <c r="AC36">
        <v>280</v>
      </c>
      <c r="AD36">
        <v>301</v>
      </c>
      <c r="AE36">
        <v>308</v>
      </c>
      <c r="AF36">
        <v>343</v>
      </c>
      <c r="AG36">
        <v>360</v>
      </c>
      <c r="AH36">
        <v>381</v>
      </c>
      <c r="AI36">
        <v>408</v>
      </c>
      <c r="AJ36">
        <v>431</v>
      </c>
      <c r="AK36">
        <v>439</v>
      </c>
      <c r="AL36">
        <v>443</v>
      </c>
      <c r="AM36">
        <v>452</v>
      </c>
      <c r="AN36">
        <v>452</v>
      </c>
      <c r="AO36">
        <v>453</v>
      </c>
      <c r="AP36">
        <v>453</v>
      </c>
      <c r="AQ36">
        <v>452</v>
      </c>
      <c r="AR36">
        <v>450</v>
      </c>
      <c r="AS36">
        <v>444</v>
      </c>
      <c r="AT36">
        <v>438</v>
      </c>
      <c r="AU36">
        <v>432</v>
      </c>
      <c r="AV36">
        <v>423</v>
      </c>
      <c r="AW36">
        <v>412</v>
      </c>
      <c r="AX36">
        <v>394</v>
      </c>
      <c r="AY36">
        <v>384</v>
      </c>
      <c r="AZ36">
        <v>381</v>
      </c>
      <c r="BA36">
        <v>379</v>
      </c>
      <c r="BB36">
        <v>367</v>
      </c>
      <c r="BC36">
        <v>366</v>
      </c>
      <c r="BD36">
        <v>346</v>
      </c>
      <c r="BE36">
        <v>333</v>
      </c>
      <c r="BF36">
        <v>323</v>
      </c>
      <c r="BG36">
        <v>305</v>
      </c>
      <c r="BH36">
        <v>301</v>
      </c>
      <c r="BI36">
        <v>293</v>
      </c>
      <c r="BJ36">
        <v>273</v>
      </c>
      <c r="BK36">
        <v>261</v>
      </c>
      <c r="BL36">
        <v>257</v>
      </c>
      <c r="BM36">
        <v>238</v>
      </c>
      <c r="CB36">
        <v>35</v>
      </c>
    </row>
    <row r="37" spans="1:80" x14ac:dyDescent="0.25">
      <c r="A37">
        <f>IF(C34='Cruscotto Italia'!$E$3,4,0)</f>
        <v>0</v>
      </c>
      <c r="B37" t="s">
        <v>8</v>
      </c>
      <c r="D37">
        <v>1</v>
      </c>
      <c r="E37">
        <v>1</v>
      </c>
      <c r="F37">
        <v>1</v>
      </c>
      <c r="G37">
        <v>0</v>
      </c>
      <c r="H37">
        <v>4</v>
      </c>
      <c r="I37">
        <v>4</v>
      </c>
      <c r="J37">
        <v>36</v>
      </c>
      <c r="K37">
        <v>37</v>
      </c>
      <c r="L37">
        <v>19</v>
      </c>
      <c r="M37">
        <v>43</v>
      </c>
      <c r="N37">
        <v>46</v>
      </c>
      <c r="O37">
        <v>52</v>
      </c>
      <c r="P37">
        <v>54</v>
      </c>
      <c r="Q37">
        <v>65</v>
      </c>
      <c r="R37">
        <v>65</v>
      </c>
      <c r="S37">
        <v>64</v>
      </c>
      <c r="T37">
        <v>86</v>
      </c>
      <c r="U37">
        <v>89</v>
      </c>
      <c r="V37">
        <v>103</v>
      </c>
      <c r="W37">
        <v>126</v>
      </c>
      <c r="X37">
        <v>133</v>
      </c>
      <c r="Y37">
        <v>174</v>
      </c>
      <c r="Z37">
        <v>180</v>
      </c>
      <c r="AA37">
        <v>180</v>
      </c>
      <c r="AB37">
        <v>218</v>
      </c>
      <c r="AC37">
        <v>1423</v>
      </c>
      <c r="AD37">
        <v>1229</v>
      </c>
      <c r="AE37">
        <v>1701</v>
      </c>
      <c r="AF37">
        <v>1992</v>
      </c>
      <c r="AG37">
        <v>2360</v>
      </c>
      <c r="AH37">
        <v>2631</v>
      </c>
      <c r="AI37">
        <v>2909</v>
      </c>
      <c r="AJ37">
        <v>3064</v>
      </c>
      <c r="AK37">
        <v>3318</v>
      </c>
      <c r="AL37">
        <v>3840</v>
      </c>
      <c r="AM37">
        <v>4218</v>
      </c>
      <c r="AN37">
        <v>4456</v>
      </c>
      <c r="AO37">
        <v>4871</v>
      </c>
      <c r="AP37">
        <v>5005</v>
      </c>
      <c r="AQ37">
        <v>5378</v>
      </c>
      <c r="AR37">
        <v>5802</v>
      </c>
      <c r="AS37">
        <v>6261</v>
      </c>
      <c r="AT37">
        <v>6623</v>
      </c>
      <c r="AU37">
        <v>6719</v>
      </c>
      <c r="AV37">
        <v>7073</v>
      </c>
      <c r="AW37">
        <v>7410</v>
      </c>
      <c r="AX37">
        <v>7685</v>
      </c>
      <c r="AY37">
        <v>8351</v>
      </c>
      <c r="AZ37">
        <v>8695</v>
      </c>
      <c r="BA37">
        <v>9042</v>
      </c>
      <c r="BB37">
        <v>9293</v>
      </c>
      <c r="BC37">
        <v>9491</v>
      </c>
      <c r="BD37">
        <v>10019</v>
      </c>
      <c r="BE37">
        <v>10399</v>
      </c>
      <c r="BF37">
        <v>10629</v>
      </c>
      <c r="BG37">
        <v>10964</v>
      </c>
      <c r="BH37">
        <v>10957</v>
      </c>
      <c r="BI37">
        <v>11402</v>
      </c>
      <c r="BJ37">
        <v>11636</v>
      </c>
      <c r="BK37">
        <v>11852</v>
      </c>
      <c r="BL37">
        <v>12216</v>
      </c>
      <c r="BM37">
        <v>12327</v>
      </c>
      <c r="CB37">
        <v>36</v>
      </c>
    </row>
    <row r="38" spans="1:80" x14ac:dyDescent="0.25">
      <c r="A38">
        <f>IF(C34='Cruscotto Italia'!$E$3,5,0)</f>
        <v>0</v>
      </c>
      <c r="B38" t="s">
        <v>9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3</v>
      </c>
      <c r="AC38">
        <v>8</v>
      </c>
      <c r="AD38">
        <v>8</v>
      </c>
      <c r="AE38">
        <v>10</v>
      </c>
      <c r="AF38">
        <v>17</v>
      </c>
      <c r="AG38">
        <v>17</v>
      </c>
      <c r="AH38">
        <v>19</v>
      </c>
      <c r="AI38">
        <v>135</v>
      </c>
      <c r="AJ38">
        <v>176</v>
      </c>
      <c r="AK38">
        <v>203</v>
      </c>
      <c r="AL38">
        <v>254</v>
      </c>
      <c r="AM38">
        <v>308</v>
      </c>
      <c r="AN38">
        <v>365</v>
      </c>
      <c r="AO38">
        <v>439</v>
      </c>
      <c r="AP38">
        <v>571</v>
      </c>
      <c r="AQ38">
        <v>723</v>
      </c>
      <c r="AR38">
        <v>888</v>
      </c>
      <c r="AS38">
        <v>1017</v>
      </c>
      <c r="AT38">
        <v>1128</v>
      </c>
      <c r="AU38">
        <v>1320</v>
      </c>
      <c r="AV38">
        <v>1516</v>
      </c>
      <c r="AW38">
        <v>1732</v>
      </c>
      <c r="AX38">
        <v>1904</v>
      </c>
      <c r="AY38">
        <v>2205</v>
      </c>
      <c r="AZ38">
        <v>2426</v>
      </c>
      <c r="BA38">
        <v>2543</v>
      </c>
      <c r="BB38">
        <v>2708</v>
      </c>
      <c r="BC38">
        <v>3019</v>
      </c>
      <c r="BD38">
        <v>3231</v>
      </c>
      <c r="BE38">
        <v>3634</v>
      </c>
      <c r="BF38">
        <v>3989</v>
      </c>
      <c r="BG38">
        <v>4256</v>
      </c>
      <c r="BH38">
        <v>4383</v>
      </c>
      <c r="BI38">
        <v>4659</v>
      </c>
      <c r="BJ38">
        <v>5058</v>
      </c>
      <c r="BK38">
        <v>5358</v>
      </c>
      <c r="BL38">
        <v>5732</v>
      </c>
      <c r="BM38">
        <v>6157</v>
      </c>
      <c r="CB38">
        <v>37</v>
      </c>
    </row>
    <row r="39" spans="1:80" x14ac:dyDescent="0.25">
      <c r="A39">
        <f>IF(C34='Cruscotto Italia'!$E$3,6,0)</f>
        <v>0</v>
      </c>
      <c r="B39" t="s">
        <v>10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4</v>
      </c>
      <c r="P39">
        <v>5</v>
      </c>
      <c r="Q39">
        <v>5</v>
      </c>
      <c r="R39">
        <v>13</v>
      </c>
      <c r="S39">
        <v>17</v>
      </c>
      <c r="T39">
        <v>21</v>
      </c>
      <c r="U39">
        <v>26</v>
      </c>
      <c r="V39">
        <v>46</v>
      </c>
      <c r="W39">
        <v>59</v>
      </c>
      <c r="X39">
        <v>81</v>
      </c>
      <c r="Y39">
        <v>111</v>
      </c>
      <c r="Z39">
        <v>133</v>
      </c>
      <c r="AA39">
        <v>154</v>
      </c>
      <c r="AB39">
        <v>175</v>
      </c>
      <c r="AC39">
        <v>209</v>
      </c>
      <c r="AD39">
        <v>238</v>
      </c>
      <c r="AE39">
        <v>283</v>
      </c>
      <c r="AF39">
        <v>315</v>
      </c>
      <c r="AG39">
        <v>374</v>
      </c>
      <c r="AH39">
        <v>449</v>
      </c>
      <c r="AI39">
        <v>449</v>
      </c>
      <c r="AJ39">
        <v>569</v>
      </c>
      <c r="AK39">
        <v>617</v>
      </c>
      <c r="AL39">
        <v>684</v>
      </c>
      <c r="AM39">
        <v>749</v>
      </c>
      <c r="AN39">
        <v>854</v>
      </c>
      <c r="AO39">
        <v>886</v>
      </c>
      <c r="AP39">
        <v>983</v>
      </c>
      <c r="AQ39">
        <v>1043</v>
      </c>
      <c r="AR39">
        <v>1128</v>
      </c>
      <c r="AS39">
        <v>1168</v>
      </c>
      <c r="AT39">
        <v>1251</v>
      </c>
      <c r="AU39">
        <v>1319</v>
      </c>
      <c r="AV39">
        <v>1378</v>
      </c>
      <c r="AW39">
        <v>1454</v>
      </c>
      <c r="AX39">
        <v>1532</v>
      </c>
      <c r="AY39">
        <v>1633</v>
      </c>
      <c r="AZ39">
        <v>1729</v>
      </c>
      <c r="BA39">
        <v>1826</v>
      </c>
      <c r="BB39">
        <v>1927</v>
      </c>
      <c r="BC39">
        <v>2015</v>
      </c>
      <c r="BD39">
        <v>2094</v>
      </c>
      <c r="BE39">
        <v>2171</v>
      </c>
      <c r="BF39">
        <v>2252</v>
      </c>
      <c r="BG39">
        <v>2331</v>
      </c>
      <c r="BH39">
        <v>2409</v>
      </c>
      <c r="BI39">
        <v>2485</v>
      </c>
      <c r="BJ39">
        <v>2559</v>
      </c>
      <c r="BK39">
        <v>2630</v>
      </c>
      <c r="BL39">
        <v>2699</v>
      </c>
      <c r="BM39">
        <v>2767</v>
      </c>
      <c r="CB39">
        <v>38</v>
      </c>
    </row>
    <row r="40" spans="1:80" x14ac:dyDescent="0.25">
      <c r="A40">
        <f>IF(C34='Cruscotto Italia'!$E$3,7,0)</f>
        <v>0</v>
      </c>
      <c r="B40" t="s">
        <v>11</v>
      </c>
      <c r="D40">
        <v>141</v>
      </c>
      <c r="E40">
        <v>141</v>
      </c>
      <c r="F40">
        <v>156</v>
      </c>
      <c r="G40">
        <v>156</v>
      </c>
      <c r="H40">
        <v>227</v>
      </c>
      <c r="I40">
        <v>308</v>
      </c>
      <c r="J40">
        <v>362</v>
      </c>
      <c r="K40">
        <v>434</v>
      </c>
      <c r="L40">
        <v>458</v>
      </c>
      <c r="M40">
        <v>543</v>
      </c>
      <c r="N40">
        <v>543</v>
      </c>
      <c r="O40">
        <v>793</v>
      </c>
      <c r="P40">
        <v>1046</v>
      </c>
      <c r="Q40">
        <v>1636</v>
      </c>
      <c r="R40">
        <v>1681</v>
      </c>
      <c r="S40">
        <v>2374</v>
      </c>
      <c r="T40">
        <v>2431</v>
      </c>
      <c r="U40">
        <v>2879</v>
      </c>
      <c r="V40">
        <v>3105</v>
      </c>
      <c r="W40">
        <v>3680</v>
      </c>
      <c r="X40">
        <v>4375</v>
      </c>
      <c r="Y40">
        <v>5588</v>
      </c>
      <c r="Z40">
        <v>6543</v>
      </c>
      <c r="AA40">
        <v>7516</v>
      </c>
      <c r="AB40">
        <v>8853</v>
      </c>
      <c r="AC40">
        <v>9975</v>
      </c>
      <c r="AD40">
        <v>10701</v>
      </c>
      <c r="AE40">
        <v>12701</v>
      </c>
      <c r="AF40">
        <v>13560</v>
      </c>
      <c r="AG40">
        <v>15469</v>
      </c>
      <c r="AH40">
        <v>16655</v>
      </c>
      <c r="AI40">
        <v>18054</v>
      </c>
      <c r="AJ40">
        <v>19705</v>
      </c>
      <c r="AK40">
        <v>21511</v>
      </c>
      <c r="AL40">
        <v>24058</v>
      </c>
      <c r="AM40">
        <v>25478</v>
      </c>
      <c r="AN40">
        <v>27658</v>
      </c>
      <c r="AO40">
        <v>30060</v>
      </c>
      <c r="AP40">
        <v>32100</v>
      </c>
      <c r="AQ40">
        <v>34281</v>
      </c>
      <c r="AR40">
        <v>37181</v>
      </c>
      <c r="AS40">
        <v>38539</v>
      </c>
      <c r="AT40">
        <v>41123</v>
      </c>
      <c r="AU40">
        <v>44121</v>
      </c>
      <c r="AV40">
        <v>48495</v>
      </c>
      <c r="AW40">
        <v>52807</v>
      </c>
      <c r="AX40">
        <v>57457</v>
      </c>
      <c r="AY40">
        <v>62577</v>
      </c>
      <c r="AZ40">
        <v>66555</v>
      </c>
      <c r="BA40">
        <v>69170</v>
      </c>
      <c r="BB40">
        <v>71678</v>
      </c>
      <c r="BC40">
        <v>75664</v>
      </c>
      <c r="BD40">
        <v>80708</v>
      </c>
      <c r="BE40">
        <v>86714</v>
      </c>
      <c r="BF40">
        <v>91844</v>
      </c>
      <c r="BG40">
        <v>96569</v>
      </c>
      <c r="BH40">
        <v>99669</v>
      </c>
      <c r="BI40">
        <v>105434</v>
      </c>
      <c r="BJ40">
        <v>111513</v>
      </c>
      <c r="BK40">
        <v>117970</v>
      </c>
      <c r="BL40">
        <v>125300</v>
      </c>
      <c r="BM40">
        <v>131107</v>
      </c>
      <c r="CB40">
        <v>39</v>
      </c>
    </row>
    <row r="41" spans="1:80" x14ac:dyDescent="0.25">
      <c r="A41">
        <f>IF(C41='Cruscotto Italia'!$E$3,1,0)</f>
        <v>0</v>
      </c>
      <c r="C41" s="1" t="str">
        <f>+'Sel Italia'!D12</f>
        <v xml:space="preserve">Marche </v>
      </c>
      <c r="D41" s="8">
        <v>0</v>
      </c>
      <c r="E41" s="8">
        <v>0</v>
      </c>
      <c r="F41" s="8">
        <v>1</v>
      </c>
      <c r="G41" s="8">
        <v>3</v>
      </c>
      <c r="H41" s="8">
        <v>6</v>
      </c>
      <c r="I41" s="8">
        <v>11</v>
      </c>
      <c r="J41" s="8">
        <v>25</v>
      </c>
      <c r="K41" s="8">
        <v>34</v>
      </c>
      <c r="L41" s="8">
        <f>+L42+L43+L44</f>
        <v>59</v>
      </c>
      <c r="M41" s="8">
        <f t="shared" ref="M41:O41" si="23">+M42+M43+M44</f>
        <v>80</v>
      </c>
      <c r="N41" s="8">
        <f t="shared" si="23"/>
        <v>120</v>
      </c>
      <c r="O41" s="8">
        <f t="shared" si="23"/>
        <v>155</v>
      </c>
      <c r="P41" s="8">
        <v>201</v>
      </c>
      <c r="Q41" s="8">
        <v>265</v>
      </c>
      <c r="R41">
        <v>313</v>
      </c>
      <c r="S41">
        <v>381</v>
      </c>
      <c r="T41">
        <v>461</v>
      </c>
      <c r="U41">
        <v>570</v>
      </c>
      <c r="V41">
        <v>698</v>
      </c>
      <c r="W41">
        <v>863</v>
      </c>
      <c r="X41">
        <v>1087</v>
      </c>
      <c r="Y41">
        <v>1185</v>
      </c>
      <c r="Z41">
        <v>1302</v>
      </c>
      <c r="AA41">
        <v>1476</v>
      </c>
      <c r="AB41">
        <v>1622</v>
      </c>
      <c r="AC41">
        <v>1844</v>
      </c>
      <c r="AD41">
        <v>1997</v>
      </c>
      <c r="AE41">
        <v>2231</v>
      </c>
      <c r="AF41">
        <v>2358</v>
      </c>
      <c r="AG41">
        <v>2497</v>
      </c>
      <c r="AH41">
        <v>2639</v>
      </c>
      <c r="AI41">
        <v>2795</v>
      </c>
      <c r="AJ41">
        <v>2850</v>
      </c>
      <c r="AK41">
        <v>2999</v>
      </c>
      <c r="AL41">
        <v>3160</v>
      </c>
      <c r="AM41">
        <v>3251</v>
      </c>
      <c r="AN41">
        <v>3352</v>
      </c>
      <c r="AO41">
        <v>3456</v>
      </c>
      <c r="AP41">
        <v>3555</v>
      </c>
      <c r="AQ41">
        <v>3631</v>
      </c>
      <c r="AR41">
        <v>3497</v>
      </c>
      <c r="AS41">
        <v>3578</v>
      </c>
      <c r="AT41">
        <v>3706</v>
      </c>
      <c r="AU41">
        <v>3738</v>
      </c>
      <c r="AV41">
        <v>3562</v>
      </c>
      <c r="AW41">
        <v>3401</v>
      </c>
      <c r="AX41">
        <v>3316</v>
      </c>
      <c r="AY41">
        <v>3231</v>
      </c>
      <c r="AZ41">
        <v>3114</v>
      </c>
      <c r="BA41">
        <v>3080</v>
      </c>
      <c r="BB41">
        <v>3095</v>
      </c>
      <c r="BC41">
        <v>3097</v>
      </c>
      <c r="BD41">
        <v>3124</v>
      </c>
      <c r="BE41">
        <v>3157</v>
      </c>
      <c r="BF41">
        <v>3172</v>
      </c>
      <c r="BG41">
        <v>3182</v>
      </c>
      <c r="BH41">
        <v>3212</v>
      </c>
      <c r="BI41">
        <v>3218</v>
      </c>
      <c r="BJ41">
        <v>3230</v>
      </c>
      <c r="BK41">
        <v>3230</v>
      </c>
      <c r="BL41">
        <v>3273</v>
      </c>
      <c r="BM41">
        <v>3272</v>
      </c>
      <c r="CB41">
        <v>40</v>
      </c>
    </row>
    <row r="42" spans="1:80" x14ac:dyDescent="0.25">
      <c r="A42">
        <f>IF(C41='Cruscotto Italia'!$E$3,2,0)</f>
        <v>0</v>
      </c>
      <c r="D42">
        <v>0</v>
      </c>
      <c r="E42">
        <v>0</v>
      </c>
      <c r="F42">
        <v>1</v>
      </c>
      <c r="G42">
        <v>2</v>
      </c>
      <c r="H42">
        <v>3</v>
      </c>
      <c r="I42">
        <v>6</v>
      </c>
      <c r="J42">
        <v>12</v>
      </c>
      <c r="K42">
        <v>17</v>
      </c>
      <c r="L42">
        <v>27</v>
      </c>
      <c r="M42">
        <v>34</v>
      </c>
      <c r="N42">
        <v>57</v>
      </c>
      <c r="O42">
        <v>73</v>
      </c>
      <c r="P42">
        <v>94</v>
      </c>
      <c r="Q42">
        <v>110</v>
      </c>
      <c r="R42">
        <v>136</v>
      </c>
      <c r="S42">
        <v>152</v>
      </c>
      <c r="T42">
        <v>212</v>
      </c>
      <c r="U42">
        <v>254</v>
      </c>
      <c r="V42">
        <v>337</v>
      </c>
      <c r="W42">
        <v>449</v>
      </c>
      <c r="X42">
        <v>521</v>
      </c>
      <c r="Y42">
        <v>528</v>
      </c>
      <c r="Z42">
        <v>599</v>
      </c>
      <c r="AA42">
        <v>638</v>
      </c>
      <c r="AB42">
        <v>656</v>
      </c>
      <c r="AC42">
        <v>704</v>
      </c>
      <c r="AD42">
        <v>742</v>
      </c>
      <c r="AE42">
        <v>816</v>
      </c>
      <c r="AF42">
        <v>882</v>
      </c>
      <c r="AG42">
        <v>862</v>
      </c>
      <c r="AH42">
        <v>938</v>
      </c>
      <c r="AI42">
        <v>977</v>
      </c>
      <c r="AJ42">
        <v>979</v>
      </c>
      <c r="AK42">
        <v>987</v>
      </c>
      <c r="AL42">
        <v>1000</v>
      </c>
      <c r="AM42">
        <v>998</v>
      </c>
      <c r="AN42">
        <v>946</v>
      </c>
      <c r="AO42">
        <v>984</v>
      </c>
      <c r="AP42">
        <v>986</v>
      </c>
      <c r="AQ42">
        <v>982</v>
      </c>
      <c r="AR42">
        <v>997</v>
      </c>
      <c r="AS42">
        <v>987</v>
      </c>
      <c r="AT42">
        <v>1001</v>
      </c>
      <c r="AU42">
        <v>962</v>
      </c>
      <c r="AV42">
        <v>974</v>
      </c>
      <c r="AW42">
        <v>945</v>
      </c>
      <c r="AX42">
        <v>925</v>
      </c>
      <c r="AY42">
        <v>960</v>
      </c>
      <c r="AZ42">
        <v>949</v>
      </c>
      <c r="BA42">
        <v>959</v>
      </c>
      <c r="BB42">
        <v>937</v>
      </c>
      <c r="BC42">
        <v>888</v>
      </c>
      <c r="BD42">
        <v>850</v>
      </c>
      <c r="BE42">
        <v>839</v>
      </c>
      <c r="BF42">
        <v>804</v>
      </c>
      <c r="BG42">
        <v>799</v>
      </c>
      <c r="BH42">
        <v>792</v>
      </c>
      <c r="BI42">
        <v>784</v>
      </c>
      <c r="BJ42">
        <v>735</v>
      </c>
      <c r="BK42">
        <v>727</v>
      </c>
      <c r="BL42">
        <v>705</v>
      </c>
      <c r="BM42">
        <v>689</v>
      </c>
      <c r="CB42">
        <v>41</v>
      </c>
    </row>
    <row r="43" spans="1:80" x14ac:dyDescent="0.25">
      <c r="A43">
        <f>IF(C41='Cruscotto Italia'!$E$3,3,0)</f>
        <v>0</v>
      </c>
      <c r="D43">
        <v>0</v>
      </c>
      <c r="E43">
        <v>0</v>
      </c>
      <c r="F43">
        <v>0</v>
      </c>
      <c r="G43">
        <v>1</v>
      </c>
      <c r="H43">
        <v>2</v>
      </c>
      <c r="I43">
        <v>2</v>
      </c>
      <c r="J43">
        <v>5</v>
      </c>
      <c r="K43">
        <v>6</v>
      </c>
      <c r="L43">
        <v>13</v>
      </c>
      <c r="M43">
        <v>15</v>
      </c>
      <c r="N43">
        <v>19</v>
      </c>
      <c r="O43">
        <v>20</v>
      </c>
      <c r="P43">
        <v>36</v>
      </c>
      <c r="Q43">
        <v>41</v>
      </c>
      <c r="R43">
        <v>47</v>
      </c>
      <c r="S43">
        <v>54</v>
      </c>
      <c r="T43">
        <v>66</v>
      </c>
      <c r="U43">
        <v>76</v>
      </c>
      <c r="V43">
        <v>85</v>
      </c>
      <c r="W43">
        <v>93</v>
      </c>
      <c r="X43">
        <v>98</v>
      </c>
      <c r="Y43">
        <v>110</v>
      </c>
      <c r="Z43">
        <v>109</v>
      </c>
      <c r="AA43">
        <v>119</v>
      </c>
      <c r="AB43">
        <v>141</v>
      </c>
      <c r="AC43">
        <v>138</v>
      </c>
      <c r="AD43">
        <v>141</v>
      </c>
      <c r="AE43">
        <v>138</v>
      </c>
      <c r="AF43">
        <v>148</v>
      </c>
      <c r="AG43">
        <v>149</v>
      </c>
      <c r="AH43">
        <v>148</v>
      </c>
      <c r="AI43">
        <v>166</v>
      </c>
      <c r="AJ43">
        <v>162</v>
      </c>
      <c r="AK43">
        <v>166</v>
      </c>
      <c r="AL43">
        <v>168</v>
      </c>
      <c r="AM43">
        <v>167</v>
      </c>
      <c r="AN43">
        <v>169</v>
      </c>
      <c r="AO43">
        <v>168</v>
      </c>
      <c r="AP43">
        <v>164</v>
      </c>
      <c r="AQ43">
        <v>158</v>
      </c>
      <c r="AR43">
        <v>153</v>
      </c>
      <c r="AS43">
        <v>151</v>
      </c>
      <c r="AT43">
        <v>140</v>
      </c>
      <c r="AU43">
        <v>139</v>
      </c>
      <c r="AV43">
        <v>133</v>
      </c>
      <c r="AW43">
        <v>133</v>
      </c>
      <c r="AX43">
        <v>127</v>
      </c>
      <c r="AY43">
        <v>118</v>
      </c>
      <c r="AZ43">
        <v>114</v>
      </c>
      <c r="BA43">
        <v>108</v>
      </c>
      <c r="BB43">
        <v>106</v>
      </c>
      <c r="BC43">
        <v>106</v>
      </c>
      <c r="BD43">
        <v>102</v>
      </c>
      <c r="BE43">
        <v>94</v>
      </c>
      <c r="BF43">
        <v>88</v>
      </c>
      <c r="BG43">
        <v>86</v>
      </c>
      <c r="BH43">
        <v>80</v>
      </c>
      <c r="BI43">
        <v>78</v>
      </c>
      <c r="BJ43">
        <v>76</v>
      </c>
      <c r="BK43">
        <v>71</v>
      </c>
      <c r="BL43">
        <v>61</v>
      </c>
      <c r="BM43">
        <v>58</v>
      </c>
      <c r="CB43">
        <v>42</v>
      </c>
    </row>
    <row r="44" spans="1:80" x14ac:dyDescent="0.25">
      <c r="A44">
        <f>IF(C41='Cruscotto Italia'!$E$3,4,0)</f>
        <v>0</v>
      </c>
      <c r="D44">
        <v>0</v>
      </c>
      <c r="E44">
        <v>0</v>
      </c>
      <c r="F44">
        <v>0</v>
      </c>
      <c r="G44">
        <v>0</v>
      </c>
      <c r="H44">
        <v>1</v>
      </c>
      <c r="I44">
        <v>3</v>
      </c>
      <c r="J44">
        <v>8</v>
      </c>
      <c r="K44">
        <v>11</v>
      </c>
      <c r="L44">
        <v>19</v>
      </c>
      <c r="M44">
        <v>31</v>
      </c>
      <c r="N44">
        <v>44</v>
      </c>
      <c r="O44">
        <v>62</v>
      </c>
      <c r="P44">
        <v>71</v>
      </c>
      <c r="Q44">
        <v>114</v>
      </c>
      <c r="R44">
        <v>130</v>
      </c>
      <c r="S44">
        <v>175</v>
      </c>
      <c r="T44">
        <v>183</v>
      </c>
      <c r="U44">
        <v>240</v>
      </c>
      <c r="V44">
        <v>276</v>
      </c>
      <c r="W44">
        <v>321</v>
      </c>
      <c r="X44">
        <v>468</v>
      </c>
      <c r="Y44">
        <v>547</v>
      </c>
      <c r="Z44">
        <v>594</v>
      </c>
      <c r="AA44">
        <v>719</v>
      </c>
      <c r="AB44">
        <v>825</v>
      </c>
      <c r="AC44">
        <v>1002</v>
      </c>
      <c r="AD44">
        <v>1114</v>
      </c>
      <c r="AE44">
        <v>1277</v>
      </c>
      <c r="AF44">
        <v>1328</v>
      </c>
      <c r="AG44">
        <v>1486</v>
      </c>
      <c r="AH44">
        <v>1553</v>
      </c>
      <c r="AI44">
        <v>1652</v>
      </c>
      <c r="AJ44">
        <v>1709</v>
      </c>
      <c r="AK44">
        <v>1846</v>
      </c>
      <c r="AL44">
        <v>1992</v>
      </c>
      <c r="AM44">
        <v>2086</v>
      </c>
      <c r="AN44">
        <v>2237</v>
      </c>
      <c r="AO44">
        <v>2304</v>
      </c>
      <c r="AP44">
        <v>2405</v>
      </c>
      <c r="AQ44">
        <v>2491</v>
      </c>
      <c r="AR44">
        <v>2347</v>
      </c>
      <c r="AS44">
        <v>2440</v>
      </c>
      <c r="AT44">
        <v>2565</v>
      </c>
      <c r="AU44">
        <v>2637</v>
      </c>
      <c r="AV44">
        <v>2455</v>
      </c>
      <c r="AW44">
        <v>2323</v>
      </c>
      <c r="AX44">
        <v>2264</v>
      </c>
      <c r="AY44">
        <v>2153</v>
      </c>
      <c r="AZ44">
        <v>2051</v>
      </c>
      <c r="BA44">
        <v>2013</v>
      </c>
      <c r="BB44">
        <v>2052</v>
      </c>
      <c r="BC44">
        <v>2103</v>
      </c>
      <c r="BD44">
        <v>2172</v>
      </c>
      <c r="BE44">
        <v>2224</v>
      </c>
      <c r="BF44">
        <v>2280</v>
      </c>
      <c r="BG44">
        <v>2297</v>
      </c>
      <c r="BH44">
        <v>2340</v>
      </c>
      <c r="BI44">
        <v>2356</v>
      </c>
      <c r="BJ44">
        <v>2419</v>
      </c>
      <c r="BK44">
        <v>2432</v>
      </c>
      <c r="BL44">
        <v>2507</v>
      </c>
      <c r="BM44">
        <v>2525</v>
      </c>
      <c r="CB44">
        <v>43</v>
      </c>
    </row>
    <row r="45" spans="1:80" x14ac:dyDescent="0.25">
      <c r="A45">
        <f>IF(C41='Cruscotto Italia'!$E$3,5,0)</f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2</v>
      </c>
      <c r="AE45">
        <v>6</v>
      </c>
      <c r="AF45">
        <v>8</v>
      </c>
      <c r="AG45">
        <v>8</v>
      </c>
      <c r="AH45">
        <v>8</v>
      </c>
      <c r="AI45">
        <v>9</v>
      </c>
      <c r="AJ45">
        <v>10</v>
      </c>
      <c r="AK45">
        <v>10</v>
      </c>
      <c r="AL45">
        <v>12</v>
      </c>
      <c r="AM45">
        <v>16</v>
      </c>
      <c r="AN45">
        <v>21</v>
      </c>
      <c r="AO45">
        <v>29</v>
      </c>
      <c r="AP45">
        <v>40</v>
      </c>
      <c r="AQ45">
        <v>42</v>
      </c>
      <c r="AR45">
        <v>270</v>
      </c>
      <c r="AS45">
        <v>287</v>
      </c>
      <c r="AT45">
        <v>296</v>
      </c>
      <c r="AU45">
        <v>342</v>
      </c>
      <c r="AV45">
        <v>645</v>
      </c>
      <c r="AW45">
        <v>885</v>
      </c>
      <c r="AX45">
        <v>1086</v>
      </c>
      <c r="AY45">
        <v>1291</v>
      </c>
      <c r="AZ45">
        <v>1489</v>
      </c>
      <c r="BA45">
        <v>1588</v>
      </c>
      <c r="BB45">
        <v>1603</v>
      </c>
      <c r="BC45">
        <v>1660</v>
      </c>
      <c r="BD45">
        <v>1694</v>
      </c>
      <c r="BE45">
        <v>1726</v>
      </c>
      <c r="BF45">
        <v>1754</v>
      </c>
      <c r="BG45">
        <v>1780</v>
      </c>
      <c r="BH45">
        <v>1792</v>
      </c>
      <c r="BI45">
        <v>1825</v>
      </c>
      <c r="BJ45">
        <v>1849</v>
      </c>
      <c r="BK45">
        <v>1865</v>
      </c>
      <c r="BL45">
        <v>1890</v>
      </c>
      <c r="BM45">
        <v>1912</v>
      </c>
      <c r="CB45">
        <v>44</v>
      </c>
    </row>
    <row r="46" spans="1:80" x14ac:dyDescent="0.25">
      <c r="A46">
        <f>IF(C41='Cruscotto Italia'!$E$3,6,0)</f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1</v>
      </c>
      <c r="L46">
        <v>2</v>
      </c>
      <c r="M46">
        <v>4</v>
      </c>
      <c r="N46">
        <v>4</v>
      </c>
      <c r="O46">
        <v>4</v>
      </c>
      <c r="P46">
        <v>6</v>
      </c>
      <c r="Q46">
        <v>7</v>
      </c>
      <c r="R46">
        <v>10</v>
      </c>
      <c r="S46">
        <v>13</v>
      </c>
      <c r="T46">
        <v>18</v>
      </c>
      <c r="U46">
        <v>22</v>
      </c>
      <c r="V46">
        <v>27</v>
      </c>
      <c r="W46">
        <v>36</v>
      </c>
      <c r="X46">
        <v>46</v>
      </c>
      <c r="Y46">
        <v>57</v>
      </c>
      <c r="Z46">
        <v>69</v>
      </c>
      <c r="AA46">
        <v>92</v>
      </c>
      <c r="AB46">
        <v>115</v>
      </c>
      <c r="AC46">
        <v>137</v>
      </c>
      <c r="AD46">
        <v>154</v>
      </c>
      <c r="AE46">
        <v>184</v>
      </c>
      <c r="AF46">
        <v>203</v>
      </c>
      <c r="AG46">
        <v>231</v>
      </c>
      <c r="AH46">
        <v>287</v>
      </c>
      <c r="AI46">
        <v>310</v>
      </c>
      <c r="AJ46">
        <v>336</v>
      </c>
      <c r="AK46">
        <v>364</v>
      </c>
      <c r="AL46">
        <v>386</v>
      </c>
      <c r="AM46">
        <v>417</v>
      </c>
      <c r="AN46">
        <v>452</v>
      </c>
      <c r="AO46">
        <v>477</v>
      </c>
      <c r="AP46">
        <v>503</v>
      </c>
      <c r="AQ46">
        <v>557</v>
      </c>
      <c r="AR46">
        <v>574</v>
      </c>
      <c r="AS46">
        <v>599</v>
      </c>
      <c r="AT46">
        <v>612</v>
      </c>
      <c r="AU46">
        <v>630</v>
      </c>
      <c r="AV46">
        <v>652</v>
      </c>
      <c r="AW46">
        <v>669</v>
      </c>
      <c r="AX46">
        <v>682</v>
      </c>
      <c r="AY46">
        <v>689</v>
      </c>
      <c r="AZ46">
        <v>700</v>
      </c>
      <c r="BA46">
        <v>713</v>
      </c>
      <c r="BB46">
        <v>728</v>
      </c>
      <c r="BC46">
        <v>746</v>
      </c>
      <c r="BD46">
        <v>764</v>
      </c>
      <c r="BE46">
        <v>785</v>
      </c>
      <c r="BF46">
        <v>795</v>
      </c>
      <c r="BG46">
        <v>807</v>
      </c>
      <c r="BH46">
        <v>822</v>
      </c>
      <c r="BI46">
        <v>834</v>
      </c>
      <c r="BJ46">
        <v>845</v>
      </c>
      <c r="BK46">
        <v>857</v>
      </c>
      <c r="BL46">
        <v>865</v>
      </c>
      <c r="BM46">
        <v>874</v>
      </c>
      <c r="CB46">
        <v>45</v>
      </c>
    </row>
    <row r="47" spans="1:80" x14ac:dyDescent="0.25">
      <c r="A47">
        <f>IF(C41='Cruscotto Italia'!$E$3,7,0)</f>
        <v>0</v>
      </c>
      <c r="D47">
        <v>16</v>
      </c>
      <c r="E47">
        <v>21</v>
      </c>
      <c r="F47">
        <v>28</v>
      </c>
      <c r="G47">
        <v>46</v>
      </c>
      <c r="H47">
        <v>47</v>
      </c>
      <c r="I47">
        <v>68</v>
      </c>
      <c r="J47">
        <v>101</v>
      </c>
      <c r="K47">
        <v>137</v>
      </c>
      <c r="L47">
        <v>200</v>
      </c>
      <c r="M47">
        <v>288</v>
      </c>
      <c r="N47">
        <v>413</v>
      </c>
      <c r="O47">
        <v>585</v>
      </c>
      <c r="P47">
        <v>816</v>
      </c>
      <c r="Q47">
        <v>1025</v>
      </c>
      <c r="R47">
        <v>1250</v>
      </c>
      <c r="S47">
        <v>1437</v>
      </c>
      <c r="T47">
        <v>1656</v>
      </c>
      <c r="U47">
        <v>1907</v>
      </c>
      <c r="V47">
        <v>2218</v>
      </c>
      <c r="W47">
        <v>2561</v>
      </c>
      <c r="X47">
        <v>2946</v>
      </c>
      <c r="Y47">
        <v>3225</v>
      </c>
      <c r="Z47">
        <v>3225</v>
      </c>
      <c r="AA47">
        <v>4109</v>
      </c>
      <c r="AB47">
        <v>4512</v>
      </c>
      <c r="AC47">
        <v>5170</v>
      </c>
      <c r="AD47">
        <v>5740</v>
      </c>
      <c r="AE47">
        <v>6391</v>
      </c>
      <c r="AF47">
        <v>6782</v>
      </c>
      <c r="AG47">
        <v>7229</v>
      </c>
      <c r="AH47">
        <v>7896</v>
      </c>
      <c r="AI47">
        <v>8623</v>
      </c>
      <c r="AJ47">
        <v>9060</v>
      </c>
      <c r="AK47">
        <v>9884</v>
      </c>
      <c r="AL47">
        <v>10431</v>
      </c>
      <c r="AM47">
        <v>10979</v>
      </c>
      <c r="AN47">
        <v>11724</v>
      </c>
      <c r="AO47">
        <v>12296</v>
      </c>
      <c r="AP47">
        <v>12943</v>
      </c>
      <c r="AQ47">
        <v>13678</v>
      </c>
      <c r="AR47">
        <v>14472</v>
      </c>
      <c r="AS47">
        <v>15252</v>
      </c>
      <c r="AT47">
        <v>15919</v>
      </c>
      <c r="AU47">
        <v>16619</v>
      </c>
      <c r="AV47">
        <v>17532</v>
      </c>
      <c r="AW47">
        <v>18194</v>
      </c>
      <c r="AX47">
        <v>18970</v>
      </c>
      <c r="AY47">
        <v>20060</v>
      </c>
      <c r="AZ47">
        <v>21057</v>
      </c>
      <c r="BA47">
        <v>28379</v>
      </c>
      <c r="BB47">
        <v>29160</v>
      </c>
      <c r="BC47">
        <v>30329</v>
      </c>
      <c r="BD47">
        <v>33778</v>
      </c>
      <c r="BE47">
        <v>37997</v>
      </c>
      <c r="BF47">
        <v>39909</v>
      </c>
      <c r="BG47">
        <v>41474</v>
      </c>
      <c r="BH47">
        <v>42782</v>
      </c>
      <c r="BI47">
        <v>44332</v>
      </c>
      <c r="BJ47">
        <v>46492</v>
      </c>
      <c r="BK47">
        <v>47662</v>
      </c>
      <c r="BL47">
        <v>49163</v>
      </c>
      <c r="BM47">
        <v>50996</v>
      </c>
      <c r="CB47">
        <v>46</v>
      </c>
    </row>
    <row r="48" spans="1:80" x14ac:dyDescent="0.25">
      <c r="A48">
        <f>IF(C48='Cruscotto Italia'!$E$3,1,0)</f>
        <v>0</v>
      </c>
      <c r="C48" s="1" t="str">
        <f>+'Sel Italia'!D6</f>
        <v xml:space="preserve">Campania </v>
      </c>
      <c r="D48" s="8">
        <v>0</v>
      </c>
      <c r="E48" s="8">
        <v>0</v>
      </c>
      <c r="F48" s="8">
        <v>0</v>
      </c>
      <c r="G48" s="8">
        <v>3</v>
      </c>
      <c r="H48" s="8">
        <v>4</v>
      </c>
      <c r="I48" s="8">
        <v>13</v>
      </c>
      <c r="J48" s="8">
        <v>17</v>
      </c>
      <c r="K48" s="8">
        <v>17</v>
      </c>
      <c r="L48" s="8">
        <f>+L49+L50+L51</f>
        <v>30</v>
      </c>
      <c r="M48" s="8">
        <f t="shared" ref="M48:O48" si="24">+M49+M50+M51</f>
        <v>31</v>
      </c>
      <c r="N48" s="8">
        <f t="shared" si="24"/>
        <v>45</v>
      </c>
      <c r="O48" s="8">
        <f t="shared" si="24"/>
        <v>57</v>
      </c>
      <c r="P48" s="8">
        <v>61</v>
      </c>
      <c r="Q48" s="8">
        <v>100</v>
      </c>
      <c r="R48">
        <v>119</v>
      </c>
      <c r="S48">
        <v>126</v>
      </c>
      <c r="T48">
        <v>149</v>
      </c>
      <c r="U48">
        <v>174</v>
      </c>
      <c r="V48">
        <v>213</v>
      </c>
      <c r="W48">
        <v>243</v>
      </c>
      <c r="X48">
        <v>296</v>
      </c>
      <c r="Y48">
        <v>363</v>
      </c>
      <c r="Z48">
        <v>423</v>
      </c>
      <c r="AA48">
        <v>423</v>
      </c>
      <c r="AB48">
        <v>605</v>
      </c>
      <c r="AC48">
        <v>702</v>
      </c>
      <c r="AD48">
        <v>793</v>
      </c>
      <c r="AE48">
        <v>866</v>
      </c>
      <c r="AF48">
        <v>929</v>
      </c>
      <c r="AG48">
        <v>992</v>
      </c>
      <c r="AH48">
        <v>1072</v>
      </c>
      <c r="AI48">
        <v>1169</v>
      </c>
      <c r="AJ48">
        <v>1292</v>
      </c>
      <c r="AK48">
        <v>1407</v>
      </c>
      <c r="AL48">
        <v>1556</v>
      </c>
      <c r="AM48">
        <v>1739</v>
      </c>
      <c r="AN48">
        <v>1871</v>
      </c>
      <c r="AO48">
        <v>1976</v>
      </c>
      <c r="AP48">
        <v>2140</v>
      </c>
      <c r="AQ48">
        <v>2352</v>
      </c>
      <c r="AR48">
        <v>2496</v>
      </c>
      <c r="AS48">
        <v>2621</v>
      </c>
      <c r="AT48">
        <v>2698</v>
      </c>
      <c r="AU48">
        <v>2765</v>
      </c>
      <c r="AV48">
        <v>2859</v>
      </c>
      <c r="AW48">
        <v>2873</v>
      </c>
      <c r="AX48">
        <v>2963</v>
      </c>
      <c r="AY48">
        <v>3002</v>
      </c>
      <c r="AZ48">
        <v>3057</v>
      </c>
      <c r="BA48">
        <v>3062</v>
      </c>
      <c r="BB48">
        <v>3094</v>
      </c>
      <c r="BC48">
        <v>3087</v>
      </c>
      <c r="BD48">
        <v>3118</v>
      </c>
      <c r="BE48">
        <v>3027</v>
      </c>
      <c r="BF48">
        <v>3045</v>
      </c>
      <c r="BG48">
        <v>3022</v>
      </c>
      <c r="BH48">
        <v>3019</v>
      </c>
      <c r="BI48">
        <v>2946</v>
      </c>
      <c r="BJ48">
        <v>2998</v>
      </c>
      <c r="BK48">
        <v>2978</v>
      </c>
      <c r="BL48">
        <v>2943</v>
      </c>
      <c r="BM48">
        <v>2935</v>
      </c>
      <c r="CB48">
        <v>47</v>
      </c>
    </row>
    <row r="49" spans="1:80" x14ac:dyDescent="0.25">
      <c r="A49">
        <f>IF(C48='Cruscotto Italia'!$E$3,2,0)</f>
        <v>0</v>
      </c>
      <c r="D49">
        <v>0</v>
      </c>
      <c r="E49">
        <v>0</v>
      </c>
      <c r="F49">
        <v>0</v>
      </c>
      <c r="G49">
        <v>2</v>
      </c>
      <c r="H49">
        <v>2</v>
      </c>
      <c r="I49">
        <v>3</v>
      </c>
      <c r="J49">
        <v>4</v>
      </c>
      <c r="K49">
        <v>4</v>
      </c>
      <c r="L49">
        <v>11</v>
      </c>
      <c r="M49">
        <v>11</v>
      </c>
      <c r="N49">
        <v>12</v>
      </c>
      <c r="O49">
        <v>12</v>
      </c>
      <c r="P49">
        <v>16</v>
      </c>
      <c r="Q49">
        <v>30</v>
      </c>
      <c r="R49">
        <v>42</v>
      </c>
      <c r="S49">
        <v>33</v>
      </c>
      <c r="T49">
        <v>56</v>
      </c>
      <c r="U49">
        <v>56</v>
      </c>
      <c r="V49">
        <v>60</v>
      </c>
      <c r="W49">
        <v>72</v>
      </c>
      <c r="X49">
        <v>73</v>
      </c>
      <c r="Y49">
        <v>103</v>
      </c>
      <c r="Z49">
        <v>127</v>
      </c>
      <c r="AA49">
        <v>127</v>
      </c>
      <c r="AB49">
        <v>213</v>
      </c>
      <c r="AC49">
        <v>130</v>
      </c>
      <c r="AD49">
        <v>233</v>
      </c>
      <c r="AE49">
        <v>243</v>
      </c>
      <c r="AF49">
        <v>266</v>
      </c>
      <c r="AG49">
        <v>345</v>
      </c>
      <c r="AH49">
        <v>318</v>
      </c>
      <c r="AI49">
        <v>448</v>
      </c>
      <c r="AJ49">
        <v>456</v>
      </c>
      <c r="AK49">
        <v>463</v>
      </c>
      <c r="AL49">
        <v>476</v>
      </c>
      <c r="AM49">
        <v>468</v>
      </c>
      <c r="AN49">
        <v>501</v>
      </c>
      <c r="AO49">
        <v>478</v>
      </c>
      <c r="AP49">
        <v>503</v>
      </c>
      <c r="AQ49">
        <v>532</v>
      </c>
      <c r="AR49">
        <v>567</v>
      </c>
      <c r="AS49">
        <v>609</v>
      </c>
      <c r="AT49">
        <v>610</v>
      </c>
      <c r="AU49">
        <v>603</v>
      </c>
      <c r="AV49">
        <v>608</v>
      </c>
      <c r="AW49">
        <v>604</v>
      </c>
      <c r="AX49">
        <v>600</v>
      </c>
      <c r="AY49">
        <v>582</v>
      </c>
      <c r="AZ49">
        <v>526</v>
      </c>
      <c r="BA49">
        <v>606</v>
      </c>
      <c r="BB49">
        <v>618</v>
      </c>
      <c r="BC49">
        <v>607</v>
      </c>
      <c r="BD49">
        <v>618</v>
      </c>
      <c r="BE49">
        <v>622</v>
      </c>
      <c r="BF49">
        <v>605</v>
      </c>
      <c r="BG49">
        <v>590</v>
      </c>
      <c r="BH49">
        <v>586</v>
      </c>
      <c r="BI49">
        <v>532</v>
      </c>
      <c r="BJ49">
        <v>523</v>
      </c>
      <c r="BK49">
        <v>539</v>
      </c>
      <c r="BL49">
        <v>524</v>
      </c>
      <c r="BM49">
        <v>543</v>
      </c>
      <c r="CB49">
        <v>48</v>
      </c>
    </row>
    <row r="50" spans="1:80" x14ac:dyDescent="0.25">
      <c r="A50">
        <f>IF(C48='Cruscotto Italia'!$E$3,3,0)</f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7</v>
      </c>
      <c r="R50">
        <v>8</v>
      </c>
      <c r="S50">
        <v>8</v>
      </c>
      <c r="T50">
        <v>11</v>
      </c>
      <c r="U50">
        <v>11</v>
      </c>
      <c r="V50">
        <v>19</v>
      </c>
      <c r="W50">
        <v>17</v>
      </c>
      <c r="X50">
        <v>22</v>
      </c>
      <c r="Y50">
        <v>22</v>
      </c>
      <c r="Z50">
        <v>24</v>
      </c>
      <c r="AA50">
        <v>24</v>
      </c>
      <c r="AB50">
        <v>36</v>
      </c>
      <c r="AC50">
        <v>41</v>
      </c>
      <c r="AD50">
        <v>87</v>
      </c>
      <c r="AE50">
        <v>99</v>
      </c>
      <c r="AF50">
        <v>110</v>
      </c>
      <c r="AG50">
        <v>181</v>
      </c>
      <c r="AH50">
        <v>123</v>
      </c>
      <c r="AI50">
        <v>114</v>
      </c>
      <c r="AJ50">
        <v>113</v>
      </c>
      <c r="AK50">
        <v>132</v>
      </c>
      <c r="AL50">
        <v>135</v>
      </c>
      <c r="AM50">
        <v>126</v>
      </c>
      <c r="AN50">
        <v>133</v>
      </c>
      <c r="AO50">
        <v>129</v>
      </c>
      <c r="AP50">
        <v>120</v>
      </c>
      <c r="AQ50">
        <v>115</v>
      </c>
      <c r="AR50">
        <v>114</v>
      </c>
      <c r="AS50">
        <v>108</v>
      </c>
      <c r="AT50">
        <v>101</v>
      </c>
      <c r="AU50">
        <v>103</v>
      </c>
      <c r="AV50">
        <v>97</v>
      </c>
      <c r="AW50">
        <v>94</v>
      </c>
      <c r="AX50">
        <v>90</v>
      </c>
      <c r="AY50">
        <v>85</v>
      </c>
      <c r="AZ50">
        <v>82</v>
      </c>
      <c r="BA50">
        <v>80</v>
      </c>
      <c r="BB50">
        <v>82</v>
      </c>
      <c r="BC50">
        <v>86</v>
      </c>
      <c r="BD50">
        <v>76</v>
      </c>
      <c r="BE50">
        <v>76</v>
      </c>
      <c r="BF50">
        <v>76</v>
      </c>
      <c r="BG50">
        <v>61</v>
      </c>
      <c r="BH50">
        <v>61</v>
      </c>
      <c r="BI50">
        <v>58</v>
      </c>
      <c r="BJ50">
        <v>53</v>
      </c>
      <c r="BK50">
        <v>47</v>
      </c>
      <c r="BL50">
        <v>44</v>
      </c>
      <c r="BM50">
        <v>55</v>
      </c>
      <c r="CB50">
        <v>49</v>
      </c>
    </row>
    <row r="51" spans="1:80" x14ac:dyDescent="0.25">
      <c r="A51">
        <f>IF(C48='Cruscotto Italia'!$E$3,4,0)</f>
        <v>0</v>
      </c>
      <c r="D51">
        <v>0</v>
      </c>
      <c r="E51">
        <v>0</v>
      </c>
      <c r="F51">
        <v>0</v>
      </c>
      <c r="G51">
        <v>1</v>
      </c>
      <c r="H51">
        <v>2</v>
      </c>
      <c r="I51">
        <v>10</v>
      </c>
      <c r="J51">
        <v>13</v>
      </c>
      <c r="K51">
        <v>13</v>
      </c>
      <c r="L51">
        <v>19</v>
      </c>
      <c r="M51">
        <v>20</v>
      </c>
      <c r="N51">
        <v>33</v>
      </c>
      <c r="O51">
        <v>45</v>
      </c>
      <c r="P51">
        <v>45</v>
      </c>
      <c r="Q51">
        <v>63</v>
      </c>
      <c r="R51">
        <v>69</v>
      </c>
      <c r="S51">
        <v>85</v>
      </c>
      <c r="T51">
        <v>82</v>
      </c>
      <c r="U51">
        <v>107</v>
      </c>
      <c r="V51">
        <v>134</v>
      </c>
      <c r="W51">
        <v>154</v>
      </c>
      <c r="X51">
        <v>201</v>
      </c>
      <c r="Y51">
        <v>238</v>
      </c>
      <c r="Z51">
        <v>272</v>
      </c>
      <c r="AA51">
        <v>272</v>
      </c>
      <c r="AB51">
        <v>356</v>
      </c>
      <c r="AC51">
        <v>531</v>
      </c>
      <c r="AD51">
        <v>473</v>
      </c>
      <c r="AE51">
        <v>524</v>
      </c>
      <c r="AF51">
        <v>553</v>
      </c>
      <c r="AG51">
        <v>466</v>
      </c>
      <c r="AH51">
        <v>631</v>
      </c>
      <c r="AI51">
        <v>607</v>
      </c>
      <c r="AJ51">
        <v>723</v>
      </c>
      <c r="AK51">
        <v>812</v>
      </c>
      <c r="AL51">
        <v>945</v>
      </c>
      <c r="AM51">
        <v>1145</v>
      </c>
      <c r="AN51">
        <v>1237</v>
      </c>
      <c r="AO51">
        <v>1369</v>
      </c>
      <c r="AP51">
        <v>1517</v>
      </c>
      <c r="AQ51">
        <v>1705</v>
      </c>
      <c r="AR51">
        <v>1815</v>
      </c>
      <c r="AS51">
        <v>1904</v>
      </c>
      <c r="AT51">
        <v>1987</v>
      </c>
      <c r="AU51">
        <v>2059</v>
      </c>
      <c r="AV51">
        <v>2154</v>
      </c>
      <c r="AW51">
        <v>2175</v>
      </c>
      <c r="AX51">
        <v>2273</v>
      </c>
      <c r="AY51">
        <v>2335</v>
      </c>
      <c r="AZ51">
        <v>2449</v>
      </c>
      <c r="BA51">
        <v>2376</v>
      </c>
      <c r="BB51">
        <v>2394</v>
      </c>
      <c r="BC51">
        <v>2394</v>
      </c>
      <c r="BD51">
        <v>2424</v>
      </c>
      <c r="BE51">
        <v>2329</v>
      </c>
      <c r="BF51">
        <v>2364</v>
      </c>
      <c r="BG51">
        <v>2371</v>
      </c>
      <c r="BH51">
        <v>2372</v>
      </c>
      <c r="BI51">
        <v>2356</v>
      </c>
      <c r="BJ51">
        <v>2422</v>
      </c>
      <c r="BK51">
        <v>2392</v>
      </c>
      <c r="BL51">
        <v>2375</v>
      </c>
      <c r="BM51">
        <v>2337</v>
      </c>
      <c r="CB51">
        <v>50</v>
      </c>
    </row>
    <row r="52" spans="1:80" x14ac:dyDescent="0.25">
      <c r="A52">
        <f>IF(C48='Cruscotto Italia'!$E$3,5,0)</f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1</v>
      </c>
      <c r="R52">
        <v>1</v>
      </c>
      <c r="S52">
        <v>1</v>
      </c>
      <c r="T52">
        <v>4</v>
      </c>
      <c r="U52">
        <v>4</v>
      </c>
      <c r="V52">
        <v>5</v>
      </c>
      <c r="W52">
        <v>23</v>
      </c>
      <c r="X52">
        <v>28</v>
      </c>
      <c r="Y52">
        <v>28</v>
      </c>
      <c r="Z52">
        <v>28</v>
      </c>
      <c r="AA52">
        <v>28</v>
      </c>
      <c r="AB52">
        <v>30</v>
      </c>
      <c r="AC52">
        <v>30</v>
      </c>
      <c r="AD52">
        <v>29</v>
      </c>
      <c r="AE52">
        <v>41</v>
      </c>
      <c r="AF52">
        <v>48</v>
      </c>
      <c r="AG52">
        <v>53</v>
      </c>
      <c r="AH52">
        <v>53</v>
      </c>
      <c r="AI52">
        <v>58</v>
      </c>
      <c r="AJ52">
        <v>64</v>
      </c>
      <c r="AK52">
        <v>76</v>
      </c>
      <c r="AL52">
        <v>86</v>
      </c>
      <c r="AM52">
        <v>88</v>
      </c>
      <c r="AN52">
        <v>88</v>
      </c>
      <c r="AO52">
        <v>107</v>
      </c>
      <c r="AP52">
        <v>149</v>
      </c>
      <c r="AQ52">
        <v>144</v>
      </c>
      <c r="AR52">
        <v>146</v>
      </c>
      <c r="AS52">
        <v>150</v>
      </c>
      <c r="AT52">
        <v>156</v>
      </c>
      <c r="AU52">
        <v>167</v>
      </c>
      <c r="AV52">
        <v>188</v>
      </c>
      <c r="AW52">
        <v>244</v>
      </c>
      <c r="AX52">
        <v>248</v>
      </c>
      <c r="AY52">
        <v>277</v>
      </c>
      <c r="AZ52">
        <v>305</v>
      </c>
      <c r="BA52">
        <v>360</v>
      </c>
      <c r="BB52">
        <v>415</v>
      </c>
      <c r="BC52">
        <v>442</v>
      </c>
      <c r="BD52">
        <v>483</v>
      </c>
      <c r="BE52">
        <v>631</v>
      </c>
      <c r="BF52">
        <v>643</v>
      </c>
      <c r="BG52">
        <v>703</v>
      </c>
      <c r="BH52">
        <v>746</v>
      </c>
      <c r="BI52">
        <v>872</v>
      </c>
      <c r="BJ52">
        <v>860</v>
      </c>
      <c r="BK52">
        <v>928</v>
      </c>
      <c r="BL52">
        <v>1003</v>
      </c>
      <c r="BM52">
        <v>1023</v>
      </c>
      <c r="CB52">
        <v>51</v>
      </c>
    </row>
    <row r="53" spans="1:80" x14ac:dyDescent="0.25">
      <c r="A53">
        <f>IF(C48='Cruscotto Italia'!$E$3,6,0)</f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1</v>
      </c>
      <c r="V53">
        <v>2</v>
      </c>
      <c r="W53">
        <v>6</v>
      </c>
      <c r="X53">
        <v>9</v>
      </c>
      <c r="Y53">
        <v>9</v>
      </c>
      <c r="Z53">
        <v>9</v>
      </c>
      <c r="AA53">
        <v>9</v>
      </c>
      <c r="AB53">
        <v>17</v>
      </c>
      <c r="AC53">
        <v>17</v>
      </c>
      <c r="AD53">
        <v>22</v>
      </c>
      <c r="AE53">
        <v>29</v>
      </c>
      <c r="AF53">
        <v>49</v>
      </c>
      <c r="AG53">
        <v>56</v>
      </c>
      <c r="AH53">
        <v>74</v>
      </c>
      <c r="AI53">
        <v>83</v>
      </c>
      <c r="AJ53">
        <v>98</v>
      </c>
      <c r="AK53">
        <v>109</v>
      </c>
      <c r="AL53">
        <v>117</v>
      </c>
      <c r="AM53">
        <v>125</v>
      </c>
      <c r="AN53">
        <v>133</v>
      </c>
      <c r="AO53">
        <v>148</v>
      </c>
      <c r="AP53">
        <v>167</v>
      </c>
      <c r="AQ53">
        <v>181</v>
      </c>
      <c r="AR53">
        <v>186</v>
      </c>
      <c r="AS53">
        <v>189</v>
      </c>
      <c r="AT53">
        <v>204</v>
      </c>
      <c r="AU53">
        <v>216</v>
      </c>
      <c r="AV53">
        <v>221</v>
      </c>
      <c r="AW53">
        <v>227</v>
      </c>
      <c r="AX53">
        <v>231</v>
      </c>
      <c r="AY53">
        <v>238</v>
      </c>
      <c r="AZ53">
        <v>242</v>
      </c>
      <c r="BA53">
        <v>248</v>
      </c>
      <c r="BB53">
        <v>260</v>
      </c>
      <c r="BC53">
        <v>278</v>
      </c>
      <c r="BD53">
        <v>286</v>
      </c>
      <c r="BE53">
        <v>293</v>
      </c>
      <c r="BF53">
        <v>300</v>
      </c>
      <c r="BG53">
        <v>304</v>
      </c>
      <c r="BH53">
        <v>309</v>
      </c>
      <c r="BI53">
        <v>317</v>
      </c>
      <c r="BJ53">
        <v>327</v>
      </c>
      <c r="BK53">
        <v>332</v>
      </c>
      <c r="BL53">
        <v>336</v>
      </c>
      <c r="BM53">
        <v>341</v>
      </c>
      <c r="CB53">
        <v>52</v>
      </c>
    </row>
    <row r="54" spans="1:80" x14ac:dyDescent="0.25">
      <c r="A54">
        <f>IF(C48='Cruscotto Italia'!$E$3,7,0)</f>
        <v>0</v>
      </c>
      <c r="D54">
        <v>10</v>
      </c>
      <c r="E54">
        <v>10</v>
      </c>
      <c r="F54">
        <v>10</v>
      </c>
      <c r="G54">
        <v>10</v>
      </c>
      <c r="H54">
        <v>213</v>
      </c>
      <c r="I54">
        <v>373</v>
      </c>
      <c r="J54">
        <v>373</v>
      </c>
      <c r="K54">
        <v>373</v>
      </c>
      <c r="L54">
        <v>405</v>
      </c>
      <c r="M54">
        <v>429</v>
      </c>
      <c r="N54">
        <v>471</v>
      </c>
      <c r="O54">
        <v>471</v>
      </c>
      <c r="P54">
        <v>612</v>
      </c>
      <c r="Q54">
        <v>980</v>
      </c>
      <c r="R54">
        <v>980</v>
      </c>
      <c r="S54">
        <v>1141</v>
      </c>
      <c r="T54">
        <v>1375</v>
      </c>
      <c r="U54">
        <v>1551</v>
      </c>
      <c r="V54">
        <v>1671</v>
      </c>
      <c r="W54">
        <v>1936</v>
      </c>
      <c r="X54">
        <v>2213</v>
      </c>
      <c r="Y54">
        <v>2517</v>
      </c>
      <c r="Z54">
        <v>2685</v>
      </c>
      <c r="AA54">
        <v>2685</v>
      </c>
      <c r="AB54">
        <v>3544</v>
      </c>
      <c r="AC54">
        <v>3845</v>
      </c>
      <c r="AD54">
        <v>4448</v>
      </c>
      <c r="AE54">
        <v>4943</v>
      </c>
      <c r="AF54">
        <v>5813</v>
      </c>
      <c r="AG54">
        <v>6297</v>
      </c>
      <c r="AH54">
        <v>6972</v>
      </c>
      <c r="AI54">
        <v>8346</v>
      </c>
      <c r="AJ54">
        <v>9613</v>
      </c>
      <c r="AK54">
        <v>10616</v>
      </c>
      <c r="AL54">
        <v>11805</v>
      </c>
      <c r="AM54">
        <v>12969</v>
      </c>
      <c r="AN54">
        <v>14403</v>
      </c>
      <c r="AO54">
        <v>15728</v>
      </c>
      <c r="AP54">
        <v>17404</v>
      </c>
      <c r="AQ54">
        <v>19237</v>
      </c>
      <c r="AR54">
        <v>21534</v>
      </c>
      <c r="AS54">
        <v>23139</v>
      </c>
      <c r="AT54">
        <v>24526</v>
      </c>
      <c r="AU54">
        <v>25779</v>
      </c>
      <c r="AV54">
        <v>27784</v>
      </c>
      <c r="AW54">
        <v>29664</v>
      </c>
      <c r="AX54">
        <v>31745</v>
      </c>
      <c r="AY54">
        <v>33781</v>
      </c>
      <c r="AZ54">
        <v>35448</v>
      </c>
      <c r="BA54">
        <v>36770</v>
      </c>
      <c r="BB54">
        <v>38094</v>
      </c>
      <c r="BC54">
        <v>39534</v>
      </c>
      <c r="BD54">
        <v>41296</v>
      </c>
      <c r="BE54">
        <v>43697</v>
      </c>
      <c r="BF54">
        <v>46294</v>
      </c>
      <c r="BG54">
        <v>48187</v>
      </c>
      <c r="BH54">
        <v>51090</v>
      </c>
      <c r="BI54">
        <v>53548</v>
      </c>
      <c r="BJ54">
        <v>55701</v>
      </c>
      <c r="BK54">
        <v>58324</v>
      </c>
      <c r="BL54">
        <v>61331</v>
      </c>
      <c r="BM54">
        <v>64521</v>
      </c>
      <c r="CB54">
        <v>53</v>
      </c>
    </row>
    <row r="55" spans="1:80" x14ac:dyDescent="0.25">
      <c r="A55">
        <f>IF(C55='Cruscotto Italia'!$E$3,1,0)</f>
        <v>0</v>
      </c>
      <c r="C55" s="1" t="str">
        <f>+'Sel Italia'!D10</f>
        <v xml:space="preserve">Liguria </v>
      </c>
      <c r="D55" s="8">
        <v>0</v>
      </c>
      <c r="E55" s="8">
        <v>1</v>
      </c>
      <c r="F55" s="8">
        <v>11</v>
      </c>
      <c r="G55" s="8">
        <v>19</v>
      </c>
      <c r="H55" s="8">
        <v>19</v>
      </c>
      <c r="I55" s="8">
        <v>38</v>
      </c>
      <c r="J55" s="8">
        <v>21</v>
      </c>
      <c r="K55" s="8">
        <v>18</v>
      </c>
      <c r="L55" s="8">
        <f>+L56+L57+L58</f>
        <v>19</v>
      </c>
      <c r="M55" s="8">
        <f t="shared" ref="M55:O55" si="25">+M56+M57+M58</f>
        <v>21</v>
      </c>
      <c r="N55" s="8">
        <f t="shared" si="25"/>
        <v>21</v>
      </c>
      <c r="O55" s="8">
        <f t="shared" si="25"/>
        <v>24</v>
      </c>
      <c r="P55" s="8">
        <v>42</v>
      </c>
      <c r="Q55" s="8">
        <v>67</v>
      </c>
      <c r="R55">
        <v>97</v>
      </c>
      <c r="S55">
        <v>128</v>
      </c>
      <c r="T55">
        <v>181</v>
      </c>
      <c r="U55">
        <v>243</v>
      </c>
      <c r="V55">
        <v>304</v>
      </c>
      <c r="W55">
        <v>384</v>
      </c>
      <c r="X55">
        <v>493</v>
      </c>
      <c r="Y55">
        <v>575</v>
      </c>
      <c r="Z55">
        <v>661</v>
      </c>
      <c r="AA55">
        <v>744</v>
      </c>
      <c r="AB55">
        <v>883</v>
      </c>
      <c r="AC55">
        <v>1001</v>
      </c>
      <c r="AD55">
        <v>1159</v>
      </c>
      <c r="AE55">
        <v>1351</v>
      </c>
      <c r="AF55">
        <v>1553</v>
      </c>
      <c r="AG55">
        <v>1692</v>
      </c>
      <c r="AH55">
        <v>1826</v>
      </c>
      <c r="AI55">
        <v>2027</v>
      </c>
      <c r="AJ55">
        <v>2060</v>
      </c>
      <c r="AK55">
        <v>2086</v>
      </c>
      <c r="AL55">
        <v>2279</v>
      </c>
      <c r="AM55">
        <v>2383</v>
      </c>
      <c r="AN55">
        <v>2508</v>
      </c>
      <c r="AO55">
        <v>2645</v>
      </c>
      <c r="AP55">
        <v>2660</v>
      </c>
      <c r="AQ55">
        <v>2746</v>
      </c>
      <c r="AR55">
        <v>2894</v>
      </c>
      <c r="AS55">
        <v>3093</v>
      </c>
      <c r="AT55">
        <v>3117</v>
      </c>
      <c r="AU55">
        <v>3212</v>
      </c>
      <c r="AV55">
        <v>3245</v>
      </c>
      <c r="AW55">
        <v>3253</v>
      </c>
      <c r="AX55">
        <v>3301</v>
      </c>
      <c r="AY55">
        <v>3333</v>
      </c>
      <c r="AZ55">
        <v>3333</v>
      </c>
      <c r="BA55">
        <v>3365</v>
      </c>
      <c r="BB55">
        <v>3466</v>
      </c>
      <c r="BC55">
        <v>3464</v>
      </c>
      <c r="BD55">
        <v>3437</v>
      </c>
      <c r="BE55">
        <v>3459</v>
      </c>
      <c r="BF55">
        <v>3412</v>
      </c>
      <c r="BG55">
        <v>3490</v>
      </c>
      <c r="BH55">
        <v>3496</v>
      </c>
      <c r="BI55">
        <v>3463</v>
      </c>
      <c r="BJ55">
        <v>3476</v>
      </c>
      <c r="BK55">
        <v>3466</v>
      </c>
      <c r="BL55">
        <v>3437</v>
      </c>
      <c r="BM55">
        <v>3433</v>
      </c>
      <c r="CB55">
        <v>54</v>
      </c>
    </row>
    <row r="56" spans="1:80" x14ac:dyDescent="0.25">
      <c r="A56">
        <f>IF(C55='Cruscotto Italia'!$E$3,2,0)</f>
        <v>0</v>
      </c>
      <c r="D56">
        <v>0</v>
      </c>
      <c r="E56">
        <v>1</v>
      </c>
      <c r="F56">
        <v>6</v>
      </c>
      <c r="G56">
        <v>9</v>
      </c>
      <c r="H56">
        <v>9</v>
      </c>
      <c r="I56">
        <v>4</v>
      </c>
      <c r="J56">
        <v>12</v>
      </c>
      <c r="K56">
        <v>12</v>
      </c>
      <c r="L56">
        <v>12</v>
      </c>
      <c r="M56">
        <v>10</v>
      </c>
      <c r="N56">
        <v>11</v>
      </c>
      <c r="O56">
        <v>12</v>
      </c>
      <c r="P56">
        <v>26</v>
      </c>
      <c r="Q56">
        <v>39</v>
      </c>
      <c r="R56">
        <v>60</v>
      </c>
      <c r="S56">
        <v>57</v>
      </c>
      <c r="T56">
        <v>74</v>
      </c>
      <c r="U56">
        <v>100</v>
      </c>
      <c r="V56">
        <v>128</v>
      </c>
      <c r="W56">
        <v>213</v>
      </c>
      <c r="X56">
        <v>253</v>
      </c>
      <c r="Y56">
        <v>255</v>
      </c>
      <c r="Z56">
        <v>299</v>
      </c>
      <c r="AA56">
        <v>401</v>
      </c>
      <c r="AB56">
        <v>491</v>
      </c>
      <c r="AC56">
        <v>573</v>
      </c>
      <c r="AD56">
        <v>598</v>
      </c>
      <c r="AE56">
        <v>736</v>
      </c>
      <c r="AF56">
        <v>761</v>
      </c>
      <c r="AG56">
        <v>803</v>
      </c>
      <c r="AH56">
        <v>927</v>
      </c>
      <c r="AI56">
        <v>998</v>
      </c>
      <c r="AJ56">
        <v>1023</v>
      </c>
      <c r="AK56">
        <v>1031</v>
      </c>
      <c r="AL56">
        <v>1077</v>
      </c>
      <c r="AM56">
        <v>1142</v>
      </c>
      <c r="AN56">
        <v>1153</v>
      </c>
      <c r="AO56">
        <v>1114</v>
      </c>
      <c r="AP56">
        <v>1120</v>
      </c>
      <c r="AQ56">
        <v>1147</v>
      </c>
      <c r="AR56">
        <v>1121</v>
      </c>
      <c r="AS56">
        <v>1126</v>
      </c>
      <c r="AT56">
        <v>1141</v>
      </c>
      <c r="AU56">
        <v>1090</v>
      </c>
      <c r="AV56">
        <v>1109</v>
      </c>
      <c r="AW56">
        <v>1103</v>
      </c>
      <c r="AX56">
        <v>1076</v>
      </c>
      <c r="AY56">
        <v>1003</v>
      </c>
      <c r="AZ56">
        <v>1032</v>
      </c>
      <c r="BA56">
        <v>1088</v>
      </c>
      <c r="BB56">
        <v>967</v>
      </c>
      <c r="BC56">
        <v>959</v>
      </c>
      <c r="BD56">
        <v>957</v>
      </c>
      <c r="BE56">
        <v>897</v>
      </c>
      <c r="BF56">
        <v>901</v>
      </c>
      <c r="BG56">
        <v>885</v>
      </c>
      <c r="BH56">
        <v>878</v>
      </c>
      <c r="BI56">
        <v>914</v>
      </c>
      <c r="BJ56">
        <v>860</v>
      </c>
      <c r="BK56">
        <v>783</v>
      </c>
      <c r="BL56">
        <v>760</v>
      </c>
      <c r="BM56">
        <v>759</v>
      </c>
      <c r="CB56">
        <v>55</v>
      </c>
    </row>
    <row r="57" spans="1:80" x14ac:dyDescent="0.25">
      <c r="A57">
        <f>IF(C55='Cruscotto Italia'!$E$3,3,0)</f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1</v>
      </c>
      <c r="J57">
        <v>1</v>
      </c>
      <c r="K57">
        <v>1</v>
      </c>
      <c r="L57">
        <v>2</v>
      </c>
      <c r="M57">
        <v>3</v>
      </c>
      <c r="N57">
        <v>3</v>
      </c>
      <c r="O57">
        <v>5</v>
      </c>
      <c r="P57">
        <v>6</v>
      </c>
      <c r="Q57">
        <v>11</v>
      </c>
      <c r="R57">
        <v>17</v>
      </c>
      <c r="S57">
        <v>29</v>
      </c>
      <c r="T57">
        <v>34</v>
      </c>
      <c r="U57">
        <v>36</v>
      </c>
      <c r="V57">
        <v>44</v>
      </c>
      <c r="W57">
        <v>62</v>
      </c>
      <c r="X57">
        <v>66</v>
      </c>
      <c r="Y57">
        <v>73</v>
      </c>
      <c r="Z57">
        <v>85</v>
      </c>
      <c r="AA57">
        <v>100</v>
      </c>
      <c r="AB57">
        <v>112</v>
      </c>
      <c r="AC57">
        <v>121</v>
      </c>
      <c r="AD57">
        <v>129</v>
      </c>
      <c r="AE57">
        <v>132</v>
      </c>
      <c r="AF57">
        <v>133</v>
      </c>
      <c r="AG57">
        <v>147</v>
      </c>
      <c r="AH57">
        <v>147</v>
      </c>
      <c r="AI57">
        <v>154</v>
      </c>
      <c r="AJ57">
        <v>157</v>
      </c>
      <c r="AK57">
        <v>167</v>
      </c>
      <c r="AL57">
        <v>166</v>
      </c>
      <c r="AM57">
        <v>175</v>
      </c>
      <c r="AN57">
        <v>179</v>
      </c>
      <c r="AO57">
        <v>179</v>
      </c>
      <c r="AP57">
        <v>172</v>
      </c>
      <c r="AQ57">
        <v>173</v>
      </c>
      <c r="AR57">
        <v>169</v>
      </c>
      <c r="AS57">
        <v>165</v>
      </c>
      <c r="AT57">
        <v>162</v>
      </c>
      <c r="AU57">
        <v>156</v>
      </c>
      <c r="AV57">
        <v>153</v>
      </c>
      <c r="AW57">
        <v>154</v>
      </c>
      <c r="AX57">
        <v>151</v>
      </c>
      <c r="AY57">
        <v>146</v>
      </c>
      <c r="AZ57">
        <v>144</v>
      </c>
      <c r="BA57">
        <v>138</v>
      </c>
      <c r="BB57">
        <v>133</v>
      </c>
      <c r="BC57">
        <v>120</v>
      </c>
      <c r="BD57">
        <v>103</v>
      </c>
      <c r="BE57">
        <v>105</v>
      </c>
      <c r="BF57">
        <v>105</v>
      </c>
      <c r="BG57">
        <v>101</v>
      </c>
      <c r="BH57">
        <v>102</v>
      </c>
      <c r="BI57">
        <v>94</v>
      </c>
      <c r="BJ57">
        <v>92</v>
      </c>
      <c r="BK57">
        <v>91</v>
      </c>
      <c r="BL57">
        <v>87</v>
      </c>
      <c r="BM57">
        <v>83</v>
      </c>
      <c r="CB57">
        <v>56</v>
      </c>
    </row>
    <row r="58" spans="1:80" x14ac:dyDescent="0.25">
      <c r="A58">
        <f>IF(C55='Cruscotto Italia'!$E$3,4,0)</f>
        <v>0</v>
      </c>
      <c r="D58">
        <v>0</v>
      </c>
      <c r="E58">
        <v>0</v>
      </c>
      <c r="F58">
        <v>5</v>
      </c>
      <c r="G58">
        <v>10</v>
      </c>
      <c r="H58">
        <v>10</v>
      </c>
      <c r="I58">
        <v>33</v>
      </c>
      <c r="J58">
        <v>8</v>
      </c>
      <c r="K58">
        <v>5</v>
      </c>
      <c r="L58">
        <v>5</v>
      </c>
      <c r="M58">
        <v>8</v>
      </c>
      <c r="N58">
        <v>7</v>
      </c>
      <c r="O58">
        <v>7</v>
      </c>
      <c r="P58">
        <v>10</v>
      </c>
      <c r="Q58">
        <v>17</v>
      </c>
      <c r="R58">
        <v>20</v>
      </c>
      <c r="S58">
        <v>42</v>
      </c>
      <c r="T58">
        <v>73</v>
      </c>
      <c r="U58">
        <v>107</v>
      </c>
      <c r="V58">
        <v>132</v>
      </c>
      <c r="W58">
        <v>109</v>
      </c>
      <c r="X58">
        <v>174</v>
      </c>
      <c r="Y58">
        <v>247</v>
      </c>
      <c r="Z58">
        <v>277</v>
      </c>
      <c r="AA58">
        <v>243</v>
      </c>
      <c r="AB58">
        <v>280</v>
      </c>
      <c r="AC58">
        <v>307</v>
      </c>
      <c r="AD58">
        <v>432</v>
      </c>
      <c r="AE58">
        <v>483</v>
      </c>
      <c r="AF58">
        <v>659</v>
      </c>
      <c r="AG58">
        <v>742</v>
      </c>
      <c r="AH58">
        <v>752</v>
      </c>
      <c r="AI58">
        <v>875</v>
      </c>
      <c r="AJ58">
        <v>880</v>
      </c>
      <c r="AK58">
        <v>888</v>
      </c>
      <c r="AL58">
        <v>1036</v>
      </c>
      <c r="AM58">
        <v>1066</v>
      </c>
      <c r="AN58">
        <v>1176</v>
      </c>
      <c r="AO58">
        <v>1352</v>
      </c>
      <c r="AP58">
        <v>1368</v>
      </c>
      <c r="AQ58">
        <v>1426</v>
      </c>
      <c r="AR58">
        <v>1604</v>
      </c>
      <c r="AS58">
        <v>1802</v>
      </c>
      <c r="AT58">
        <v>1814</v>
      </c>
      <c r="AU58">
        <v>1966</v>
      </c>
      <c r="AV58">
        <v>1983</v>
      </c>
      <c r="AW58">
        <v>1996</v>
      </c>
      <c r="AX58">
        <v>2074</v>
      </c>
      <c r="AY58">
        <v>2184</v>
      </c>
      <c r="AZ58">
        <v>2157</v>
      </c>
      <c r="BA58">
        <v>2139</v>
      </c>
      <c r="BB58">
        <v>2366</v>
      </c>
      <c r="BC58">
        <v>2385</v>
      </c>
      <c r="BD58">
        <v>2377</v>
      </c>
      <c r="BE58">
        <v>2457</v>
      </c>
      <c r="BF58">
        <v>2406</v>
      </c>
      <c r="BG58">
        <v>2504</v>
      </c>
      <c r="BH58">
        <v>2516</v>
      </c>
      <c r="BI58">
        <v>2455</v>
      </c>
      <c r="BJ58">
        <v>2524</v>
      </c>
      <c r="BK58">
        <v>2592</v>
      </c>
      <c r="BL58">
        <v>2590</v>
      </c>
      <c r="BM58">
        <v>2591</v>
      </c>
      <c r="CB58">
        <v>57</v>
      </c>
    </row>
    <row r="59" spans="1:80" x14ac:dyDescent="0.25">
      <c r="A59">
        <f>IF(C55='Cruscotto Italia'!$E$3,5,0)</f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4</v>
      </c>
      <c r="J59">
        <v>4</v>
      </c>
      <c r="K59">
        <v>4</v>
      </c>
      <c r="L59">
        <v>4</v>
      </c>
      <c r="M59">
        <v>4</v>
      </c>
      <c r="N59">
        <v>4</v>
      </c>
      <c r="O59">
        <v>5</v>
      </c>
      <c r="P59">
        <v>5</v>
      </c>
      <c r="Q59">
        <v>5</v>
      </c>
      <c r="R59">
        <v>5</v>
      </c>
      <c r="S59">
        <v>5</v>
      </c>
      <c r="T59">
        <v>5</v>
      </c>
      <c r="U59">
        <v>20</v>
      </c>
      <c r="V59">
        <v>24</v>
      </c>
      <c r="W59">
        <v>52</v>
      </c>
      <c r="X59">
        <v>33</v>
      </c>
      <c r="Y59">
        <v>42</v>
      </c>
      <c r="Z59">
        <v>57</v>
      </c>
      <c r="AA59">
        <v>70</v>
      </c>
      <c r="AB59">
        <v>85</v>
      </c>
      <c r="AC59">
        <v>101</v>
      </c>
      <c r="AD59">
        <v>125</v>
      </c>
      <c r="AE59">
        <v>143</v>
      </c>
      <c r="AF59">
        <v>159</v>
      </c>
      <c r="AG59">
        <v>193</v>
      </c>
      <c r="AH59">
        <v>225</v>
      </c>
      <c r="AI59">
        <v>260</v>
      </c>
      <c r="AJ59">
        <v>305</v>
      </c>
      <c r="AK59">
        <v>378</v>
      </c>
      <c r="AL59">
        <v>420</v>
      </c>
      <c r="AM59">
        <v>437</v>
      </c>
      <c r="AN59">
        <v>480</v>
      </c>
      <c r="AO59">
        <v>555</v>
      </c>
      <c r="AP59">
        <v>634</v>
      </c>
      <c r="AQ59">
        <v>700</v>
      </c>
      <c r="AR59">
        <v>767</v>
      </c>
      <c r="AS59">
        <v>800</v>
      </c>
      <c r="AT59">
        <v>837</v>
      </c>
      <c r="AU59">
        <v>925</v>
      </c>
      <c r="AV59">
        <v>1007</v>
      </c>
      <c r="AW59">
        <v>1085</v>
      </c>
      <c r="AX59">
        <v>1181</v>
      </c>
      <c r="AY59">
        <v>1309</v>
      </c>
      <c r="AZ59">
        <v>1412</v>
      </c>
      <c r="BA59">
        <v>1471</v>
      </c>
      <c r="BB59">
        <v>1549</v>
      </c>
      <c r="BC59">
        <v>1665</v>
      </c>
      <c r="BD59">
        <v>1774</v>
      </c>
      <c r="BE59">
        <v>1863</v>
      </c>
      <c r="BF59">
        <v>1992</v>
      </c>
      <c r="BG59">
        <v>2110</v>
      </c>
      <c r="BH59">
        <v>2216</v>
      </c>
      <c r="BI59">
        <v>2311</v>
      </c>
      <c r="BJ59">
        <v>2420</v>
      </c>
      <c r="BK59">
        <v>2536</v>
      </c>
      <c r="BL59">
        <v>2660</v>
      </c>
      <c r="BM59">
        <v>2775</v>
      </c>
      <c r="CB59">
        <v>58</v>
      </c>
    </row>
    <row r="60" spans="1:80" x14ac:dyDescent="0.25">
      <c r="A60">
        <f>IF(C55='Cruscotto Italia'!$E$3,6,0)</f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</v>
      </c>
      <c r="M60">
        <v>1</v>
      </c>
      <c r="N60">
        <v>3</v>
      </c>
      <c r="O60">
        <v>3</v>
      </c>
      <c r="P60">
        <v>4</v>
      </c>
      <c r="Q60">
        <v>6</v>
      </c>
      <c r="R60">
        <v>7</v>
      </c>
      <c r="S60">
        <v>8</v>
      </c>
      <c r="T60">
        <v>8</v>
      </c>
      <c r="U60">
        <v>11</v>
      </c>
      <c r="V60">
        <v>17</v>
      </c>
      <c r="W60">
        <v>27</v>
      </c>
      <c r="X60">
        <v>33</v>
      </c>
      <c r="Y60">
        <v>50</v>
      </c>
      <c r="Z60">
        <v>60</v>
      </c>
      <c r="AA60">
        <v>73</v>
      </c>
      <c r="AB60">
        <v>91</v>
      </c>
      <c r="AC60">
        <v>119</v>
      </c>
      <c r="AD60">
        <v>152</v>
      </c>
      <c r="AE60">
        <v>171</v>
      </c>
      <c r="AF60">
        <v>212</v>
      </c>
      <c r="AG60">
        <v>231</v>
      </c>
      <c r="AH60">
        <v>254</v>
      </c>
      <c r="AI60">
        <v>280</v>
      </c>
      <c r="AJ60">
        <v>331</v>
      </c>
      <c r="AK60">
        <v>358</v>
      </c>
      <c r="AL60">
        <v>377</v>
      </c>
      <c r="AM60">
        <v>397</v>
      </c>
      <c r="AN60">
        <v>428</v>
      </c>
      <c r="AO60">
        <v>460</v>
      </c>
      <c r="AP60">
        <v>488</v>
      </c>
      <c r="AQ60">
        <v>519</v>
      </c>
      <c r="AR60">
        <v>542</v>
      </c>
      <c r="AS60">
        <v>556</v>
      </c>
      <c r="AT60">
        <v>595</v>
      </c>
      <c r="AU60">
        <v>620</v>
      </c>
      <c r="AV60">
        <v>654</v>
      </c>
      <c r="AW60">
        <v>682</v>
      </c>
      <c r="AX60">
        <v>709</v>
      </c>
      <c r="AY60">
        <v>734</v>
      </c>
      <c r="AZ60">
        <v>749</v>
      </c>
      <c r="BA60">
        <v>760</v>
      </c>
      <c r="BB60">
        <v>793</v>
      </c>
      <c r="BC60">
        <v>807</v>
      </c>
      <c r="BD60">
        <v>828</v>
      </c>
      <c r="BE60">
        <v>866</v>
      </c>
      <c r="BF60">
        <v>897</v>
      </c>
      <c r="BG60">
        <v>928</v>
      </c>
      <c r="BH60">
        <v>957</v>
      </c>
      <c r="BI60">
        <v>990</v>
      </c>
      <c r="BJ60">
        <v>1022</v>
      </c>
      <c r="BK60">
        <v>1047</v>
      </c>
      <c r="BL60">
        <v>1076</v>
      </c>
      <c r="BM60">
        <v>1093</v>
      </c>
      <c r="CB60">
        <v>59</v>
      </c>
    </row>
    <row r="61" spans="1:80" x14ac:dyDescent="0.25">
      <c r="A61">
        <f>IF(C55='Cruscotto Italia'!$E$3,7,0)</f>
        <v>0</v>
      </c>
      <c r="D61">
        <v>1</v>
      </c>
      <c r="E61">
        <v>39</v>
      </c>
      <c r="F61">
        <v>66</v>
      </c>
      <c r="G61">
        <v>78</v>
      </c>
      <c r="H61">
        <v>112</v>
      </c>
      <c r="I61">
        <v>121</v>
      </c>
      <c r="J61">
        <v>121</v>
      </c>
      <c r="K61">
        <v>121</v>
      </c>
      <c r="L61">
        <v>121</v>
      </c>
      <c r="M61">
        <v>133</v>
      </c>
      <c r="N61">
        <v>146</v>
      </c>
      <c r="O61">
        <v>229</v>
      </c>
      <c r="P61">
        <v>331</v>
      </c>
      <c r="Q61">
        <v>401</v>
      </c>
      <c r="R61">
        <v>611</v>
      </c>
      <c r="S61">
        <v>694</v>
      </c>
      <c r="T61">
        <v>1025</v>
      </c>
      <c r="U61">
        <v>1174</v>
      </c>
      <c r="V61">
        <v>1442</v>
      </c>
      <c r="W61">
        <v>1750</v>
      </c>
      <c r="X61">
        <v>1973</v>
      </c>
      <c r="Y61">
        <v>2189</v>
      </c>
      <c r="Z61">
        <v>2509</v>
      </c>
      <c r="AA61">
        <v>2912</v>
      </c>
      <c r="AB61">
        <v>3348</v>
      </c>
      <c r="AC61">
        <v>3794</v>
      </c>
      <c r="AD61">
        <v>4304</v>
      </c>
      <c r="AE61">
        <v>4995</v>
      </c>
      <c r="AF61">
        <v>5538</v>
      </c>
      <c r="AG61">
        <v>5992</v>
      </c>
      <c r="AH61">
        <v>6602</v>
      </c>
      <c r="AI61">
        <v>7304</v>
      </c>
      <c r="AJ61">
        <v>7804</v>
      </c>
      <c r="AK61">
        <v>8177</v>
      </c>
      <c r="AL61">
        <v>9100</v>
      </c>
      <c r="AM61">
        <v>9677</v>
      </c>
      <c r="AN61">
        <v>10376</v>
      </c>
      <c r="AO61">
        <v>11334</v>
      </c>
      <c r="AP61">
        <v>12069</v>
      </c>
      <c r="AQ61">
        <v>12934</v>
      </c>
      <c r="AR61">
        <v>14087</v>
      </c>
      <c r="AS61">
        <v>15047</v>
      </c>
      <c r="AT61">
        <v>15533</v>
      </c>
      <c r="AU61">
        <v>16579</v>
      </c>
      <c r="AV61">
        <v>17521</v>
      </c>
      <c r="AW61">
        <v>18446</v>
      </c>
      <c r="AX61">
        <v>19514</v>
      </c>
      <c r="AY61">
        <v>20888</v>
      </c>
      <c r="AZ61">
        <v>21983</v>
      </c>
      <c r="BA61">
        <v>23129</v>
      </c>
      <c r="BB61">
        <v>24446</v>
      </c>
      <c r="BC61">
        <v>25793</v>
      </c>
      <c r="BD61">
        <v>26945</v>
      </c>
      <c r="BE61">
        <v>28181</v>
      </c>
      <c r="BF61">
        <v>29322</v>
      </c>
      <c r="BG61">
        <v>31551</v>
      </c>
      <c r="BH61">
        <v>33007</v>
      </c>
      <c r="BI61">
        <v>34186</v>
      </c>
      <c r="BJ61">
        <v>35990</v>
      </c>
      <c r="BK61">
        <v>37842</v>
      </c>
      <c r="BL61">
        <v>39563</v>
      </c>
      <c r="BM61">
        <v>41125</v>
      </c>
      <c r="CB61">
        <v>60</v>
      </c>
    </row>
    <row r="62" spans="1:80" x14ac:dyDescent="0.25">
      <c r="A62">
        <f>IF(C62='Cruscotto Italia'!$E$3,1,0)</f>
        <v>0</v>
      </c>
      <c r="C62" s="1" t="str">
        <f>+'Sel Italia'!D18</f>
        <v xml:space="preserve">Toscana </v>
      </c>
      <c r="D62" s="8">
        <v>0</v>
      </c>
      <c r="E62" s="8">
        <v>2</v>
      </c>
      <c r="F62" s="8">
        <v>2</v>
      </c>
      <c r="G62" s="8">
        <v>2</v>
      </c>
      <c r="H62" s="8">
        <v>7</v>
      </c>
      <c r="I62" s="8">
        <v>10</v>
      </c>
      <c r="J62" s="8">
        <v>12</v>
      </c>
      <c r="K62" s="8">
        <v>12</v>
      </c>
      <c r="L62" s="8">
        <f>+L63+L64+L65</f>
        <v>18</v>
      </c>
      <c r="M62" s="8">
        <f t="shared" ref="M62:O62" si="26">+M63+M64+M65</f>
        <v>37</v>
      </c>
      <c r="N62" s="8">
        <f t="shared" si="26"/>
        <v>60</v>
      </c>
      <c r="O62" s="8">
        <f t="shared" si="26"/>
        <v>78</v>
      </c>
      <c r="P62" s="8">
        <v>112</v>
      </c>
      <c r="Q62" s="8">
        <v>165</v>
      </c>
      <c r="R62">
        <v>206</v>
      </c>
      <c r="S62">
        <v>260</v>
      </c>
      <c r="T62">
        <v>314</v>
      </c>
      <c r="U62">
        <v>352</v>
      </c>
      <c r="V62">
        <v>455</v>
      </c>
      <c r="W62">
        <v>614</v>
      </c>
      <c r="X62">
        <v>763</v>
      </c>
      <c r="Y62">
        <v>841</v>
      </c>
      <c r="Z62">
        <v>1024</v>
      </c>
      <c r="AA62">
        <v>1291</v>
      </c>
      <c r="AB62">
        <v>1422</v>
      </c>
      <c r="AC62">
        <v>1713</v>
      </c>
      <c r="AD62">
        <v>1905</v>
      </c>
      <c r="AE62">
        <v>2144</v>
      </c>
      <c r="AF62">
        <v>2301</v>
      </c>
      <c r="AG62">
        <v>2519</v>
      </c>
      <c r="AH62">
        <v>2776</v>
      </c>
      <c r="AI62">
        <v>2973</v>
      </c>
      <c r="AJ62">
        <v>3170</v>
      </c>
      <c r="AK62">
        <v>3511</v>
      </c>
      <c r="AL62">
        <v>3786</v>
      </c>
      <c r="AM62">
        <v>4050</v>
      </c>
      <c r="AN62">
        <v>4226</v>
      </c>
      <c r="AO62">
        <v>4432</v>
      </c>
      <c r="AP62">
        <v>4789</v>
      </c>
      <c r="AQ62">
        <v>4909</v>
      </c>
      <c r="AR62">
        <v>5054</v>
      </c>
      <c r="AS62">
        <v>5185</v>
      </c>
      <c r="AT62">
        <v>5301</v>
      </c>
      <c r="AU62">
        <v>5427</v>
      </c>
      <c r="AV62">
        <v>5557</v>
      </c>
      <c r="AW62">
        <v>5703</v>
      </c>
      <c r="AX62">
        <v>5822</v>
      </c>
      <c r="AY62">
        <v>5992</v>
      </c>
      <c r="AZ62">
        <v>6162</v>
      </c>
      <c r="BA62">
        <v>6257</v>
      </c>
      <c r="BB62">
        <v>6352</v>
      </c>
      <c r="BC62">
        <v>6417</v>
      </c>
      <c r="BD62">
        <v>6613</v>
      </c>
      <c r="BE62">
        <v>6583</v>
      </c>
      <c r="BF62">
        <v>6470</v>
      </c>
      <c r="BG62">
        <v>6496</v>
      </c>
      <c r="BH62">
        <v>6568</v>
      </c>
      <c r="BI62">
        <v>6622</v>
      </c>
      <c r="BJ62">
        <v>6167</v>
      </c>
      <c r="BK62">
        <v>6171</v>
      </c>
      <c r="BL62">
        <v>6133</v>
      </c>
      <c r="BM62">
        <v>6146</v>
      </c>
      <c r="CB62">
        <v>61</v>
      </c>
    </row>
    <row r="63" spans="1:80" x14ac:dyDescent="0.25">
      <c r="A63">
        <f>IF(C62='Cruscotto Italia'!$E$3,2,0)</f>
        <v>0</v>
      </c>
      <c r="D63">
        <v>0</v>
      </c>
      <c r="E63">
        <v>2</v>
      </c>
      <c r="F63">
        <v>2</v>
      </c>
      <c r="G63">
        <v>2</v>
      </c>
      <c r="H63">
        <v>5</v>
      </c>
      <c r="I63">
        <v>7</v>
      </c>
      <c r="J63">
        <v>7</v>
      </c>
      <c r="K63">
        <v>7</v>
      </c>
      <c r="L63">
        <v>10</v>
      </c>
      <c r="M63">
        <v>15</v>
      </c>
      <c r="N63">
        <v>26</v>
      </c>
      <c r="O63">
        <v>35</v>
      </c>
      <c r="P63">
        <v>54</v>
      </c>
      <c r="Q63">
        <v>91</v>
      </c>
      <c r="R63">
        <v>107</v>
      </c>
      <c r="S63">
        <v>91</v>
      </c>
      <c r="T63">
        <v>87</v>
      </c>
      <c r="U63">
        <v>100</v>
      </c>
      <c r="V63">
        <v>134</v>
      </c>
      <c r="W63">
        <v>160</v>
      </c>
      <c r="X63">
        <v>175</v>
      </c>
      <c r="Y63">
        <v>175</v>
      </c>
      <c r="Z63">
        <v>329</v>
      </c>
      <c r="AA63">
        <v>427</v>
      </c>
      <c r="AB63">
        <v>501</v>
      </c>
      <c r="AC63">
        <v>601</v>
      </c>
      <c r="AD63">
        <v>664</v>
      </c>
      <c r="AE63">
        <v>706</v>
      </c>
      <c r="AF63">
        <v>838</v>
      </c>
      <c r="AG63">
        <v>918</v>
      </c>
      <c r="AH63">
        <v>999</v>
      </c>
      <c r="AI63">
        <v>1037</v>
      </c>
      <c r="AJ63">
        <v>1053</v>
      </c>
      <c r="AK63">
        <v>1093</v>
      </c>
      <c r="AL63">
        <v>1111</v>
      </c>
      <c r="AM63">
        <v>1116</v>
      </c>
      <c r="AN63">
        <v>1120</v>
      </c>
      <c r="AO63">
        <v>1120</v>
      </c>
      <c r="AP63">
        <v>1135</v>
      </c>
      <c r="AQ63">
        <v>1149</v>
      </c>
      <c r="AR63">
        <v>1129</v>
      </c>
      <c r="AS63">
        <v>1111</v>
      </c>
      <c r="AT63">
        <v>1116</v>
      </c>
      <c r="AU63">
        <v>1087</v>
      </c>
      <c r="AV63">
        <v>1066</v>
      </c>
      <c r="AW63">
        <v>1038</v>
      </c>
      <c r="AX63">
        <v>1011</v>
      </c>
      <c r="AY63">
        <v>997</v>
      </c>
      <c r="AZ63">
        <v>983</v>
      </c>
      <c r="BA63">
        <v>992</v>
      </c>
      <c r="BB63">
        <v>1002</v>
      </c>
      <c r="BC63">
        <v>977</v>
      </c>
      <c r="BD63">
        <v>940</v>
      </c>
      <c r="BE63">
        <v>898</v>
      </c>
      <c r="BF63">
        <v>883</v>
      </c>
      <c r="BG63">
        <v>852</v>
      </c>
      <c r="BH63">
        <v>850</v>
      </c>
      <c r="BI63">
        <v>833</v>
      </c>
      <c r="BJ63">
        <v>820</v>
      </c>
      <c r="BK63">
        <v>791</v>
      </c>
      <c r="BL63">
        <v>738</v>
      </c>
      <c r="BM63">
        <v>687</v>
      </c>
      <c r="CB63">
        <v>62</v>
      </c>
    </row>
    <row r="64" spans="1:80" x14ac:dyDescent="0.25">
      <c r="A64">
        <f>IF(C62='Cruscotto Italia'!$E$3,3,0)</f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2</v>
      </c>
      <c r="N64">
        <v>3</v>
      </c>
      <c r="O64">
        <v>5</v>
      </c>
      <c r="P64">
        <v>7</v>
      </c>
      <c r="Q64">
        <v>7</v>
      </c>
      <c r="R64">
        <v>9</v>
      </c>
      <c r="S64">
        <v>40</v>
      </c>
      <c r="T64">
        <v>54</v>
      </c>
      <c r="U64">
        <v>59</v>
      </c>
      <c r="V64">
        <v>77</v>
      </c>
      <c r="W64">
        <v>87</v>
      </c>
      <c r="X64">
        <v>107</v>
      </c>
      <c r="Y64">
        <v>107</v>
      </c>
      <c r="Z64">
        <v>143</v>
      </c>
      <c r="AA64">
        <v>160</v>
      </c>
      <c r="AB64">
        <v>178</v>
      </c>
      <c r="AC64">
        <v>189</v>
      </c>
      <c r="AD64">
        <v>202</v>
      </c>
      <c r="AE64">
        <v>215</v>
      </c>
      <c r="AF64">
        <v>238</v>
      </c>
      <c r="AG64">
        <v>244</v>
      </c>
      <c r="AH64">
        <v>251</v>
      </c>
      <c r="AI64">
        <v>259</v>
      </c>
      <c r="AJ64">
        <v>274</v>
      </c>
      <c r="AK64">
        <v>277</v>
      </c>
      <c r="AL64">
        <v>275</v>
      </c>
      <c r="AM64">
        <v>279</v>
      </c>
      <c r="AN64">
        <v>293</v>
      </c>
      <c r="AO64">
        <v>297</v>
      </c>
      <c r="AP64">
        <v>295</v>
      </c>
      <c r="AQ64">
        <v>288</v>
      </c>
      <c r="AR64">
        <v>286</v>
      </c>
      <c r="AS64">
        <v>276</v>
      </c>
      <c r="AT64">
        <v>279</v>
      </c>
      <c r="AU64">
        <v>263</v>
      </c>
      <c r="AV64">
        <v>260</v>
      </c>
      <c r="AW64">
        <v>256</v>
      </c>
      <c r="AX64">
        <v>256</v>
      </c>
      <c r="AY64">
        <v>237</v>
      </c>
      <c r="AZ64">
        <v>238</v>
      </c>
      <c r="BA64">
        <v>225</v>
      </c>
      <c r="BB64">
        <v>225</v>
      </c>
      <c r="BC64">
        <v>216</v>
      </c>
      <c r="BD64">
        <v>213</v>
      </c>
      <c r="BE64">
        <v>207</v>
      </c>
      <c r="BF64">
        <v>198</v>
      </c>
      <c r="BG64">
        <v>192</v>
      </c>
      <c r="BH64">
        <v>182</v>
      </c>
      <c r="BI64">
        <v>171</v>
      </c>
      <c r="BJ64">
        <v>174</v>
      </c>
      <c r="BK64">
        <v>168</v>
      </c>
      <c r="BL64">
        <v>159</v>
      </c>
      <c r="BM64">
        <v>166</v>
      </c>
      <c r="CB64">
        <v>63</v>
      </c>
    </row>
    <row r="65" spans="1:80" x14ac:dyDescent="0.25">
      <c r="A65">
        <f>IF(C62='Cruscotto Italia'!$E$3,4,0)</f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v>3</v>
      </c>
      <c r="J65">
        <v>5</v>
      </c>
      <c r="K65">
        <v>5</v>
      </c>
      <c r="L65">
        <v>8</v>
      </c>
      <c r="M65">
        <v>20</v>
      </c>
      <c r="N65">
        <v>31</v>
      </c>
      <c r="O65">
        <v>38</v>
      </c>
      <c r="P65">
        <v>51</v>
      </c>
      <c r="Q65">
        <v>67</v>
      </c>
      <c r="R65">
        <v>90</v>
      </c>
      <c r="S65">
        <v>129</v>
      </c>
      <c r="T65">
        <v>173</v>
      </c>
      <c r="U65">
        <v>193</v>
      </c>
      <c r="V65">
        <v>244</v>
      </c>
      <c r="W65">
        <v>367</v>
      </c>
      <c r="X65">
        <v>481</v>
      </c>
      <c r="Y65">
        <v>559</v>
      </c>
      <c r="Z65">
        <v>552</v>
      </c>
      <c r="AA65">
        <v>704</v>
      </c>
      <c r="AB65">
        <v>743</v>
      </c>
      <c r="AC65">
        <v>923</v>
      </c>
      <c r="AD65">
        <v>1039</v>
      </c>
      <c r="AE65">
        <v>1223</v>
      </c>
      <c r="AF65">
        <v>1225</v>
      </c>
      <c r="AG65">
        <v>1357</v>
      </c>
      <c r="AH65">
        <v>1526</v>
      </c>
      <c r="AI65">
        <v>1677</v>
      </c>
      <c r="AJ65">
        <v>1843</v>
      </c>
      <c r="AK65">
        <v>2141</v>
      </c>
      <c r="AL65">
        <v>2400</v>
      </c>
      <c r="AM65">
        <v>2655</v>
      </c>
      <c r="AN65">
        <v>2813</v>
      </c>
      <c r="AO65">
        <v>3015</v>
      </c>
      <c r="AP65">
        <v>3359</v>
      </c>
      <c r="AQ65">
        <v>3472</v>
      </c>
      <c r="AR65">
        <v>3639</v>
      </c>
      <c r="AS65">
        <v>3798</v>
      </c>
      <c r="AT65">
        <v>3906</v>
      </c>
      <c r="AU65">
        <v>4077</v>
      </c>
      <c r="AV65">
        <v>4231</v>
      </c>
      <c r="AW65">
        <v>4409</v>
      </c>
      <c r="AX65">
        <v>4555</v>
      </c>
      <c r="AY65">
        <v>4758</v>
      </c>
      <c r="AZ65">
        <v>4941</v>
      </c>
      <c r="BA65">
        <v>5040</v>
      </c>
      <c r="BB65">
        <v>5125</v>
      </c>
      <c r="BC65">
        <v>5224</v>
      </c>
      <c r="BD65">
        <v>5460</v>
      </c>
      <c r="BE65">
        <v>5478</v>
      </c>
      <c r="BF65">
        <v>5389</v>
      </c>
      <c r="BG65">
        <v>5452</v>
      </c>
      <c r="BH65">
        <v>5536</v>
      </c>
      <c r="BI65">
        <v>5618</v>
      </c>
      <c r="BJ65">
        <v>5173</v>
      </c>
      <c r="BK65">
        <v>5212</v>
      </c>
      <c r="BL65">
        <v>5236</v>
      </c>
      <c r="BM65">
        <v>5293</v>
      </c>
      <c r="CB65">
        <v>64</v>
      </c>
    </row>
    <row r="66" spans="1:80" x14ac:dyDescent="0.25">
      <c r="A66">
        <f>IF(C62='Cruscotto Italia'!$E$3,5,0)</f>
        <v>0</v>
      </c>
      <c r="D66">
        <v>0</v>
      </c>
      <c r="E66">
        <v>0</v>
      </c>
      <c r="F66">
        <v>0</v>
      </c>
      <c r="G66">
        <v>0</v>
      </c>
      <c r="H66">
        <v>1</v>
      </c>
      <c r="I66">
        <v>1</v>
      </c>
      <c r="J66">
        <v>1</v>
      </c>
      <c r="K66">
        <v>1</v>
      </c>
      <c r="L66">
        <v>1</v>
      </c>
      <c r="M66">
        <v>1</v>
      </c>
      <c r="N66">
        <v>1</v>
      </c>
      <c r="O66">
        <v>1</v>
      </c>
      <c r="P66">
        <v>1</v>
      </c>
      <c r="Q66">
        <v>1</v>
      </c>
      <c r="R66">
        <v>1</v>
      </c>
      <c r="S66">
        <v>3</v>
      </c>
      <c r="T66">
        <v>5</v>
      </c>
      <c r="U66">
        <v>7</v>
      </c>
      <c r="V66">
        <v>10</v>
      </c>
      <c r="W66">
        <v>10</v>
      </c>
      <c r="X66">
        <v>10</v>
      </c>
      <c r="Y66">
        <v>11</v>
      </c>
      <c r="Z66">
        <v>12</v>
      </c>
      <c r="AA66">
        <v>17</v>
      </c>
      <c r="AB66">
        <v>22</v>
      </c>
      <c r="AC66">
        <v>33</v>
      </c>
      <c r="AD66">
        <v>35</v>
      </c>
      <c r="AE66">
        <v>42</v>
      </c>
      <c r="AF66">
        <v>51</v>
      </c>
      <c r="AG66">
        <v>51</v>
      </c>
      <c r="AH66">
        <v>54</v>
      </c>
      <c r="AI66">
        <v>95</v>
      </c>
      <c r="AJ66">
        <v>103</v>
      </c>
      <c r="AK66">
        <v>108</v>
      </c>
      <c r="AL66">
        <v>121</v>
      </c>
      <c r="AM66">
        <v>131</v>
      </c>
      <c r="AN66">
        <v>138</v>
      </c>
      <c r="AO66">
        <v>182</v>
      </c>
      <c r="AP66">
        <v>216</v>
      </c>
      <c r="AQ66">
        <v>300</v>
      </c>
      <c r="AR66">
        <v>310</v>
      </c>
      <c r="AS66">
        <v>337</v>
      </c>
      <c r="AT66">
        <v>350</v>
      </c>
      <c r="AU66">
        <v>377</v>
      </c>
      <c r="AV66">
        <v>430</v>
      </c>
      <c r="AW66">
        <v>441</v>
      </c>
      <c r="AX66">
        <v>451</v>
      </c>
      <c r="AY66">
        <v>499</v>
      </c>
      <c r="AZ66">
        <v>578</v>
      </c>
      <c r="BA66">
        <v>615</v>
      </c>
      <c r="BB66">
        <v>637</v>
      </c>
      <c r="BC66">
        <v>693</v>
      </c>
      <c r="BD66">
        <v>745</v>
      </c>
      <c r="BE66">
        <v>925</v>
      </c>
      <c r="BF66">
        <v>1149</v>
      </c>
      <c r="BG66">
        <v>1239</v>
      </c>
      <c r="BH66">
        <v>1272</v>
      </c>
      <c r="BI66">
        <v>1295</v>
      </c>
      <c r="BJ66">
        <v>1828</v>
      </c>
      <c r="BK66">
        <v>1886</v>
      </c>
      <c r="BL66">
        <v>2002</v>
      </c>
      <c r="BM66">
        <v>2109</v>
      </c>
      <c r="CB66">
        <v>65</v>
      </c>
    </row>
    <row r="67" spans="1:80" x14ac:dyDescent="0.25">
      <c r="A67">
        <f>IF(C62='Cruscotto Italia'!$E$3,6,0)</f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1</v>
      </c>
      <c r="U67">
        <v>5</v>
      </c>
      <c r="V67">
        <v>5</v>
      </c>
      <c r="W67">
        <v>6</v>
      </c>
      <c r="X67">
        <v>8</v>
      </c>
      <c r="Y67">
        <v>14</v>
      </c>
      <c r="Z67">
        <v>17</v>
      </c>
      <c r="AA67">
        <v>22</v>
      </c>
      <c r="AB67">
        <v>38</v>
      </c>
      <c r="AC67">
        <v>47</v>
      </c>
      <c r="AD67">
        <v>72</v>
      </c>
      <c r="AE67">
        <v>91</v>
      </c>
      <c r="AF67">
        <v>109</v>
      </c>
      <c r="AG67">
        <v>129</v>
      </c>
      <c r="AH67">
        <v>142</v>
      </c>
      <c r="AI67">
        <v>158</v>
      </c>
      <c r="AJ67">
        <v>177</v>
      </c>
      <c r="AK67">
        <v>198</v>
      </c>
      <c r="AL67">
        <v>215</v>
      </c>
      <c r="AM67">
        <v>231</v>
      </c>
      <c r="AN67">
        <v>244</v>
      </c>
      <c r="AO67">
        <v>253</v>
      </c>
      <c r="AP67">
        <v>268</v>
      </c>
      <c r="AQ67">
        <v>290</v>
      </c>
      <c r="AR67">
        <v>307</v>
      </c>
      <c r="AS67">
        <v>325</v>
      </c>
      <c r="AT67">
        <v>350</v>
      </c>
      <c r="AU67">
        <v>369</v>
      </c>
      <c r="AV67">
        <v>392</v>
      </c>
      <c r="AW67">
        <v>408</v>
      </c>
      <c r="AX67">
        <v>454</v>
      </c>
      <c r="AY67">
        <v>467</v>
      </c>
      <c r="AZ67">
        <v>495</v>
      </c>
      <c r="BA67">
        <v>518</v>
      </c>
      <c r="BB67">
        <v>538</v>
      </c>
      <c r="BC67">
        <v>556</v>
      </c>
      <c r="BD67">
        <v>585</v>
      </c>
      <c r="BE67">
        <v>602</v>
      </c>
      <c r="BF67">
        <v>618</v>
      </c>
      <c r="BG67">
        <v>637</v>
      </c>
      <c r="BH67">
        <v>667</v>
      </c>
      <c r="BI67">
        <v>686</v>
      </c>
      <c r="BJ67">
        <v>705</v>
      </c>
      <c r="BK67">
        <v>723</v>
      </c>
      <c r="BL67">
        <v>742</v>
      </c>
      <c r="BM67">
        <v>760</v>
      </c>
      <c r="CB67">
        <v>66</v>
      </c>
    </row>
    <row r="68" spans="1:80" x14ac:dyDescent="0.25">
      <c r="A68">
        <f>IF(C62='Cruscotto Italia'!$E$3,7,0)</f>
        <v>0</v>
      </c>
      <c r="D68">
        <v>140</v>
      </c>
      <c r="E68">
        <v>296</v>
      </c>
      <c r="F68">
        <v>363</v>
      </c>
      <c r="G68">
        <v>410</v>
      </c>
      <c r="H68">
        <v>437</v>
      </c>
      <c r="I68">
        <v>531</v>
      </c>
      <c r="J68">
        <v>572</v>
      </c>
      <c r="K68">
        <v>613</v>
      </c>
      <c r="L68">
        <v>697</v>
      </c>
      <c r="M68">
        <v>776</v>
      </c>
      <c r="N68">
        <v>776</v>
      </c>
      <c r="O68">
        <v>1097</v>
      </c>
      <c r="P68">
        <v>1331</v>
      </c>
      <c r="Q68">
        <v>1618</v>
      </c>
      <c r="R68">
        <v>2018</v>
      </c>
      <c r="S68">
        <v>2573</v>
      </c>
      <c r="T68">
        <v>2804</v>
      </c>
      <c r="U68">
        <v>3165</v>
      </c>
      <c r="V68">
        <v>4049</v>
      </c>
      <c r="W68">
        <v>4595</v>
      </c>
      <c r="X68">
        <v>5132</v>
      </c>
      <c r="Y68">
        <v>5910</v>
      </c>
      <c r="Z68">
        <v>6727</v>
      </c>
      <c r="AA68">
        <v>7606</v>
      </c>
      <c r="AB68">
        <v>8873</v>
      </c>
      <c r="AC68">
        <v>10405</v>
      </c>
      <c r="AD68">
        <v>11909</v>
      </c>
      <c r="AE68">
        <v>13264</v>
      </c>
      <c r="AF68">
        <v>13851</v>
      </c>
      <c r="AG68">
        <v>15701</v>
      </c>
      <c r="AH68">
        <v>17868</v>
      </c>
      <c r="AI68">
        <v>20952</v>
      </c>
      <c r="AJ68">
        <v>23746</v>
      </c>
      <c r="AK68">
        <v>25613</v>
      </c>
      <c r="AL68">
        <v>27579</v>
      </c>
      <c r="AM68">
        <v>30099</v>
      </c>
      <c r="AN68">
        <v>33165</v>
      </c>
      <c r="AO68">
        <v>36575</v>
      </c>
      <c r="AP68">
        <v>40724</v>
      </c>
      <c r="AQ68">
        <v>44460</v>
      </c>
      <c r="AR68">
        <v>47886</v>
      </c>
      <c r="AS68">
        <v>51006</v>
      </c>
      <c r="AT68">
        <v>52849</v>
      </c>
      <c r="AU68">
        <v>56651</v>
      </c>
      <c r="AV68">
        <v>60985</v>
      </c>
      <c r="AW68">
        <v>65461</v>
      </c>
      <c r="AX68">
        <v>72001</v>
      </c>
      <c r="AY68">
        <v>75756</v>
      </c>
      <c r="AZ68">
        <v>78640</v>
      </c>
      <c r="BA68">
        <v>80889</v>
      </c>
      <c r="BB68">
        <v>82269</v>
      </c>
      <c r="BC68">
        <v>86348</v>
      </c>
      <c r="BD68">
        <v>91651</v>
      </c>
      <c r="BE68">
        <v>96231</v>
      </c>
      <c r="BF68">
        <v>99903</v>
      </c>
      <c r="BG68">
        <v>103975</v>
      </c>
      <c r="BH68">
        <v>105857</v>
      </c>
      <c r="BI68">
        <v>109925</v>
      </c>
      <c r="BJ68">
        <v>114100</v>
      </c>
      <c r="BK68">
        <v>118177</v>
      </c>
      <c r="BL68">
        <v>121336</v>
      </c>
      <c r="BM68">
        <v>125495</v>
      </c>
      <c r="CB68">
        <v>67</v>
      </c>
    </row>
    <row r="69" spans="1:80" x14ac:dyDescent="0.25">
      <c r="A69">
        <f>IF(C69='Cruscotto Italia'!$E$3,1,0)</f>
        <v>0</v>
      </c>
      <c r="C69" s="1" t="str">
        <f>+'Sel Italia'!D9</f>
        <v xml:space="preserve">Lazio </v>
      </c>
      <c r="D69" s="8">
        <v>2</v>
      </c>
      <c r="E69" s="8">
        <v>2</v>
      </c>
      <c r="F69" s="8">
        <v>0</v>
      </c>
      <c r="G69" s="8">
        <v>0</v>
      </c>
      <c r="H69" s="8">
        <v>0</v>
      </c>
      <c r="I69" s="8">
        <v>3</v>
      </c>
      <c r="J69" s="8">
        <v>3</v>
      </c>
      <c r="K69" s="8">
        <v>4</v>
      </c>
      <c r="L69" s="8">
        <f>+L70+L71+L72</f>
        <v>11</v>
      </c>
      <c r="M69" s="8">
        <f t="shared" ref="M69:O69" si="27">+M70+M71+M72</f>
        <v>27</v>
      </c>
      <c r="N69" s="8">
        <f t="shared" si="27"/>
        <v>41</v>
      </c>
      <c r="O69" s="8">
        <f t="shared" si="27"/>
        <v>50</v>
      </c>
      <c r="P69" s="8">
        <v>72</v>
      </c>
      <c r="Q69" s="8">
        <v>81</v>
      </c>
      <c r="R69">
        <v>94</v>
      </c>
      <c r="S69">
        <v>99</v>
      </c>
      <c r="T69">
        <v>125</v>
      </c>
      <c r="U69">
        <v>172</v>
      </c>
      <c r="V69">
        <v>242</v>
      </c>
      <c r="W69">
        <v>320</v>
      </c>
      <c r="X69">
        <v>396</v>
      </c>
      <c r="Y69">
        <v>472</v>
      </c>
      <c r="Z69">
        <v>550</v>
      </c>
      <c r="AA69">
        <v>650</v>
      </c>
      <c r="AB69">
        <v>741</v>
      </c>
      <c r="AC69">
        <v>912</v>
      </c>
      <c r="AD69">
        <v>1086</v>
      </c>
      <c r="AE69">
        <v>1272</v>
      </c>
      <c r="AF69">
        <v>1414</v>
      </c>
      <c r="AG69">
        <v>1545</v>
      </c>
      <c r="AH69">
        <v>1675</v>
      </c>
      <c r="AI69">
        <v>1835</v>
      </c>
      <c r="AJ69">
        <v>2013</v>
      </c>
      <c r="AK69">
        <v>2181</v>
      </c>
      <c r="AL69">
        <v>2362</v>
      </c>
      <c r="AM69">
        <v>2497</v>
      </c>
      <c r="AN69">
        <v>2642</v>
      </c>
      <c r="AO69">
        <v>2758</v>
      </c>
      <c r="AP69">
        <v>2879</v>
      </c>
      <c r="AQ69">
        <v>3009</v>
      </c>
      <c r="AR69">
        <v>3106</v>
      </c>
      <c r="AS69">
        <v>3186</v>
      </c>
      <c r="AT69">
        <v>3300</v>
      </c>
      <c r="AU69">
        <v>3365</v>
      </c>
      <c r="AV69">
        <v>3448</v>
      </c>
      <c r="AW69">
        <v>3532</v>
      </c>
      <c r="AX69">
        <v>3633</v>
      </c>
      <c r="AY69">
        <v>3730</v>
      </c>
      <c r="AZ69">
        <v>3817</v>
      </c>
      <c r="BA69">
        <v>3920</v>
      </c>
      <c r="BB69">
        <v>4022</v>
      </c>
      <c r="BC69">
        <v>4047</v>
      </c>
      <c r="BD69">
        <v>4144</v>
      </c>
      <c r="BE69">
        <v>4214</v>
      </c>
      <c r="BF69">
        <v>4282</v>
      </c>
      <c r="BG69">
        <v>4321</v>
      </c>
      <c r="BH69">
        <v>4365</v>
      </c>
      <c r="BI69">
        <v>4402</v>
      </c>
      <c r="BJ69">
        <v>4463</v>
      </c>
      <c r="BK69">
        <v>4486</v>
      </c>
      <c r="BL69">
        <v>4492</v>
      </c>
      <c r="BM69">
        <v>4561</v>
      </c>
      <c r="CB69">
        <v>68</v>
      </c>
    </row>
    <row r="70" spans="1:80" x14ac:dyDescent="0.25">
      <c r="A70">
        <f>IF(C69='Cruscotto Italia'!$E$3,2,0)</f>
        <v>0</v>
      </c>
      <c r="D70">
        <v>1</v>
      </c>
      <c r="E70">
        <v>1</v>
      </c>
      <c r="F70">
        <v>0</v>
      </c>
      <c r="G70">
        <v>0</v>
      </c>
      <c r="H70">
        <v>0</v>
      </c>
      <c r="I70">
        <v>3</v>
      </c>
      <c r="J70">
        <v>3</v>
      </c>
      <c r="K70">
        <v>3</v>
      </c>
      <c r="L70">
        <v>10</v>
      </c>
      <c r="M70">
        <v>15</v>
      </c>
      <c r="N70">
        <v>20</v>
      </c>
      <c r="O70">
        <v>26</v>
      </c>
      <c r="P70">
        <v>43</v>
      </c>
      <c r="Q70">
        <v>47</v>
      </c>
      <c r="R70">
        <v>55</v>
      </c>
      <c r="S70">
        <v>50</v>
      </c>
      <c r="T70">
        <v>67</v>
      </c>
      <c r="U70">
        <v>85</v>
      </c>
      <c r="V70">
        <v>122</v>
      </c>
      <c r="W70">
        <v>181</v>
      </c>
      <c r="X70">
        <v>223</v>
      </c>
      <c r="Y70">
        <v>267</v>
      </c>
      <c r="Z70">
        <v>314</v>
      </c>
      <c r="AA70">
        <v>374</v>
      </c>
      <c r="AB70">
        <v>426</v>
      </c>
      <c r="AC70">
        <v>537</v>
      </c>
      <c r="AD70">
        <v>591</v>
      </c>
      <c r="AE70">
        <v>671</v>
      </c>
      <c r="AF70">
        <v>718</v>
      </c>
      <c r="AG70">
        <v>747</v>
      </c>
      <c r="AH70">
        <v>805</v>
      </c>
      <c r="AI70">
        <v>878</v>
      </c>
      <c r="AJ70">
        <v>992</v>
      </c>
      <c r="AK70">
        <v>985</v>
      </c>
      <c r="AL70">
        <v>1062</v>
      </c>
      <c r="AM70">
        <v>1079</v>
      </c>
      <c r="AN70">
        <v>1127</v>
      </c>
      <c r="AO70">
        <v>1131</v>
      </c>
      <c r="AP70">
        <v>1169</v>
      </c>
      <c r="AQ70">
        <v>1194</v>
      </c>
      <c r="AR70">
        <v>1236</v>
      </c>
      <c r="AS70">
        <v>1235</v>
      </c>
      <c r="AT70">
        <v>1235</v>
      </c>
      <c r="AU70">
        <v>1229</v>
      </c>
      <c r="AV70">
        <v>1241</v>
      </c>
      <c r="AW70">
        <v>1244</v>
      </c>
      <c r="AX70">
        <v>1236</v>
      </c>
      <c r="AY70">
        <v>1264</v>
      </c>
      <c r="AZ70">
        <v>1268</v>
      </c>
      <c r="BA70">
        <v>1314</v>
      </c>
      <c r="BB70">
        <v>1344</v>
      </c>
      <c r="BC70">
        <v>1342</v>
      </c>
      <c r="BD70">
        <v>1347</v>
      </c>
      <c r="BE70">
        <v>1332</v>
      </c>
      <c r="BF70">
        <v>1376</v>
      </c>
      <c r="BG70">
        <v>1370</v>
      </c>
      <c r="BH70">
        <v>1388</v>
      </c>
      <c r="BI70">
        <v>1380</v>
      </c>
      <c r="BJ70">
        <v>1384</v>
      </c>
      <c r="BK70">
        <v>1385</v>
      </c>
      <c r="BL70">
        <v>1396</v>
      </c>
      <c r="BM70">
        <v>1421</v>
      </c>
      <c r="CB70">
        <v>69</v>
      </c>
    </row>
    <row r="71" spans="1:80" x14ac:dyDescent="0.25">
      <c r="A71">
        <f>IF(C69='Cruscotto Italia'!$E$3,3,0)</f>
        <v>0</v>
      </c>
      <c r="D71">
        <v>1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3</v>
      </c>
      <c r="N71">
        <v>7</v>
      </c>
      <c r="O71">
        <v>8</v>
      </c>
      <c r="P71">
        <v>8</v>
      </c>
      <c r="Q71">
        <v>8</v>
      </c>
      <c r="R71">
        <v>8</v>
      </c>
      <c r="S71">
        <v>15</v>
      </c>
      <c r="T71">
        <v>18</v>
      </c>
      <c r="U71">
        <v>20</v>
      </c>
      <c r="V71">
        <v>24</v>
      </c>
      <c r="W71">
        <v>25</v>
      </c>
      <c r="X71">
        <v>31</v>
      </c>
      <c r="Y71">
        <v>31</v>
      </c>
      <c r="Z71">
        <v>44</v>
      </c>
      <c r="AA71">
        <v>44</v>
      </c>
      <c r="AB71">
        <v>45</v>
      </c>
      <c r="AC71">
        <v>47</v>
      </c>
      <c r="AD71">
        <v>70</v>
      </c>
      <c r="AE71">
        <v>79</v>
      </c>
      <c r="AF71">
        <v>96</v>
      </c>
      <c r="AG71">
        <v>94</v>
      </c>
      <c r="AH71">
        <v>101</v>
      </c>
      <c r="AI71">
        <v>113</v>
      </c>
      <c r="AJ71">
        <v>126</v>
      </c>
      <c r="AK71">
        <v>133</v>
      </c>
      <c r="AL71">
        <v>133</v>
      </c>
      <c r="AM71">
        <v>154</v>
      </c>
      <c r="AN71">
        <v>173</v>
      </c>
      <c r="AO71">
        <v>177</v>
      </c>
      <c r="AP71">
        <v>181</v>
      </c>
      <c r="AQ71">
        <v>188</v>
      </c>
      <c r="AR71">
        <v>193</v>
      </c>
      <c r="AS71">
        <v>197</v>
      </c>
      <c r="AT71">
        <v>197</v>
      </c>
      <c r="AU71">
        <v>192</v>
      </c>
      <c r="AV71">
        <v>196</v>
      </c>
      <c r="AW71">
        <v>198</v>
      </c>
      <c r="AX71">
        <v>201</v>
      </c>
      <c r="AY71">
        <v>203</v>
      </c>
      <c r="AZ71">
        <v>201</v>
      </c>
      <c r="BA71">
        <v>200</v>
      </c>
      <c r="BB71">
        <v>199</v>
      </c>
      <c r="BC71">
        <v>196</v>
      </c>
      <c r="BD71">
        <v>197</v>
      </c>
      <c r="BE71">
        <v>187</v>
      </c>
      <c r="BF71">
        <v>186</v>
      </c>
      <c r="BG71">
        <v>185</v>
      </c>
      <c r="BH71">
        <v>185</v>
      </c>
      <c r="BI71">
        <v>184</v>
      </c>
      <c r="BJ71">
        <v>187</v>
      </c>
      <c r="BK71">
        <v>186</v>
      </c>
      <c r="BL71">
        <v>184</v>
      </c>
      <c r="BM71">
        <v>183</v>
      </c>
      <c r="CB71">
        <v>70</v>
      </c>
    </row>
    <row r="72" spans="1:80" x14ac:dyDescent="0.25">
      <c r="A72">
        <f>IF(C69='Cruscotto Italia'!$E$3,4,0)</f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9</v>
      </c>
      <c r="N72">
        <v>14</v>
      </c>
      <c r="O72">
        <v>16</v>
      </c>
      <c r="P72">
        <v>21</v>
      </c>
      <c r="Q72">
        <v>26</v>
      </c>
      <c r="R72">
        <v>31</v>
      </c>
      <c r="S72">
        <v>34</v>
      </c>
      <c r="T72">
        <v>40</v>
      </c>
      <c r="U72">
        <v>67</v>
      </c>
      <c r="V72">
        <v>96</v>
      </c>
      <c r="W72">
        <v>114</v>
      </c>
      <c r="X72">
        <v>142</v>
      </c>
      <c r="Y72">
        <v>174</v>
      </c>
      <c r="Z72">
        <v>192</v>
      </c>
      <c r="AA72">
        <v>232</v>
      </c>
      <c r="AB72">
        <v>270</v>
      </c>
      <c r="AC72">
        <v>328</v>
      </c>
      <c r="AD72">
        <v>425</v>
      </c>
      <c r="AE72">
        <v>522</v>
      </c>
      <c r="AF72">
        <v>600</v>
      </c>
      <c r="AG72">
        <v>704</v>
      </c>
      <c r="AH72">
        <v>769</v>
      </c>
      <c r="AI72">
        <v>844</v>
      </c>
      <c r="AJ72">
        <v>895</v>
      </c>
      <c r="AK72">
        <v>1063</v>
      </c>
      <c r="AL72">
        <v>1167</v>
      </c>
      <c r="AM72">
        <v>1264</v>
      </c>
      <c r="AN72">
        <v>1342</v>
      </c>
      <c r="AO72">
        <v>1450</v>
      </c>
      <c r="AP72">
        <v>1529</v>
      </c>
      <c r="AQ72">
        <v>1627</v>
      </c>
      <c r="AR72">
        <v>1677</v>
      </c>
      <c r="AS72">
        <v>1754</v>
      </c>
      <c r="AT72">
        <v>1868</v>
      </c>
      <c r="AU72">
        <v>1944</v>
      </c>
      <c r="AV72">
        <v>2011</v>
      </c>
      <c r="AW72">
        <v>2090</v>
      </c>
      <c r="AX72">
        <v>2196</v>
      </c>
      <c r="AY72">
        <v>2263</v>
      </c>
      <c r="AZ72">
        <v>2348</v>
      </c>
      <c r="BA72">
        <v>2406</v>
      </c>
      <c r="BB72">
        <v>2479</v>
      </c>
      <c r="BC72">
        <v>2509</v>
      </c>
      <c r="BD72">
        <v>2600</v>
      </c>
      <c r="BE72">
        <v>2695</v>
      </c>
      <c r="BF72">
        <v>2720</v>
      </c>
      <c r="BG72">
        <v>2766</v>
      </c>
      <c r="BH72">
        <v>2792</v>
      </c>
      <c r="BI72">
        <v>2838</v>
      </c>
      <c r="BJ72">
        <v>2892</v>
      </c>
      <c r="BK72">
        <v>2915</v>
      </c>
      <c r="BL72">
        <v>2912</v>
      </c>
      <c r="BM72">
        <v>2957</v>
      </c>
      <c r="CB72">
        <v>71</v>
      </c>
    </row>
    <row r="73" spans="1:80" x14ac:dyDescent="0.25">
      <c r="A73">
        <f>IF(C69='Cruscotto Italia'!$E$3,5,0)</f>
        <v>0</v>
      </c>
      <c r="D73">
        <v>1</v>
      </c>
      <c r="E73">
        <v>1</v>
      </c>
      <c r="F73">
        <v>3</v>
      </c>
      <c r="G73">
        <v>3</v>
      </c>
      <c r="H73">
        <v>3</v>
      </c>
      <c r="I73">
        <v>3</v>
      </c>
      <c r="J73">
        <v>3</v>
      </c>
      <c r="K73">
        <v>3</v>
      </c>
      <c r="L73">
        <v>3</v>
      </c>
      <c r="M73">
        <v>3</v>
      </c>
      <c r="N73">
        <v>3</v>
      </c>
      <c r="O73">
        <v>3</v>
      </c>
      <c r="P73">
        <v>3</v>
      </c>
      <c r="Q73">
        <v>3</v>
      </c>
      <c r="R73">
        <v>3</v>
      </c>
      <c r="S73">
        <v>11</v>
      </c>
      <c r="T73">
        <v>19</v>
      </c>
      <c r="U73">
        <v>19</v>
      </c>
      <c r="V73">
        <v>24</v>
      </c>
      <c r="W73">
        <v>24</v>
      </c>
      <c r="X73">
        <v>24</v>
      </c>
      <c r="Y73">
        <v>32</v>
      </c>
      <c r="Z73">
        <v>34</v>
      </c>
      <c r="AA73">
        <v>42</v>
      </c>
      <c r="AB73">
        <v>44</v>
      </c>
      <c r="AC73">
        <v>53</v>
      </c>
      <c r="AD73">
        <v>54</v>
      </c>
      <c r="AE73">
        <v>58</v>
      </c>
      <c r="AF73">
        <v>63</v>
      </c>
      <c r="AG73">
        <v>103</v>
      </c>
      <c r="AH73">
        <v>131</v>
      </c>
      <c r="AI73">
        <v>155</v>
      </c>
      <c r="AJ73">
        <v>164</v>
      </c>
      <c r="AK73">
        <v>200</v>
      </c>
      <c r="AL73">
        <v>208</v>
      </c>
      <c r="AM73">
        <v>267</v>
      </c>
      <c r="AN73">
        <v>291</v>
      </c>
      <c r="AO73">
        <v>337</v>
      </c>
      <c r="AP73">
        <v>369</v>
      </c>
      <c r="AQ73">
        <v>392</v>
      </c>
      <c r="AR73">
        <v>439</v>
      </c>
      <c r="AS73">
        <v>475</v>
      </c>
      <c r="AT73">
        <v>502</v>
      </c>
      <c r="AU73">
        <v>546</v>
      </c>
      <c r="AV73">
        <v>574</v>
      </c>
      <c r="AW73">
        <v>644</v>
      </c>
      <c r="AX73">
        <v>687</v>
      </c>
      <c r="AY73">
        <v>720</v>
      </c>
      <c r="AZ73">
        <v>749</v>
      </c>
      <c r="BA73">
        <v>764</v>
      </c>
      <c r="BB73">
        <v>789</v>
      </c>
      <c r="BC73">
        <v>874</v>
      </c>
      <c r="BD73">
        <v>920</v>
      </c>
      <c r="BE73">
        <v>978</v>
      </c>
      <c r="BF73">
        <v>1046</v>
      </c>
      <c r="BG73">
        <v>1093</v>
      </c>
      <c r="BH73">
        <v>1101</v>
      </c>
      <c r="BI73">
        <v>1130</v>
      </c>
      <c r="BJ73">
        <v>1142</v>
      </c>
      <c r="BK73">
        <v>1193</v>
      </c>
      <c r="BL73">
        <v>1256</v>
      </c>
      <c r="BM73">
        <v>1276</v>
      </c>
      <c r="CB73">
        <v>72</v>
      </c>
    </row>
    <row r="74" spans="1:80" x14ac:dyDescent="0.25">
      <c r="A74">
        <f>IF(C69='Cruscotto Italia'!$E$3,6,0)</f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1</v>
      </c>
      <c r="Q74">
        <v>3</v>
      </c>
      <c r="R74">
        <v>5</v>
      </c>
      <c r="S74">
        <v>6</v>
      </c>
      <c r="T74">
        <v>6</v>
      </c>
      <c r="U74">
        <v>9</v>
      </c>
      <c r="V74">
        <v>11</v>
      </c>
      <c r="W74">
        <v>13</v>
      </c>
      <c r="X74">
        <v>16</v>
      </c>
      <c r="Y74">
        <v>19</v>
      </c>
      <c r="Z74">
        <v>23</v>
      </c>
      <c r="AA74">
        <v>32</v>
      </c>
      <c r="AB74">
        <v>38</v>
      </c>
      <c r="AC74">
        <v>43</v>
      </c>
      <c r="AD74">
        <v>50</v>
      </c>
      <c r="AE74">
        <v>53</v>
      </c>
      <c r="AF74">
        <v>63</v>
      </c>
      <c r="AG74">
        <v>80</v>
      </c>
      <c r="AH74">
        <v>95</v>
      </c>
      <c r="AI74">
        <v>106</v>
      </c>
      <c r="AJ74">
        <v>118</v>
      </c>
      <c r="AK74">
        <v>124</v>
      </c>
      <c r="AL74">
        <v>136</v>
      </c>
      <c r="AM74">
        <v>150</v>
      </c>
      <c r="AN74">
        <v>162</v>
      </c>
      <c r="AO74">
        <v>169</v>
      </c>
      <c r="AP74">
        <v>185</v>
      </c>
      <c r="AQ74">
        <v>199</v>
      </c>
      <c r="AR74">
        <v>212</v>
      </c>
      <c r="AS74">
        <v>219</v>
      </c>
      <c r="AT74">
        <v>229</v>
      </c>
      <c r="AU74">
        <v>238</v>
      </c>
      <c r="AV74">
        <v>244</v>
      </c>
      <c r="AW74">
        <v>253</v>
      </c>
      <c r="AX74">
        <v>263</v>
      </c>
      <c r="AY74">
        <v>273</v>
      </c>
      <c r="AZ74">
        <v>279</v>
      </c>
      <c r="BA74">
        <v>284</v>
      </c>
      <c r="BB74">
        <v>300</v>
      </c>
      <c r="BC74">
        <v>311</v>
      </c>
      <c r="BD74">
        <v>316</v>
      </c>
      <c r="BE74">
        <v>332</v>
      </c>
      <c r="BF74">
        <v>340</v>
      </c>
      <c r="BG74">
        <v>341</v>
      </c>
      <c r="BH74">
        <v>349</v>
      </c>
      <c r="BI74">
        <v>363</v>
      </c>
      <c r="BJ74">
        <v>370</v>
      </c>
      <c r="BK74">
        <v>375</v>
      </c>
      <c r="BL74">
        <v>384</v>
      </c>
      <c r="BM74">
        <v>387</v>
      </c>
      <c r="CB74">
        <v>73</v>
      </c>
    </row>
    <row r="75" spans="1:80" x14ac:dyDescent="0.25">
      <c r="A75">
        <f>IF(C69='Cruscotto Italia'!$E$3,7,0)</f>
        <v>0</v>
      </c>
      <c r="D75">
        <v>124</v>
      </c>
      <c r="E75">
        <v>124</v>
      </c>
      <c r="F75">
        <v>124</v>
      </c>
      <c r="G75">
        <v>552</v>
      </c>
      <c r="H75">
        <v>611</v>
      </c>
      <c r="I75">
        <v>679</v>
      </c>
      <c r="J75">
        <v>724</v>
      </c>
      <c r="K75">
        <v>773</v>
      </c>
      <c r="L75">
        <v>877</v>
      </c>
      <c r="M75">
        <v>995</v>
      </c>
      <c r="N75">
        <v>1175</v>
      </c>
      <c r="O75">
        <v>1373</v>
      </c>
      <c r="P75">
        <v>1582</v>
      </c>
      <c r="Q75">
        <v>1929</v>
      </c>
      <c r="R75">
        <v>1929</v>
      </c>
      <c r="S75">
        <v>3591</v>
      </c>
      <c r="T75">
        <v>3591</v>
      </c>
      <c r="U75">
        <v>5592</v>
      </c>
      <c r="V75">
        <v>6491</v>
      </c>
      <c r="W75">
        <v>7335</v>
      </c>
      <c r="X75">
        <v>8345</v>
      </c>
      <c r="Y75">
        <v>9330</v>
      </c>
      <c r="Z75">
        <v>9436</v>
      </c>
      <c r="AA75">
        <v>11145</v>
      </c>
      <c r="AB75">
        <v>11145</v>
      </c>
      <c r="AC75">
        <v>13889</v>
      </c>
      <c r="AD75">
        <v>13889</v>
      </c>
      <c r="AE75">
        <v>17845</v>
      </c>
      <c r="AF75">
        <v>18371</v>
      </c>
      <c r="AG75">
        <v>18371</v>
      </c>
      <c r="AH75">
        <v>20669</v>
      </c>
      <c r="AI75">
        <v>22771</v>
      </c>
      <c r="AJ75">
        <v>24106</v>
      </c>
      <c r="AK75">
        <v>27179</v>
      </c>
      <c r="AL75">
        <v>27744</v>
      </c>
      <c r="AM75">
        <v>32846</v>
      </c>
      <c r="AN75">
        <v>34677</v>
      </c>
      <c r="AO75">
        <v>35810</v>
      </c>
      <c r="AP75">
        <v>41575</v>
      </c>
      <c r="AQ75">
        <v>43776</v>
      </c>
      <c r="AR75">
        <v>44624</v>
      </c>
      <c r="AS75">
        <v>44658</v>
      </c>
      <c r="AT75">
        <v>47470</v>
      </c>
      <c r="AU75">
        <v>48874</v>
      </c>
      <c r="AV75">
        <v>55113</v>
      </c>
      <c r="AW75">
        <v>58107</v>
      </c>
      <c r="AX75">
        <v>61769</v>
      </c>
      <c r="AY75">
        <v>65241</v>
      </c>
      <c r="AZ75">
        <v>68954</v>
      </c>
      <c r="BA75">
        <v>72746</v>
      </c>
      <c r="BB75">
        <v>74650</v>
      </c>
      <c r="BC75">
        <v>75584</v>
      </c>
      <c r="BD75">
        <v>81993</v>
      </c>
      <c r="BE75">
        <v>84755</v>
      </c>
      <c r="BF75">
        <v>89553</v>
      </c>
      <c r="BG75">
        <v>91807</v>
      </c>
      <c r="BH75">
        <v>97823</v>
      </c>
      <c r="BI75">
        <v>100031</v>
      </c>
      <c r="BJ75">
        <v>104062</v>
      </c>
      <c r="BK75">
        <v>111073</v>
      </c>
      <c r="BL75">
        <v>114317</v>
      </c>
      <c r="BM75">
        <v>118354</v>
      </c>
      <c r="CB75">
        <v>74</v>
      </c>
    </row>
    <row r="76" spans="1:80" x14ac:dyDescent="0.25">
      <c r="A76">
        <f>IF(C76='Cruscotto Italia'!$E$3,1,0)</f>
        <v>0</v>
      </c>
      <c r="C76" s="1" t="str">
        <f>+'Sel Italia'!D8</f>
        <v xml:space="preserve">Friuli Venezia Giulia 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6</v>
      </c>
      <c r="K76" s="8">
        <v>9</v>
      </c>
      <c r="L76" s="8">
        <f>+L77+L78+L79</f>
        <v>13</v>
      </c>
      <c r="M76" s="8">
        <f t="shared" ref="M76:O76" si="28">+M77+M78+M79</f>
        <v>18</v>
      </c>
      <c r="N76" s="8">
        <f t="shared" si="28"/>
        <v>21</v>
      </c>
      <c r="O76" s="8">
        <f t="shared" si="28"/>
        <v>28</v>
      </c>
      <c r="P76" s="8">
        <v>39</v>
      </c>
      <c r="Q76" s="8">
        <v>53</v>
      </c>
      <c r="R76">
        <v>89</v>
      </c>
      <c r="S76">
        <v>110</v>
      </c>
      <c r="T76">
        <v>110</v>
      </c>
      <c r="U76">
        <v>148</v>
      </c>
      <c r="V76">
        <v>236</v>
      </c>
      <c r="W76">
        <v>271</v>
      </c>
      <c r="X76">
        <v>316</v>
      </c>
      <c r="Y76">
        <v>346</v>
      </c>
      <c r="Z76">
        <v>347</v>
      </c>
      <c r="AA76">
        <v>416</v>
      </c>
      <c r="AB76">
        <v>522</v>
      </c>
      <c r="AC76">
        <v>555</v>
      </c>
      <c r="AD76">
        <v>666</v>
      </c>
      <c r="AE76">
        <v>738</v>
      </c>
      <c r="AF76">
        <v>771</v>
      </c>
      <c r="AG76">
        <v>848</v>
      </c>
      <c r="AH76">
        <v>911</v>
      </c>
      <c r="AI76">
        <v>954</v>
      </c>
      <c r="AJ76">
        <v>1027</v>
      </c>
      <c r="AK76">
        <v>1120</v>
      </c>
      <c r="AL76">
        <v>1141</v>
      </c>
      <c r="AM76">
        <v>1109</v>
      </c>
      <c r="AN76">
        <v>1160</v>
      </c>
      <c r="AO76">
        <v>1206</v>
      </c>
      <c r="AP76">
        <v>1294</v>
      </c>
      <c r="AQ76">
        <v>1324</v>
      </c>
      <c r="AR76">
        <v>1336</v>
      </c>
      <c r="AS76">
        <v>1363</v>
      </c>
      <c r="AT76">
        <v>1396</v>
      </c>
      <c r="AU76">
        <v>1379</v>
      </c>
      <c r="AV76">
        <v>1415</v>
      </c>
      <c r="AW76">
        <v>1390</v>
      </c>
      <c r="AX76">
        <v>1398</v>
      </c>
      <c r="AY76">
        <v>1382</v>
      </c>
      <c r="AZ76">
        <v>1326</v>
      </c>
      <c r="BA76">
        <v>1307</v>
      </c>
      <c r="BB76">
        <v>899</v>
      </c>
      <c r="BC76">
        <v>1394</v>
      </c>
      <c r="BD76">
        <v>1330</v>
      </c>
      <c r="BE76">
        <v>1428</v>
      </c>
      <c r="BF76">
        <v>1403</v>
      </c>
      <c r="BG76">
        <v>1337</v>
      </c>
      <c r="BH76">
        <v>1190</v>
      </c>
      <c r="BI76">
        <v>1322</v>
      </c>
      <c r="BJ76">
        <v>1308</v>
      </c>
      <c r="BK76">
        <v>1135</v>
      </c>
      <c r="BL76">
        <v>1320</v>
      </c>
      <c r="BM76">
        <v>1084</v>
      </c>
      <c r="CB76">
        <v>75</v>
      </c>
    </row>
    <row r="77" spans="1:80" x14ac:dyDescent="0.25">
      <c r="A77">
        <f>IF(C76='Cruscotto Italia'!$E$3,2,0)</f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3</v>
      </c>
      <c r="N77">
        <v>4</v>
      </c>
      <c r="O77">
        <v>4</v>
      </c>
      <c r="P77">
        <v>7</v>
      </c>
      <c r="Q77">
        <v>7</v>
      </c>
      <c r="R77">
        <v>18</v>
      </c>
      <c r="S77">
        <v>27</v>
      </c>
      <c r="T77">
        <v>16</v>
      </c>
      <c r="U77">
        <v>23</v>
      </c>
      <c r="V77">
        <v>59</v>
      </c>
      <c r="W77">
        <v>67</v>
      </c>
      <c r="X77">
        <v>98</v>
      </c>
      <c r="Y77">
        <v>96</v>
      </c>
      <c r="Z77">
        <v>104</v>
      </c>
      <c r="AA77">
        <v>128</v>
      </c>
      <c r="AB77">
        <v>134</v>
      </c>
      <c r="AC77">
        <v>143</v>
      </c>
      <c r="AD77">
        <v>152</v>
      </c>
      <c r="AE77">
        <v>163</v>
      </c>
      <c r="AF77">
        <v>185</v>
      </c>
      <c r="AG77">
        <v>195</v>
      </c>
      <c r="AH77">
        <v>200</v>
      </c>
      <c r="AI77">
        <v>212</v>
      </c>
      <c r="AJ77">
        <v>222</v>
      </c>
      <c r="AK77">
        <v>223</v>
      </c>
      <c r="AL77">
        <v>236</v>
      </c>
      <c r="AM77">
        <v>229</v>
      </c>
      <c r="AN77">
        <v>215</v>
      </c>
      <c r="AO77">
        <v>206</v>
      </c>
      <c r="AP77">
        <v>199</v>
      </c>
      <c r="AQ77">
        <v>201</v>
      </c>
      <c r="AR77">
        <v>183</v>
      </c>
      <c r="AS77">
        <v>185</v>
      </c>
      <c r="AT77">
        <v>189</v>
      </c>
      <c r="AU77">
        <v>185</v>
      </c>
      <c r="AV77">
        <v>162</v>
      </c>
      <c r="AW77">
        <v>167</v>
      </c>
      <c r="AX77">
        <v>167</v>
      </c>
      <c r="AY77">
        <v>172</v>
      </c>
      <c r="AZ77">
        <v>160</v>
      </c>
      <c r="BA77">
        <v>159</v>
      </c>
      <c r="BB77">
        <v>166</v>
      </c>
      <c r="BC77">
        <v>163</v>
      </c>
      <c r="BD77">
        <v>159</v>
      </c>
      <c r="BE77">
        <v>148</v>
      </c>
      <c r="BF77">
        <v>141</v>
      </c>
      <c r="BG77">
        <v>140</v>
      </c>
      <c r="BH77">
        <v>140</v>
      </c>
      <c r="BI77">
        <v>139</v>
      </c>
      <c r="BJ77">
        <v>134</v>
      </c>
      <c r="BK77">
        <v>138</v>
      </c>
      <c r="BL77">
        <v>136</v>
      </c>
      <c r="BM77">
        <v>122</v>
      </c>
      <c r="CB77">
        <v>76</v>
      </c>
    </row>
    <row r="78" spans="1:80" x14ac:dyDescent="0.25">
      <c r="A78">
        <f>IF(C76='Cruscotto Italia'!$E$3,3,0)</f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1</v>
      </c>
      <c r="Q78">
        <v>1</v>
      </c>
      <c r="R78">
        <v>1</v>
      </c>
      <c r="S78">
        <v>6</v>
      </c>
      <c r="T78">
        <v>5</v>
      </c>
      <c r="U78">
        <v>10</v>
      </c>
      <c r="V78">
        <v>8</v>
      </c>
      <c r="W78">
        <v>11</v>
      </c>
      <c r="X78">
        <v>12</v>
      </c>
      <c r="Y78">
        <v>19</v>
      </c>
      <c r="Z78">
        <v>21</v>
      </c>
      <c r="AA78">
        <v>27</v>
      </c>
      <c r="AB78">
        <v>29</v>
      </c>
      <c r="AC78">
        <v>32</v>
      </c>
      <c r="AD78">
        <v>37</v>
      </c>
      <c r="AE78">
        <v>47</v>
      </c>
      <c r="AF78">
        <v>41</v>
      </c>
      <c r="AG78">
        <v>49</v>
      </c>
      <c r="AH78">
        <v>52</v>
      </c>
      <c r="AI78">
        <v>54</v>
      </c>
      <c r="AJ78">
        <v>57</v>
      </c>
      <c r="AK78">
        <v>59</v>
      </c>
      <c r="AL78">
        <v>60</v>
      </c>
      <c r="AM78">
        <v>60</v>
      </c>
      <c r="AN78">
        <v>60</v>
      </c>
      <c r="AO78">
        <v>60</v>
      </c>
      <c r="AP78">
        <v>60</v>
      </c>
      <c r="AQ78">
        <v>61</v>
      </c>
      <c r="AR78">
        <v>50</v>
      </c>
      <c r="AS78">
        <v>50</v>
      </c>
      <c r="AT78">
        <v>46</v>
      </c>
      <c r="AU78">
        <v>44</v>
      </c>
      <c r="AV78">
        <v>41</v>
      </c>
      <c r="AW78">
        <v>37</v>
      </c>
      <c r="AX78">
        <v>33</v>
      </c>
      <c r="AY78">
        <v>28</v>
      </c>
      <c r="AZ78">
        <v>28</v>
      </c>
      <c r="BA78">
        <v>30</v>
      </c>
      <c r="BB78">
        <v>28</v>
      </c>
      <c r="BC78">
        <v>24</v>
      </c>
      <c r="BD78">
        <v>26</v>
      </c>
      <c r="BE78">
        <v>23</v>
      </c>
      <c r="BF78">
        <v>27</v>
      </c>
      <c r="BG78">
        <v>25</v>
      </c>
      <c r="BH78">
        <v>22</v>
      </c>
      <c r="BI78">
        <v>21</v>
      </c>
      <c r="BJ78">
        <v>20</v>
      </c>
      <c r="BK78">
        <v>18</v>
      </c>
      <c r="BL78">
        <v>16</v>
      </c>
      <c r="BM78">
        <v>15</v>
      </c>
      <c r="CB78">
        <v>77</v>
      </c>
    </row>
    <row r="79" spans="1:80" x14ac:dyDescent="0.25">
      <c r="A79">
        <f>IF(C76='Cruscotto Italia'!$E$3,4,0)</f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6</v>
      </c>
      <c r="K79">
        <v>9</v>
      </c>
      <c r="L79">
        <v>12</v>
      </c>
      <c r="M79">
        <v>15</v>
      </c>
      <c r="N79">
        <v>17</v>
      </c>
      <c r="O79">
        <v>24</v>
      </c>
      <c r="P79">
        <v>31</v>
      </c>
      <c r="Q79">
        <v>45</v>
      </c>
      <c r="R79">
        <v>70</v>
      </c>
      <c r="S79">
        <v>77</v>
      </c>
      <c r="T79">
        <v>89</v>
      </c>
      <c r="U79">
        <v>115</v>
      </c>
      <c r="V79">
        <v>169</v>
      </c>
      <c r="W79">
        <v>193</v>
      </c>
      <c r="X79">
        <v>206</v>
      </c>
      <c r="Y79">
        <v>231</v>
      </c>
      <c r="Z79">
        <v>222</v>
      </c>
      <c r="AA79">
        <v>261</v>
      </c>
      <c r="AB79">
        <v>359</v>
      </c>
      <c r="AC79">
        <v>380</v>
      </c>
      <c r="AD79">
        <v>477</v>
      </c>
      <c r="AE79">
        <v>528</v>
      </c>
      <c r="AF79">
        <v>545</v>
      </c>
      <c r="AG79">
        <v>604</v>
      </c>
      <c r="AH79">
        <v>659</v>
      </c>
      <c r="AI79">
        <v>688</v>
      </c>
      <c r="AJ79">
        <v>748</v>
      </c>
      <c r="AK79">
        <v>838</v>
      </c>
      <c r="AL79">
        <v>845</v>
      </c>
      <c r="AM79">
        <v>820</v>
      </c>
      <c r="AN79">
        <v>885</v>
      </c>
      <c r="AO79">
        <v>940</v>
      </c>
      <c r="AP79">
        <v>1035</v>
      </c>
      <c r="AQ79">
        <v>1062</v>
      </c>
      <c r="AR79">
        <v>1103</v>
      </c>
      <c r="AS79">
        <v>1128</v>
      </c>
      <c r="AT79">
        <v>1161</v>
      </c>
      <c r="AU79">
        <v>1150</v>
      </c>
      <c r="AV79">
        <v>1212</v>
      </c>
      <c r="AW79">
        <v>1186</v>
      </c>
      <c r="AX79">
        <v>1198</v>
      </c>
      <c r="AY79">
        <v>1182</v>
      </c>
      <c r="AZ79">
        <v>1138</v>
      </c>
      <c r="BA79">
        <v>1118</v>
      </c>
      <c r="BB79">
        <v>705</v>
      </c>
      <c r="BC79">
        <v>1207</v>
      </c>
      <c r="BD79">
        <v>1145</v>
      </c>
      <c r="BE79">
        <v>1257</v>
      </c>
      <c r="BF79">
        <v>1235</v>
      </c>
      <c r="BG79">
        <v>1172</v>
      </c>
      <c r="BH79">
        <v>1028</v>
      </c>
      <c r="BI79">
        <v>1162</v>
      </c>
      <c r="BJ79">
        <v>1154</v>
      </c>
      <c r="BK79">
        <v>979</v>
      </c>
      <c r="BL79">
        <v>1168</v>
      </c>
      <c r="BM79">
        <v>947</v>
      </c>
      <c r="CB79">
        <v>78</v>
      </c>
    </row>
    <row r="80" spans="1:80" x14ac:dyDescent="0.25">
      <c r="A80">
        <f>IF(C76='Cruscotto Italia'!$E$3,5,0)</f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3</v>
      </c>
      <c r="P80">
        <v>3</v>
      </c>
      <c r="Q80">
        <v>3</v>
      </c>
      <c r="R80">
        <v>3</v>
      </c>
      <c r="S80">
        <v>3</v>
      </c>
      <c r="T80">
        <v>10</v>
      </c>
      <c r="U80">
        <v>11</v>
      </c>
      <c r="V80">
        <v>11</v>
      </c>
      <c r="W80">
        <v>17</v>
      </c>
      <c r="X80">
        <v>17</v>
      </c>
      <c r="Y80">
        <v>18</v>
      </c>
      <c r="Z80">
        <v>17</v>
      </c>
      <c r="AA80">
        <v>15</v>
      </c>
      <c r="AB80">
        <v>41</v>
      </c>
      <c r="AC80">
        <v>63</v>
      </c>
      <c r="AD80">
        <v>82</v>
      </c>
      <c r="AE80">
        <v>89</v>
      </c>
      <c r="AF80">
        <v>105</v>
      </c>
      <c r="AG80">
        <v>80</v>
      </c>
      <c r="AH80">
        <v>158</v>
      </c>
      <c r="AI80">
        <v>197</v>
      </c>
      <c r="AJ80">
        <v>214</v>
      </c>
      <c r="AK80">
        <v>229</v>
      </c>
      <c r="AL80">
        <v>241</v>
      </c>
      <c r="AM80">
        <v>285</v>
      </c>
      <c r="AN80">
        <v>320</v>
      </c>
      <c r="AO80">
        <v>357</v>
      </c>
      <c r="AP80">
        <v>376</v>
      </c>
      <c r="AQ80">
        <v>419</v>
      </c>
      <c r="AR80">
        <v>505</v>
      </c>
      <c r="AS80">
        <v>531</v>
      </c>
      <c r="AT80">
        <v>549</v>
      </c>
      <c r="AU80">
        <v>610</v>
      </c>
      <c r="AV80">
        <v>634</v>
      </c>
      <c r="AW80">
        <v>738</v>
      </c>
      <c r="AX80">
        <v>772</v>
      </c>
      <c r="AY80">
        <v>826</v>
      </c>
      <c r="AZ80">
        <v>910</v>
      </c>
      <c r="BA80">
        <v>973</v>
      </c>
      <c r="BB80">
        <v>1415</v>
      </c>
      <c r="BC80">
        <v>938</v>
      </c>
      <c r="BD80">
        <v>1069</v>
      </c>
      <c r="BE80">
        <v>1027</v>
      </c>
      <c r="BF80">
        <v>1106</v>
      </c>
      <c r="BG80">
        <v>1183</v>
      </c>
      <c r="BH80">
        <v>1346</v>
      </c>
      <c r="BI80">
        <v>1229</v>
      </c>
      <c r="BJ80">
        <v>1263</v>
      </c>
      <c r="BK80">
        <v>1467</v>
      </c>
      <c r="BL80">
        <v>1304</v>
      </c>
      <c r="BM80">
        <v>1556</v>
      </c>
      <c r="CB80">
        <v>79</v>
      </c>
    </row>
    <row r="81" spans="1:80" x14ac:dyDescent="0.25">
      <c r="A81">
        <f>IF(C76='Cruscotto Italia'!$E$3,6,0)</f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1</v>
      </c>
      <c r="S81">
        <v>3</v>
      </c>
      <c r="T81">
        <v>6</v>
      </c>
      <c r="U81">
        <v>8</v>
      </c>
      <c r="V81">
        <v>10</v>
      </c>
      <c r="W81">
        <v>13</v>
      </c>
      <c r="X81">
        <v>14</v>
      </c>
      <c r="Y81">
        <v>22</v>
      </c>
      <c r="Z81">
        <v>30</v>
      </c>
      <c r="AA81">
        <v>31</v>
      </c>
      <c r="AB81">
        <v>36</v>
      </c>
      <c r="AC81">
        <v>38</v>
      </c>
      <c r="AD81">
        <v>42</v>
      </c>
      <c r="AE81">
        <v>47</v>
      </c>
      <c r="AF81">
        <v>54</v>
      </c>
      <c r="AG81">
        <v>64</v>
      </c>
      <c r="AH81">
        <v>70</v>
      </c>
      <c r="AI81">
        <v>72</v>
      </c>
      <c r="AJ81">
        <v>76</v>
      </c>
      <c r="AK81">
        <v>87</v>
      </c>
      <c r="AL81">
        <v>98</v>
      </c>
      <c r="AM81">
        <v>107</v>
      </c>
      <c r="AN81">
        <v>113</v>
      </c>
      <c r="AO81">
        <v>122</v>
      </c>
      <c r="AP81">
        <v>129</v>
      </c>
      <c r="AQ81">
        <v>136</v>
      </c>
      <c r="AR81">
        <v>145</v>
      </c>
      <c r="AS81">
        <v>154</v>
      </c>
      <c r="AT81">
        <v>158</v>
      </c>
      <c r="AU81">
        <v>164</v>
      </c>
      <c r="AV81">
        <v>169</v>
      </c>
      <c r="AW81">
        <v>171</v>
      </c>
      <c r="AX81">
        <v>179</v>
      </c>
      <c r="AY81">
        <v>185</v>
      </c>
      <c r="AZ81">
        <v>195</v>
      </c>
      <c r="BA81">
        <v>202</v>
      </c>
      <c r="BB81">
        <v>206</v>
      </c>
      <c r="BC81">
        <v>212</v>
      </c>
      <c r="BD81">
        <v>217</v>
      </c>
      <c r="BE81">
        <v>220</v>
      </c>
      <c r="BF81">
        <v>222</v>
      </c>
      <c r="BG81">
        <v>225</v>
      </c>
      <c r="BH81">
        <v>239</v>
      </c>
      <c r="BI81">
        <v>241</v>
      </c>
      <c r="BJ81">
        <v>246</v>
      </c>
      <c r="BK81">
        <v>256</v>
      </c>
      <c r="BL81">
        <v>258</v>
      </c>
      <c r="BM81">
        <v>263</v>
      </c>
      <c r="CB81">
        <v>80</v>
      </c>
    </row>
    <row r="82" spans="1:80" x14ac:dyDescent="0.25">
      <c r="A82">
        <f>IF(C76='Cruscotto Italia'!$E$3,7,0)</f>
        <v>0</v>
      </c>
      <c r="D82">
        <v>58</v>
      </c>
      <c r="E82">
        <v>89</v>
      </c>
      <c r="F82">
        <v>114</v>
      </c>
      <c r="G82">
        <v>141</v>
      </c>
      <c r="H82">
        <v>169</v>
      </c>
      <c r="I82">
        <v>189</v>
      </c>
      <c r="J82">
        <v>243</v>
      </c>
      <c r="K82">
        <v>269</v>
      </c>
      <c r="L82">
        <v>354</v>
      </c>
      <c r="M82">
        <v>376</v>
      </c>
      <c r="N82">
        <v>397</v>
      </c>
      <c r="O82">
        <v>577</v>
      </c>
      <c r="P82">
        <v>577</v>
      </c>
      <c r="Q82">
        <v>997</v>
      </c>
      <c r="R82">
        <v>1344</v>
      </c>
      <c r="S82">
        <v>1602</v>
      </c>
      <c r="T82">
        <v>2073</v>
      </c>
      <c r="U82">
        <v>2604</v>
      </c>
      <c r="V82">
        <v>3149</v>
      </c>
      <c r="W82">
        <v>3376</v>
      </c>
      <c r="X82">
        <v>3407</v>
      </c>
      <c r="Y82">
        <v>4851</v>
      </c>
      <c r="Z82">
        <v>4958</v>
      </c>
      <c r="AA82">
        <v>4958</v>
      </c>
      <c r="AB82">
        <v>4052</v>
      </c>
      <c r="AC82">
        <v>4964</v>
      </c>
      <c r="AD82">
        <v>5955</v>
      </c>
      <c r="AE82">
        <v>6761</v>
      </c>
      <c r="AF82">
        <v>7424</v>
      </c>
      <c r="AG82">
        <v>8526</v>
      </c>
      <c r="AH82">
        <v>9494</v>
      </c>
      <c r="AI82">
        <v>10721</v>
      </c>
      <c r="AJ82">
        <v>11841</v>
      </c>
      <c r="AK82">
        <v>12723</v>
      </c>
      <c r="AL82">
        <v>13397</v>
      </c>
      <c r="AM82">
        <v>14003</v>
      </c>
      <c r="AN82">
        <v>14899</v>
      </c>
      <c r="AO82">
        <v>15987</v>
      </c>
      <c r="AP82">
        <v>17121</v>
      </c>
      <c r="AQ82">
        <v>19985</v>
      </c>
      <c r="AR82">
        <v>21126</v>
      </c>
      <c r="AS82">
        <v>21652</v>
      </c>
      <c r="AT82">
        <v>22272</v>
      </c>
      <c r="AU82">
        <v>23536</v>
      </c>
      <c r="AV82">
        <v>24798</v>
      </c>
      <c r="AW82">
        <v>26205</v>
      </c>
      <c r="AX82">
        <v>28097</v>
      </c>
      <c r="AY82">
        <v>29685</v>
      </c>
      <c r="AZ82">
        <v>29988</v>
      </c>
      <c r="BA82">
        <v>30941</v>
      </c>
      <c r="BB82">
        <v>31764</v>
      </c>
      <c r="BC82">
        <v>33800</v>
      </c>
      <c r="BD82">
        <v>35766</v>
      </c>
      <c r="BE82">
        <v>40030</v>
      </c>
      <c r="BF82">
        <v>43293</v>
      </c>
      <c r="BG82">
        <v>44622</v>
      </c>
      <c r="BH82">
        <v>45161</v>
      </c>
      <c r="BI82">
        <v>48500</v>
      </c>
      <c r="BJ82">
        <v>50869</v>
      </c>
      <c r="BK82">
        <v>52918</v>
      </c>
      <c r="BL82">
        <v>55502</v>
      </c>
      <c r="BM82">
        <v>58375</v>
      </c>
      <c r="CB82">
        <v>81</v>
      </c>
    </row>
    <row r="83" spans="1:80" x14ac:dyDescent="0.25">
      <c r="A83">
        <f>IF(C83='Cruscotto Italia'!$E$3,1,0)</f>
        <v>0</v>
      </c>
      <c r="C83" s="1" t="str">
        <f>+'Sel Italia'!D20</f>
        <v xml:space="preserve">Umbria 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2</v>
      </c>
      <c r="K83" s="8">
        <v>2</v>
      </c>
      <c r="L83" s="8">
        <f>+L84+L85+L86</f>
        <v>8</v>
      </c>
      <c r="M83" s="8">
        <f t="shared" ref="M83:O83" si="29">+M84+M85+M86</f>
        <v>9</v>
      </c>
      <c r="N83" s="8">
        <f t="shared" si="29"/>
        <v>9</v>
      </c>
      <c r="O83" s="8">
        <f t="shared" si="29"/>
        <v>16</v>
      </c>
      <c r="P83" s="8">
        <v>24</v>
      </c>
      <c r="Q83" s="8">
        <v>26</v>
      </c>
      <c r="R83">
        <v>28</v>
      </c>
      <c r="S83">
        <v>37</v>
      </c>
      <c r="T83">
        <v>44</v>
      </c>
      <c r="U83">
        <v>62</v>
      </c>
      <c r="V83">
        <v>73</v>
      </c>
      <c r="W83">
        <v>103</v>
      </c>
      <c r="X83">
        <v>139</v>
      </c>
      <c r="Y83">
        <v>159</v>
      </c>
      <c r="Z83">
        <v>192</v>
      </c>
      <c r="AA83">
        <v>241</v>
      </c>
      <c r="AB83">
        <v>328</v>
      </c>
      <c r="AC83">
        <v>384</v>
      </c>
      <c r="AD83">
        <v>447</v>
      </c>
      <c r="AE83">
        <v>500</v>
      </c>
      <c r="AF83">
        <v>556</v>
      </c>
      <c r="AG83">
        <v>624</v>
      </c>
      <c r="AH83">
        <v>686</v>
      </c>
      <c r="AI83">
        <v>770</v>
      </c>
      <c r="AJ83">
        <v>824</v>
      </c>
      <c r="AK83">
        <v>898</v>
      </c>
      <c r="AL83">
        <v>897</v>
      </c>
      <c r="AM83">
        <v>834</v>
      </c>
      <c r="AN83">
        <v>851</v>
      </c>
      <c r="AO83">
        <v>864</v>
      </c>
      <c r="AP83">
        <v>885</v>
      </c>
      <c r="AQ83">
        <v>920</v>
      </c>
      <c r="AR83">
        <v>927</v>
      </c>
      <c r="AS83">
        <v>898</v>
      </c>
      <c r="AT83">
        <v>872</v>
      </c>
      <c r="AU83">
        <v>846</v>
      </c>
      <c r="AV83">
        <v>823</v>
      </c>
      <c r="AW83">
        <v>792</v>
      </c>
      <c r="AX83">
        <v>752</v>
      </c>
      <c r="AY83">
        <v>723</v>
      </c>
      <c r="AZ83">
        <v>687</v>
      </c>
      <c r="BA83">
        <v>625</v>
      </c>
      <c r="BB83">
        <v>622</v>
      </c>
      <c r="BC83">
        <v>582</v>
      </c>
      <c r="BD83">
        <v>536</v>
      </c>
      <c r="BE83">
        <v>494</v>
      </c>
      <c r="BF83">
        <v>431</v>
      </c>
      <c r="BG83">
        <v>436</v>
      </c>
      <c r="BH83">
        <v>424</v>
      </c>
      <c r="BI83">
        <v>407</v>
      </c>
      <c r="BJ83">
        <v>371</v>
      </c>
      <c r="BK83">
        <v>355</v>
      </c>
      <c r="BL83">
        <v>322</v>
      </c>
      <c r="BM83">
        <v>297</v>
      </c>
      <c r="CB83">
        <v>82</v>
      </c>
    </row>
    <row r="84" spans="1:80" x14ac:dyDescent="0.25">
      <c r="A84">
        <f>IF(C83='Cruscotto Italia'!$E$3,2,0)</f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1</v>
      </c>
      <c r="M84">
        <v>1</v>
      </c>
      <c r="N84">
        <v>1</v>
      </c>
      <c r="O84">
        <v>2</v>
      </c>
      <c r="P84">
        <v>2</v>
      </c>
      <c r="Q84">
        <v>2</v>
      </c>
      <c r="R84">
        <v>4</v>
      </c>
      <c r="S84">
        <v>8</v>
      </c>
      <c r="T84">
        <v>7</v>
      </c>
      <c r="U84">
        <v>8</v>
      </c>
      <c r="V84">
        <v>11</v>
      </c>
      <c r="W84">
        <v>21</v>
      </c>
      <c r="X84">
        <v>25</v>
      </c>
      <c r="Y84">
        <v>30</v>
      </c>
      <c r="Z84">
        <v>36</v>
      </c>
      <c r="AA84">
        <v>54</v>
      </c>
      <c r="AB84">
        <v>69</v>
      </c>
      <c r="AC84">
        <v>75</v>
      </c>
      <c r="AD84">
        <v>92</v>
      </c>
      <c r="AE84">
        <v>97</v>
      </c>
      <c r="AF84">
        <v>106</v>
      </c>
      <c r="AG84">
        <v>105</v>
      </c>
      <c r="AH84">
        <v>123</v>
      </c>
      <c r="AI84">
        <v>144</v>
      </c>
      <c r="AJ84">
        <v>149</v>
      </c>
      <c r="AK84">
        <v>159</v>
      </c>
      <c r="AL84">
        <v>166</v>
      </c>
      <c r="AM84">
        <v>173</v>
      </c>
      <c r="AN84">
        <v>176</v>
      </c>
      <c r="AO84">
        <v>173</v>
      </c>
      <c r="AP84">
        <v>171</v>
      </c>
      <c r="AQ84">
        <v>165</v>
      </c>
      <c r="AR84">
        <v>167</v>
      </c>
      <c r="AS84">
        <v>159</v>
      </c>
      <c r="AT84">
        <v>159</v>
      </c>
      <c r="AU84">
        <v>157</v>
      </c>
      <c r="AV84">
        <v>155</v>
      </c>
      <c r="AW84">
        <v>154</v>
      </c>
      <c r="AX84">
        <v>146</v>
      </c>
      <c r="AY84">
        <v>137</v>
      </c>
      <c r="AZ84">
        <v>129</v>
      </c>
      <c r="BA84">
        <v>127</v>
      </c>
      <c r="BB84">
        <v>127</v>
      </c>
      <c r="BC84">
        <v>122</v>
      </c>
      <c r="BD84">
        <v>116</v>
      </c>
      <c r="BE84">
        <v>111</v>
      </c>
      <c r="BF84">
        <v>109</v>
      </c>
      <c r="BG84">
        <v>108</v>
      </c>
      <c r="BH84">
        <v>113</v>
      </c>
      <c r="BI84">
        <v>107</v>
      </c>
      <c r="BJ84">
        <v>97</v>
      </c>
      <c r="BK84">
        <v>100</v>
      </c>
      <c r="BL84">
        <v>94</v>
      </c>
      <c r="BM84">
        <v>95</v>
      </c>
      <c r="CB84">
        <v>83</v>
      </c>
    </row>
    <row r="85" spans="1:80" x14ac:dyDescent="0.25">
      <c r="A85">
        <f>IF(C83='Cruscotto Italia'!$E$3,3,0)</f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1</v>
      </c>
      <c r="M85">
        <v>1</v>
      </c>
      <c r="N85">
        <v>1</v>
      </c>
      <c r="O85">
        <v>2</v>
      </c>
      <c r="P85">
        <v>2</v>
      </c>
      <c r="Q85">
        <v>2</v>
      </c>
      <c r="R85">
        <v>2</v>
      </c>
      <c r="S85">
        <v>2</v>
      </c>
      <c r="T85">
        <v>5</v>
      </c>
      <c r="U85">
        <v>8</v>
      </c>
      <c r="V85">
        <v>10</v>
      </c>
      <c r="W85">
        <v>11</v>
      </c>
      <c r="X85">
        <v>13</v>
      </c>
      <c r="Y85">
        <v>15</v>
      </c>
      <c r="Z85">
        <v>21</v>
      </c>
      <c r="AA85">
        <v>21</v>
      </c>
      <c r="AB85">
        <v>21</v>
      </c>
      <c r="AC85">
        <v>24</v>
      </c>
      <c r="AD85">
        <v>29</v>
      </c>
      <c r="AE85">
        <v>35</v>
      </c>
      <c r="AF85">
        <v>42</v>
      </c>
      <c r="AG85">
        <v>43</v>
      </c>
      <c r="AH85">
        <v>44</v>
      </c>
      <c r="AI85">
        <v>46</v>
      </c>
      <c r="AJ85">
        <v>46</v>
      </c>
      <c r="AK85">
        <v>44</v>
      </c>
      <c r="AL85">
        <v>46</v>
      </c>
      <c r="AM85">
        <v>47</v>
      </c>
      <c r="AN85">
        <v>43</v>
      </c>
      <c r="AO85">
        <v>45</v>
      </c>
      <c r="AP85">
        <v>47</v>
      </c>
      <c r="AQ85">
        <v>48</v>
      </c>
      <c r="AR85">
        <v>44</v>
      </c>
      <c r="AS85">
        <v>45</v>
      </c>
      <c r="AT85">
        <v>46</v>
      </c>
      <c r="AU85">
        <v>41</v>
      </c>
      <c r="AV85">
        <v>41</v>
      </c>
      <c r="AW85">
        <v>38</v>
      </c>
      <c r="AX85">
        <v>39</v>
      </c>
      <c r="AY85">
        <v>39</v>
      </c>
      <c r="AZ85">
        <v>39</v>
      </c>
      <c r="BA85">
        <v>38</v>
      </c>
      <c r="BB85">
        <v>37</v>
      </c>
      <c r="BC85">
        <v>37</v>
      </c>
      <c r="BD85">
        <v>33</v>
      </c>
      <c r="BE85">
        <v>31</v>
      </c>
      <c r="BF85">
        <v>32</v>
      </c>
      <c r="BG85">
        <v>30</v>
      </c>
      <c r="BH85">
        <v>29</v>
      </c>
      <c r="BI85">
        <v>22</v>
      </c>
      <c r="BJ85">
        <v>20</v>
      </c>
      <c r="BK85">
        <v>19</v>
      </c>
      <c r="BL85">
        <v>19</v>
      </c>
      <c r="BM85">
        <v>18</v>
      </c>
      <c r="CB85">
        <v>84</v>
      </c>
    </row>
    <row r="86" spans="1:80" x14ac:dyDescent="0.25">
      <c r="A86">
        <f>IF(C83='Cruscotto Italia'!$E$3,4,0)</f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2</v>
      </c>
      <c r="K86">
        <v>2</v>
      </c>
      <c r="L86">
        <v>6</v>
      </c>
      <c r="M86">
        <v>7</v>
      </c>
      <c r="N86">
        <v>7</v>
      </c>
      <c r="O86">
        <v>12</v>
      </c>
      <c r="P86">
        <v>20</v>
      </c>
      <c r="Q86">
        <v>22</v>
      </c>
      <c r="R86">
        <v>22</v>
      </c>
      <c r="S86">
        <v>27</v>
      </c>
      <c r="T86">
        <v>32</v>
      </c>
      <c r="U86">
        <v>46</v>
      </c>
      <c r="V86">
        <v>52</v>
      </c>
      <c r="W86">
        <v>71</v>
      </c>
      <c r="X86">
        <v>101</v>
      </c>
      <c r="Y86">
        <v>114</v>
      </c>
      <c r="Z86">
        <v>135</v>
      </c>
      <c r="AA86">
        <v>166</v>
      </c>
      <c r="AB86">
        <v>238</v>
      </c>
      <c r="AC86">
        <v>285</v>
      </c>
      <c r="AD86">
        <v>326</v>
      </c>
      <c r="AE86">
        <v>368</v>
      </c>
      <c r="AF86">
        <v>408</v>
      </c>
      <c r="AG86">
        <v>476</v>
      </c>
      <c r="AH86">
        <v>519</v>
      </c>
      <c r="AI86">
        <v>580</v>
      </c>
      <c r="AJ86">
        <v>629</v>
      </c>
      <c r="AK86">
        <v>695</v>
      </c>
      <c r="AL86">
        <v>685</v>
      </c>
      <c r="AM86">
        <v>614</v>
      </c>
      <c r="AN86">
        <v>632</v>
      </c>
      <c r="AO86">
        <v>646</v>
      </c>
      <c r="AP86">
        <v>667</v>
      </c>
      <c r="AQ86">
        <v>707</v>
      </c>
      <c r="AR86">
        <v>716</v>
      </c>
      <c r="AS86">
        <v>694</v>
      </c>
      <c r="AT86">
        <v>667</v>
      </c>
      <c r="AU86">
        <v>648</v>
      </c>
      <c r="AV86">
        <v>627</v>
      </c>
      <c r="AW86">
        <v>600</v>
      </c>
      <c r="AX86">
        <v>567</v>
      </c>
      <c r="AY86">
        <v>547</v>
      </c>
      <c r="AZ86">
        <v>519</v>
      </c>
      <c r="BA86">
        <v>460</v>
      </c>
      <c r="BB86">
        <v>458</v>
      </c>
      <c r="BC86">
        <v>423</v>
      </c>
      <c r="BD86">
        <v>387</v>
      </c>
      <c r="BE86">
        <v>352</v>
      </c>
      <c r="BF86">
        <v>290</v>
      </c>
      <c r="BG86">
        <v>298</v>
      </c>
      <c r="BH86">
        <v>282</v>
      </c>
      <c r="BI86">
        <v>278</v>
      </c>
      <c r="BJ86">
        <v>254</v>
      </c>
      <c r="BK86">
        <v>236</v>
      </c>
      <c r="BL86">
        <v>209</v>
      </c>
      <c r="BM86">
        <v>184</v>
      </c>
      <c r="CB86">
        <v>85</v>
      </c>
    </row>
    <row r="87" spans="1:80" x14ac:dyDescent="0.25">
      <c r="A87">
        <f>IF(C83='Cruscotto Italia'!$E$3,5,0)</f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2</v>
      </c>
      <c r="U87">
        <v>2</v>
      </c>
      <c r="V87">
        <v>2</v>
      </c>
      <c r="W87">
        <v>3</v>
      </c>
      <c r="X87">
        <v>3</v>
      </c>
      <c r="Y87">
        <v>4</v>
      </c>
      <c r="Z87">
        <v>4</v>
      </c>
      <c r="AA87">
        <v>4</v>
      </c>
      <c r="AB87">
        <v>4</v>
      </c>
      <c r="AC87">
        <v>4</v>
      </c>
      <c r="AD87">
        <v>5</v>
      </c>
      <c r="AE87">
        <v>5</v>
      </c>
      <c r="AF87">
        <v>5</v>
      </c>
      <c r="AG87">
        <v>5</v>
      </c>
      <c r="AH87">
        <v>5</v>
      </c>
      <c r="AI87">
        <v>12</v>
      </c>
      <c r="AJ87">
        <v>39</v>
      </c>
      <c r="AK87">
        <v>43</v>
      </c>
      <c r="AL87">
        <v>95</v>
      </c>
      <c r="AM87">
        <v>184</v>
      </c>
      <c r="AN87">
        <v>190</v>
      </c>
      <c r="AO87">
        <v>194</v>
      </c>
      <c r="AP87">
        <v>205</v>
      </c>
      <c r="AQ87">
        <v>220</v>
      </c>
      <c r="AR87">
        <v>242</v>
      </c>
      <c r="AS87">
        <v>298</v>
      </c>
      <c r="AT87">
        <v>337</v>
      </c>
      <c r="AU87">
        <v>368</v>
      </c>
      <c r="AV87">
        <v>416</v>
      </c>
      <c r="AW87">
        <v>455</v>
      </c>
      <c r="AX87">
        <v>498</v>
      </c>
      <c r="AY87">
        <v>534</v>
      </c>
      <c r="AZ87">
        <v>580</v>
      </c>
      <c r="BA87">
        <v>643</v>
      </c>
      <c r="BB87">
        <v>646</v>
      </c>
      <c r="BC87">
        <v>686</v>
      </c>
      <c r="BD87">
        <v>738</v>
      </c>
      <c r="BE87">
        <v>786</v>
      </c>
      <c r="BF87">
        <v>856</v>
      </c>
      <c r="BG87">
        <v>854</v>
      </c>
      <c r="BH87">
        <v>867</v>
      </c>
      <c r="BI87">
        <v>886</v>
      </c>
      <c r="BJ87">
        <v>925</v>
      </c>
      <c r="BK87">
        <v>946</v>
      </c>
      <c r="BL87">
        <v>979</v>
      </c>
      <c r="BM87">
        <v>1006</v>
      </c>
      <c r="CB87">
        <v>86</v>
      </c>
    </row>
    <row r="88" spans="1:80" x14ac:dyDescent="0.25">
      <c r="A88">
        <f>IF(C83='Cruscotto Italia'!$E$3,6,0)</f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1</v>
      </c>
      <c r="W88">
        <v>1</v>
      </c>
      <c r="X88">
        <v>1</v>
      </c>
      <c r="Y88">
        <v>1</v>
      </c>
      <c r="Z88">
        <v>1</v>
      </c>
      <c r="AA88">
        <v>2</v>
      </c>
      <c r="AB88">
        <v>2</v>
      </c>
      <c r="AC88">
        <v>7</v>
      </c>
      <c r="AD88">
        <v>10</v>
      </c>
      <c r="AE88">
        <v>16</v>
      </c>
      <c r="AF88">
        <v>16</v>
      </c>
      <c r="AG88">
        <v>19</v>
      </c>
      <c r="AH88">
        <v>19</v>
      </c>
      <c r="AI88">
        <v>20</v>
      </c>
      <c r="AJ88">
        <v>21</v>
      </c>
      <c r="AK88">
        <v>28</v>
      </c>
      <c r="AL88">
        <v>31</v>
      </c>
      <c r="AM88">
        <v>33</v>
      </c>
      <c r="AN88">
        <v>37</v>
      </c>
      <c r="AO88">
        <v>37</v>
      </c>
      <c r="AP88">
        <v>38</v>
      </c>
      <c r="AQ88">
        <v>39</v>
      </c>
      <c r="AR88">
        <v>41</v>
      </c>
      <c r="AS88">
        <v>43</v>
      </c>
      <c r="AT88">
        <v>44</v>
      </c>
      <c r="AU88">
        <v>49</v>
      </c>
      <c r="AV88">
        <v>50</v>
      </c>
      <c r="AW88">
        <v>51</v>
      </c>
      <c r="AX88">
        <v>52</v>
      </c>
      <c r="AY88">
        <v>52</v>
      </c>
      <c r="AZ88">
        <v>52</v>
      </c>
      <c r="BA88">
        <v>52</v>
      </c>
      <c r="BB88">
        <v>53</v>
      </c>
      <c r="BC88">
        <v>54</v>
      </c>
      <c r="BD88">
        <v>55</v>
      </c>
      <c r="BE88">
        <v>57</v>
      </c>
      <c r="BF88">
        <v>57</v>
      </c>
      <c r="BG88">
        <v>58</v>
      </c>
      <c r="BH88">
        <v>58</v>
      </c>
      <c r="BI88">
        <v>60</v>
      </c>
      <c r="BJ88">
        <v>61</v>
      </c>
      <c r="BK88">
        <v>61</v>
      </c>
      <c r="BL88">
        <v>62</v>
      </c>
      <c r="BM88">
        <v>63</v>
      </c>
      <c r="CB88">
        <v>87</v>
      </c>
    </row>
    <row r="89" spans="1:80" x14ac:dyDescent="0.25">
      <c r="A89">
        <f>IF(C83='Cruscotto Italia'!$E$3,7,0)</f>
        <v>0</v>
      </c>
      <c r="D89">
        <v>0</v>
      </c>
      <c r="E89">
        <v>8</v>
      </c>
      <c r="F89">
        <v>8</v>
      </c>
      <c r="G89">
        <v>8</v>
      </c>
      <c r="H89">
        <v>8</v>
      </c>
      <c r="I89">
        <v>31</v>
      </c>
      <c r="J89">
        <v>35</v>
      </c>
      <c r="K89">
        <v>35</v>
      </c>
      <c r="L89">
        <v>45</v>
      </c>
      <c r="M89">
        <v>58</v>
      </c>
      <c r="N89">
        <v>88</v>
      </c>
      <c r="O89">
        <v>110</v>
      </c>
      <c r="P89">
        <v>134</v>
      </c>
      <c r="Q89">
        <v>168</v>
      </c>
      <c r="R89">
        <v>183</v>
      </c>
      <c r="S89">
        <v>260</v>
      </c>
      <c r="T89">
        <v>340</v>
      </c>
      <c r="U89">
        <v>458</v>
      </c>
      <c r="V89">
        <v>576</v>
      </c>
      <c r="W89">
        <v>748</v>
      </c>
      <c r="X89">
        <v>965</v>
      </c>
      <c r="Y89">
        <v>1093</v>
      </c>
      <c r="Z89">
        <v>1323</v>
      </c>
      <c r="AA89">
        <v>1601</v>
      </c>
      <c r="AB89">
        <v>1954</v>
      </c>
      <c r="AC89">
        <v>2303</v>
      </c>
      <c r="AD89">
        <v>2712</v>
      </c>
      <c r="AE89">
        <v>3135</v>
      </c>
      <c r="AF89">
        <v>3561</v>
      </c>
      <c r="AG89">
        <v>4108</v>
      </c>
      <c r="AH89">
        <v>4707</v>
      </c>
      <c r="AI89">
        <v>5428</v>
      </c>
      <c r="AJ89">
        <v>6137</v>
      </c>
      <c r="AK89">
        <v>7028</v>
      </c>
      <c r="AL89">
        <v>7685</v>
      </c>
      <c r="AM89">
        <v>8150</v>
      </c>
      <c r="AN89">
        <v>8685</v>
      </c>
      <c r="AO89">
        <v>9080</v>
      </c>
      <c r="AP89">
        <v>9737</v>
      </c>
      <c r="AQ89">
        <v>10614</v>
      </c>
      <c r="AR89">
        <v>11809</v>
      </c>
      <c r="AS89">
        <v>12448</v>
      </c>
      <c r="AT89">
        <v>12573</v>
      </c>
      <c r="AU89">
        <v>13274</v>
      </c>
      <c r="AV89">
        <v>14105</v>
      </c>
      <c r="AW89">
        <v>15170</v>
      </c>
      <c r="AX89">
        <v>16325</v>
      </c>
      <c r="AY89">
        <v>17661</v>
      </c>
      <c r="AZ89">
        <v>18672</v>
      </c>
      <c r="BA89">
        <v>18740</v>
      </c>
      <c r="BB89">
        <v>18956</v>
      </c>
      <c r="BC89">
        <v>20258</v>
      </c>
      <c r="BD89">
        <v>21487</v>
      </c>
      <c r="BE89">
        <v>22818</v>
      </c>
      <c r="BF89">
        <v>24106</v>
      </c>
      <c r="BG89">
        <v>25170</v>
      </c>
      <c r="BH89">
        <v>25562</v>
      </c>
      <c r="BI89">
        <v>26639</v>
      </c>
      <c r="BJ89">
        <v>27655</v>
      </c>
      <c r="BK89">
        <v>29011</v>
      </c>
      <c r="BL89">
        <v>30524</v>
      </c>
      <c r="BM89">
        <v>31939</v>
      </c>
      <c r="CB89">
        <v>88</v>
      </c>
    </row>
    <row r="90" spans="1:80" x14ac:dyDescent="0.25">
      <c r="A90">
        <f>IF(C90='Cruscotto Italia'!$E$3,1,0)</f>
        <v>0</v>
      </c>
      <c r="C90" s="1" t="str">
        <f>+'Sel Italia'!D17</f>
        <v xml:space="preserve">Sicilia </v>
      </c>
      <c r="D90" s="8">
        <v>0</v>
      </c>
      <c r="E90" s="8">
        <v>3</v>
      </c>
      <c r="F90" s="8">
        <v>3</v>
      </c>
      <c r="G90" s="8">
        <v>2</v>
      </c>
      <c r="H90" s="8">
        <v>2</v>
      </c>
      <c r="I90" s="8">
        <v>2</v>
      </c>
      <c r="J90" s="8">
        <v>7</v>
      </c>
      <c r="K90" s="8">
        <v>5</v>
      </c>
      <c r="L90" s="8">
        <f>+L91+L92+L93</f>
        <v>5</v>
      </c>
      <c r="M90" s="8">
        <f t="shared" ref="M90:O90" si="30">+M91+M92+M93</f>
        <v>16</v>
      </c>
      <c r="N90" s="8">
        <f t="shared" si="30"/>
        <v>16</v>
      </c>
      <c r="O90" s="8">
        <f t="shared" si="30"/>
        <v>22</v>
      </c>
      <c r="P90" s="8">
        <v>33</v>
      </c>
      <c r="Q90" s="8">
        <v>51</v>
      </c>
      <c r="R90">
        <v>52</v>
      </c>
      <c r="S90">
        <v>60</v>
      </c>
      <c r="T90">
        <v>81</v>
      </c>
      <c r="U90">
        <v>111</v>
      </c>
      <c r="V90">
        <v>126</v>
      </c>
      <c r="W90">
        <v>150</v>
      </c>
      <c r="X90">
        <v>179</v>
      </c>
      <c r="Y90">
        <v>203</v>
      </c>
      <c r="Z90">
        <v>226</v>
      </c>
      <c r="AA90">
        <v>267</v>
      </c>
      <c r="AB90">
        <v>321</v>
      </c>
      <c r="AC90">
        <v>379</v>
      </c>
      <c r="AD90">
        <v>458</v>
      </c>
      <c r="AE90">
        <v>596</v>
      </c>
      <c r="AF90">
        <v>681</v>
      </c>
      <c r="AG90">
        <v>799</v>
      </c>
      <c r="AH90">
        <v>936</v>
      </c>
      <c r="AI90">
        <v>1095</v>
      </c>
      <c r="AJ90">
        <v>1158</v>
      </c>
      <c r="AK90">
        <v>1242</v>
      </c>
      <c r="AL90">
        <v>1330</v>
      </c>
      <c r="AM90">
        <v>1408</v>
      </c>
      <c r="AN90">
        <v>1492</v>
      </c>
      <c r="AO90">
        <v>1544</v>
      </c>
      <c r="AP90">
        <v>1606</v>
      </c>
      <c r="AQ90">
        <v>1664</v>
      </c>
      <c r="AR90">
        <v>1726</v>
      </c>
      <c r="AS90">
        <v>1774</v>
      </c>
      <c r="AT90">
        <v>1815</v>
      </c>
      <c r="AU90">
        <v>1859</v>
      </c>
      <c r="AV90">
        <v>1893</v>
      </c>
      <c r="AW90">
        <v>1942</v>
      </c>
      <c r="AX90">
        <v>1967</v>
      </c>
      <c r="AY90">
        <v>2001</v>
      </c>
      <c r="AZ90">
        <v>2030</v>
      </c>
      <c r="BA90">
        <v>2050</v>
      </c>
      <c r="BB90">
        <v>2071</v>
      </c>
      <c r="BC90">
        <v>2081</v>
      </c>
      <c r="BD90">
        <v>2108</v>
      </c>
      <c r="BE90">
        <v>2139</v>
      </c>
      <c r="BF90">
        <v>2171</v>
      </c>
      <c r="BG90">
        <v>2202</v>
      </c>
      <c r="BH90">
        <v>2210</v>
      </c>
      <c r="BI90">
        <v>2259</v>
      </c>
      <c r="BJ90">
        <v>2287</v>
      </c>
      <c r="BK90">
        <v>2301</v>
      </c>
      <c r="BL90">
        <v>2320</v>
      </c>
      <c r="BM90">
        <v>2272</v>
      </c>
      <c r="CB90">
        <v>89</v>
      </c>
    </row>
    <row r="91" spans="1:80" x14ac:dyDescent="0.25">
      <c r="A91">
        <f>IF(C90='Cruscotto Italia'!$E$3,2,0)</f>
        <v>0</v>
      </c>
      <c r="D91">
        <v>0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2</v>
      </c>
      <c r="L91">
        <v>2</v>
      </c>
      <c r="M91">
        <v>5</v>
      </c>
      <c r="N91">
        <v>5</v>
      </c>
      <c r="O91">
        <v>7</v>
      </c>
      <c r="P91">
        <v>8</v>
      </c>
      <c r="Q91">
        <v>18</v>
      </c>
      <c r="R91">
        <v>19</v>
      </c>
      <c r="S91">
        <v>17</v>
      </c>
      <c r="T91">
        <v>23</v>
      </c>
      <c r="U91">
        <v>28</v>
      </c>
      <c r="V91">
        <v>37</v>
      </c>
      <c r="W91">
        <v>42</v>
      </c>
      <c r="X91">
        <v>56</v>
      </c>
      <c r="Y91">
        <v>75</v>
      </c>
      <c r="Z91">
        <v>86</v>
      </c>
      <c r="AA91">
        <v>100</v>
      </c>
      <c r="AB91">
        <v>143</v>
      </c>
      <c r="AC91">
        <v>168</v>
      </c>
      <c r="AD91">
        <v>206</v>
      </c>
      <c r="AE91">
        <v>220</v>
      </c>
      <c r="AF91">
        <v>250</v>
      </c>
      <c r="AG91">
        <v>250</v>
      </c>
      <c r="AH91">
        <v>259</v>
      </c>
      <c r="AI91">
        <v>346</v>
      </c>
      <c r="AJ91">
        <v>425</v>
      </c>
      <c r="AK91">
        <v>441</v>
      </c>
      <c r="AL91">
        <v>451</v>
      </c>
      <c r="AM91">
        <v>484</v>
      </c>
      <c r="AN91">
        <v>503</v>
      </c>
      <c r="AO91">
        <v>496</v>
      </c>
      <c r="AP91">
        <v>503</v>
      </c>
      <c r="AQ91">
        <v>535</v>
      </c>
      <c r="AR91">
        <v>553</v>
      </c>
      <c r="AS91">
        <v>556</v>
      </c>
      <c r="AT91">
        <v>563</v>
      </c>
      <c r="AU91">
        <v>562</v>
      </c>
      <c r="AV91">
        <v>563</v>
      </c>
      <c r="AW91">
        <v>566</v>
      </c>
      <c r="AX91">
        <v>568</v>
      </c>
      <c r="AY91">
        <v>562</v>
      </c>
      <c r="AZ91">
        <v>552</v>
      </c>
      <c r="BA91">
        <v>554</v>
      </c>
      <c r="BB91">
        <v>552</v>
      </c>
      <c r="BC91">
        <v>541</v>
      </c>
      <c r="BD91">
        <v>525</v>
      </c>
      <c r="BE91">
        <v>521</v>
      </c>
      <c r="BF91">
        <v>526</v>
      </c>
      <c r="BG91">
        <v>522</v>
      </c>
      <c r="BH91">
        <v>526</v>
      </c>
      <c r="BI91">
        <v>514</v>
      </c>
      <c r="BJ91">
        <v>500</v>
      </c>
      <c r="BK91">
        <v>476</v>
      </c>
      <c r="BL91">
        <v>461</v>
      </c>
      <c r="BM91">
        <v>452</v>
      </c>
      <c r="CB91">
        <v>90</v>
      </c>
    </row>
    <row r="92" spans="1:80" x14ac:dyDescent="0.25">
      <c r="A92">
        <f>IF(C90='Cruscotto Italia'!$E$3,3,0)</f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2</v>
      </c>
      <c r="T92">
        <v>1</v>
      </c>
      <c r="U92">
        <v>5</v>
      </c>
      <c r="V92">
        <v>7</v>
      </c>
      <c r="W92">
        <v>11</v>
      </c>
      <c r="X92">
        <v>15</v>
      </c>
      <c r="Y92">
        <v>20</v>
      </c>
      <c r="Z92">
        <v>28</v>
      </c>
      <c r="AA92">
        <v>29</v>
      </c>
      <c r="AB92">
        <v>36</v>
      </c>
      <c r="AC92">
        <v>42</v>
      </c>
      <c r="AD92">
        <v>48</v>
      </c>
      <c r="AE92">
        <v>55</v>
      </c>
      <c r="AF92">
        <v>60</v>
      </c>
      <c r="AG92">
        <v>60</v>
      </c>
      <c r="AH92">
        <v>80</v>
      </c>
      <c r="AI92">
        <v>68</v>
      </c>
      <c r="AJ92">
        <v>75</v>
      </c>
      <c r="AK92">
        <v>71</v>
      </c>
      <c r="AL92">
        <v>71</v>
      </c>
      <c r="AM92">
        <v>75</v>
      </c>
      <c r="AN92">
        <v>72</v>
      </c>
      <c r="AO92">
        <v>72</v>
      </c>
      <c r="AP92">
        <v>73</v>
      </c>
      <c r="AQ92">
        <v>73</v>
      </c>
      <c r="AR92">
        <v>74</v>
      </c>
      <c r="AS92">
        <v>76</v>
      </c>
      <c r="AT92">
        <v>74</v>
      </c>
      <c r="AU92">
        <v>73</v>
      </c>
      <c r="AV92">
        <v>65</v>
      </c>
      <c r="AW92">
        <v>63</v>
      </c>
      <c r="AX92">
        <v>62</v>
      </c>
      <c r="AY92">
        <v>58</v>
      </c>
      <c r="AZ92">
        <v>53</v>
      </c>
      <c r="BA92">
        <v>51</v>
      </c>
      <c r="BB92">
        <v>53</v>
      </c>
      <c r="BC92">
        <v>49</v>
      </c>
      <c r="BD92">
        <v>48</v>
      </c>
      <c r="BE92">
        <v>46</v>
      </c>
      <c r="BF92">
        <v>42</v>
      </c>
      <c r="BG92">
        <v>41</v>
      </c>
      <c r="BH92">
        <v>39</v>
      </c>
      <c r="BI92">
        <v>37</v>
      </c>
      <c r="BJ92">
        <v>35</v>
      </c>
      <c r="BK92">
        <v>34</v>
      </c>
      <c r="BL92">
        <v>32</v>
      </c>
      <c r="BM92">
        <v>33</v>
      </c>
      <c r="CB92">
        <v>91</v>
      </c>
    </row>
    <row r="93" spans="1:80" x14ac:dyDescent="0.25">
      <c r="A93">
        <f>IF(C90='Cruscotto Italia'!$E$3,4,0)</f>
        <v>0</v>
      </c>
      <c r="D93">
        <v>0</v>
      </c>
      <c r="E93">
        <v>2</v>
      </c>
      <c r="F93">
        <v>2</v>
      </c>
      <c r="G93">
        <v>1</v>
      </c>
      <c r="H93">
        <v>1</v>
      </c>
      <c r="I93">
        <v>1</v>
      </c>
      <c r="J93">
        <v>6</v>
      </c>
      <c r="K93">
        <v>3</v>
      </c>
      <c r="L93">
        <v>3</v>
      </c>
      <c r="M93">
        <v>11</v>
      </c>
      <c r="N93">
        <v>11</v>
      </c>
      <c r="O93">
        <v>15</v>
      </c>
      <c r="P93">
        <v>25</v>
      </c>
      <c r="Q93">
        <v>33</v>
      </c>
      <c r="R93">
        <v>33</v>
      </c>
      <c r="S93">
        <v>41</v>
      </c>
      <c r="T93">
        <v>57</v>
      </c>
      <c r="U93">
        <v>78</v>
      </c>
      <c r="V93">
        <v>82</v>
      </c>
      <c r="W93">
        <v>97</v>
      </c>
      <c r="X93">
        <v>108</v>
      </c>
      <c r="Y93">
        <v>108</v>
      </c>
      <c r="Z93">
        <v>112</v>
      </c>
      <c r="AA93">
        <v>138</v>
      </c>
      <c r="AB93">
        <v>142</v>
      </c>
      <c r="AC93">
        <v>169</v>
      </c>
      <c r="AD93">
        <v>204</v>
      </c>
      <c r="AE93">
        <v>321</v>
      </c>
      <c r="AF93">
        <v>371</v>
      </c>
      <c r="AG93">
        <v>489</v>
      </c>
      <c r="AH93">
        <v>597</v>
      </c>
      <c r="AI93">
        <v>681</v>
      </c>
      <c r="AJ93">
        <v>658</v>
      </c>
      <c r="AK93">
        <v>730</v>
      </c>
      <c r="AL93">
        <v>808</v>
      </c>
      <c r="AM93">
        <v>849</v>
      </c>
      <c r="AN93">
        <v>917</v>
      </c>
      <c r="AO93">
        <v>976</v>
      </c>
      <c r="AP93">
        <v>1030</v>
      </c>
      <c r="AQ93">
        <v>1056</v>
      </c>
      <c r="AR93">
        <v>1099</v>
      </c>
      <c r="AS93">
        <v>1142</v>
      </c>
      <c r="AT93">
        <v>1178</v>
      </c>
      <c r="AU93">
        <v>1224</v>
      </c>
      <c r="AV93">
        <v>1265</v>
      </c>
      <c r="AW93">
        <v>1313</v>
      </c>
      <c r="AX93">
        <v>1337</v>
      </c>
      <c r="AY93">
        <v>1381</v>
      </c>
      <c r="AZ93">
        <v>1425</v>
      </c>
      <c r="BA93">
        <v>1445</v>
      </c>
      <c r="BB93">
        <v>1466</v>
      </c>
      <c r="BC93">
        <v>1491</v>
      </c>
      <c r="BD93">
        <v>1535</v>
      </c>
      <c r="BE93">
        <v>1572</v>
      </c>
      <c r="BF93">
        <v>1603</v>
      </c>
      <c r="BG93">
        <v>1639</v>
      </c>
      <c r="BH93">
        <v>1645</v>
      </c>
      <c r="BI93">
        <v>1708</v>
      </c>
      <c r="BJ93">
        <v>1752</v>
      </c>
      <c r="BK93">
        <v>1791</v>
      </c>
      <c r="BL93">
        <v>1827</v>
      </c>
      <c r="BM93">
        <v>1787</v>
      </c>
      <c r="CB93">
        <v>92</v>
      </c>
    </row>
    <row r="94" spans="1:80" x14ac:dyDescent="0.25">
      <c r="A94">
        <f>IF(C90='Cruscotto Italia'!$E$3,5,0)</f>
        <v>0</v>
      </c>
      <c r="D94">
        <v>0</v>
      </c>
      <c r="E94">
        <v>0</v>
      </c>
      <c r="F94">
        <v>0</v>
      </c>
      <c r="G94">
        <v>2</v>
      </c>
      <c r="H94">
        <v>2</v>
      </c>
      <c r="I94">
        <v>2</v>
      </c>
      <c r="J94">
        <v>2</v>
      </c>
      <c r="K94">
        <v>2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2</v>
      </c>
      <c r="S94">
        <v>2</v>
      </c>
      <c r="T94">
        <v>2</v>
      </c>
      <c r="U94">
        <v>2</v>
      </c>
      <c r="V94">
        <v>2</v>
      </c>
      <c r="W94">
        <v>4</v>
      </c>
      <c r="X94">
        <v>7</v>
      </c>
      <c r="Y94">
        <v>8</v>
      </c>
      <c r="Z94">
        <v>8</v>
      </c>
      <c r="AA94">
        <v>12</v>
      </c>
      <c r="AB94">
        <v>15</v>
      </c>
      <c r="AC94">
        <v>25</v>
      </c>
      <c r="AD94">
        <v>26</v>
      </c>
      <c r="AE94">
        <v>26</v>
      </c>
      <c r="AF94">
        <v>27</v>
      </c>
      <c r="AG94">
        <v>27</v>
      </c>
      <c r="AH94">
        <v>33</v>
      </c>
      <c r="AI94">
        <v>36</v>
      </c>
      <c r="AJ94">
        <v>53</v>
      </c>
      <c r="AK94">
        <v>60</v>
      </c>
      <c r="AL94">
        <v>65</v>
      </c>
      <c r="AM94">
        <v>71</v>
      </c>
      <c r="AN94">
        <v>74</v>
      </c>
      <c r="AO94">
        <v>86</v>
      </c>
      <c r="AP94">
        <v>92</v>
      </c>
      <c r="AQ94">
        <v>94</v>
      </c>
      <c r="AR94">
        <v>95</v>
      </c>
      <c r="AS94">
        <v>104</v>
      </c>
      <c r="AT94">
        <v>108</v>
      </c>
      <c r="AU94">
        <v>113</v>
      </c>
      <c r="AV94">
        <v>133</v>
      </c>
      <c r="AW94">
        <v>152</v>
      </c>
      <c r="AX94">
        <v>187</v>
      </c>
      <c r="AY94">
        <v>209</v>
      </c>
      <c r="AZ94">
        <v>223</v>
      </c>
      <c r="BA94">
        <v>237</v>
      </c>
      <c r="BB94">
        <v>255</v>
      </c>
      <c r="BC94">
        <v>273</v>
      </c>
      <c r="BD94">
        <v>284</v>
      </c>
      <c r="BE94">
        <v>296</v>
      </c>
      <c r="BF94">
        <v>305</v>
      </c>
      <c r="BG94">
        <v>315</v>
      </c>
      <c r="BH94">
        <v>346</v>
      </c>
      <c r="BI94">
        <v>370</v>
      </c>
      <c r="BJ94">
        <v>388</v>
      </c>
      <c r="BK94">
        <v>412</v>
      </c>
      <c r="BL94">
        <v>443</v>
      </c>
      <c r="BM94">
        <v>524</v>
      </c>
      <c r="CB94">
        <v>93</v>
      </c>
    </row>
    <row r="95" spans="1:80" x14ac:dyDescent="0.25">
      <c r="A95">
        <f>IF(C90='Cruscotto Italia'!$E$3,6,0)</f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2</v>
      </c>
      <c r="V95">
        <v>2</v>
      </c>
      <c r="W95">
        <v>2</v>
      </c>
      <c r="X95">
        <v>2</v>
      </c>
      <c r="Y95">
        <v>2</v>
      </c>
      <c r="Z95">
        <v>3</v>
      </c>
      <c r="AA95">
        <v>3</v>
      </c>
      <c r="AB95">
        <v>4</v>
      </c>
      <c r="AC95">
        <v>4</v>
      </c>
      <c r="AD95">
        <v>6</v>
      </c>
      <c r="AE95">
        <v>8</v>
      </c>
      <c r="AF95">
        <v>13</v>
      </c>
      <c r="AG95">
        <v>20</v>
      </c>
      <c r="AH95">
        <v>25</v>
      </c>
      <c r="AI95">
        <v>33</v>
      </c>
      <c r="AJ95">
        <v>39</v>
      </c>
      <c r="AK95">
        <v>57</v>
      </c>
      <c r="AL95">
        <v>65</v>
      </c>
      <c r="AM95">
        <v>76</v>
      </c>
      <c r="AN95">
        <v>81</v>
      </c>
      <c r="AO95">
        <v>88</v>
      </c>
      <c r="AP95">
        <v>93</v>
      </c>
      <c r="AQ95">
        <v>101</v>
      </c>
      <c r="AR95">
        <v>111</v>
      </c>
      <c r="AS95">
        <v>116</v>
      </c>
      <c r="AT95">
        <v>123</v>
      </c>
      <c r="AU95">
        <v>125</v>
      </c>
      <c r="AV95">
        <v>133</v>
      </c>
      <c r="AW95">
        <v>138</v>
      </c>
      <c r="AX95">
        <v>148</v>
      </c>
      <c r="AY95">
        <v>154</v>
      </c>
      <c r="AZ95">
        <v>163</v>
      </c>
      <c r="BA95">
        <v>171</v>
      </c>
      <c r="BB95">
        <v>175</v>
      </c>
      <c r="BC95">
        <v>181</v>
      </c>
      <c r="BD95">
        <v>187</v>
      </c>
      <c r="BE95">
        <v>190</v>
      </c>
      <c r="BF95">
        <v>196</v>
      </c>
      <c r="BG95">
        <v>200</v>
      </c>
      <c r="BH95">
        <v>203</v>
      </c>
      <c r="BI95">
        <v>206</v>
      </c>
      <c r="BJ95">
        <v>208</v>
      </c>
      <c r="BK95">
        <v>213</v>
      </c>
      <c r="BL95">
        <v>218</v>
      </c>
      <c r="BM95">
        <v>224</v>
      </c>
      <c r="CB95">
        <v>94</v>
      </c>
    </row>
    <row r="96" spans="1:80" x14ac:dyDescent="0.25">
      <c r="A96">
        <f>IF(C90='Cruscotto Italia'!$E$3,7,0)</f>
        <v>0</v>
      </c>
      <c r="D96">
        <v>5</v>
      </c>
      <c r="E96">
        <v>5</v>
      </c>
      <c r="F96">
        <v>5</v>
      </c>
      <c r="G96">
        <v>5</v>
      </c>
      <c r="H96">
        <v>5</v>
      </c>
      <c r="I96">
        <v>6</v>
      </c>
      <c r="J96">
        <v>291</v>
      </c>
      <c r="K96">
        <v>307</v>
      </c>
      <c r="L96">
        <v>307</v>
      </c>
      <c r="M96">
        <v>367</v>
      </c>
      <c r="N96">
        <v>367</v>
      </c>
      <c r="O96">
        <v>367</v>
      </c>
      <c r="P96">
        <v>643</v>
      </c>
      <c r="Q96">
        <v>791</v>
      </c>
      <c r="R96">
        <v>836</v>
      </c>
      <c r="S96">
        <v>955</v>
      </c>
      <c r="T96">
        <v>1194</v>
      </c>
      <c r="U96">
        <v>1477</v>
      </c>
      <c r="V96">
        <v>1950</v>
      </c>
      <c r="W96">
        <v>2100</v>
      </c>
      <c r="X96">
        <v>2452</v>
      </c>
      <c r="Y96">
        <v>2653</v>
      </c>
      <c r="Z96">
        <v>2916</v>
      </c>
      <c r="AA96">
        <v>3294</v>
      </c>
      <c r="AB96">
        <v>3961</v>
      </c>
      <c r="AC96">
        <v>4468</v>
      </c>
      <c r="AD96">
        <v>4883</v>
      </c>
      <c r="AE96">
        <v>5580</v>
      </c>
      <c r="AF96">
        <v>6375</v>
      </c>
      <c r="AG96">
        <v>7170</v>
      </c>
      <c r="AH96">
        <v>8312</v>
      </c>
      <c r="AI96">
        <v>9658</v>
      </c>
      <c r="AJ96">
        <v>11079</v>
      </c>
      <c r="AK96">
        <v>13096</v>
      </c>
      <c r="AL96">
        <v>13814</v>
      </c>
      <c r="AM96">
        <v>14758</v>
      </c>
      <c r="AN96">
        <v>15634</v>
      </c>
      <c r="AO96">
        <v>16836</v>
      </c>
      <c r="AP96">
        <v>17833</v>
      </c>
      <c r="AQ96">
        <v>18686</v>
      </c>
      <c r="AR96">
        <v>19896</v>
      </c>
      <c r="AS96">
        <v>21904</v>
      </c>
      <c r="AT96">
        <v>23464</v>
      </c>
      <c r="AU96">
        <v>24857</v>
      </c>
      <c r="AV96">
        <v>27438</v>
      </c>
      <c r="AW96">
        <v>28742</v>
      </c>
      <c r="AX96">
        <v>31156</v>
      </c>
      <c r="AY96">
        <v>33787</v>
      </c>
      <c r="AZ96">
        <v>36098</v>
      </c>
      <c r="BA96">
        <v>37311</v>
      </c>
      <c r="BB96">
        <v>37877</v>
      </c>
      <c r="BC96">
        <v>39867</v>
      </c>
      <c r="BD96">
        <v>42405</v>
      </c>
      <c r="BE96">
        <v>45172</v>
      </c>
      <c r="BF96">
        <v>47715</v>
      </c>
      <c r="BG96">
        <v>49772</v>
      </c>
      <c r="BH96">
        <v>51373</v>
      </c>
      <c r="BI96">
        <v>55093</v>
      </c>
      <c r="BJ96">
        <v>58732</v>
      </c>
      <c r="BK96">
        <v>62150</v>
      </c>
      <c r="BL96">
        <v>65165</v>
      </c>
      <c r="BM96">
        <v>68251</v>
      </c>
      <c r="CB96">
        <v>95</v>
      </c>
    </row>
    <row r="97" spans="1:80" x14ac:dyDescent="0.25">
      <c r="A97">
        <f>IF(C97='Cruscotto Italia'!$E$3,1,0)</f>
        <v>0</v>
      </c>
      <c r="C97" s="1" t="str">
        <f>+'Sel Italia'!D2</f>
        <v xml:space="preserve">Abruzzo </v>
      </c>
      <c r="D97" s="8">
        <v>0</v>
      </c>
      <c r="E97" s="8">
        <v>0</v>
      </c>
      <c r="F97" s="8">
        <v>0</v>
      </c>
      <c r="G97" s="8">
        <v>1</v>
      </c>
      <c r="H97" s="8">
        <v>1</v>
      </c>
      <c r="I97" s="8">
        <v>2</v>
      </c>
      <c r="J97" s="8">
        <v>5</v>
      </c>
      <c r="K97" s="8">
        <v>5</v>
      </c>
      <c r="L97" s="8">
        <f>+L98+L99+L100</f>
        <v>6</v>
      </c>
      <c r="M97" s="8">
        <f t="shared" ref="M97:O97" si="31">+M98+M99+M100</f>
        <v>7</v>
      </c>
      <c r="N97" s="8">
        <f t="shared" si="31"/>
        <v>8</v>
      </c>
      <c r="O97" s="8">
        <f t="shared" si="31"/>
        <v>9</v>
      </c>
      <c r="P97" s="8">
        <v>11</v>
      </c>
      <c r="Q97" s="8">
        <v>17</v>
      </c>
      <c r="R97">
        <v>30</v>
      </c>
      <c r="S97">
        <v>37</v>
      </c>
      <c r="T97">
        <v>37</v>
      </c>
      <c r="U97">
        <v>78</v>
      </c>
      <c r="V97">
        <v>83</v>
      </c>
      <c r="W97">
        <v>106</v>
      </c>
      <c r="X97">
        <v>128</v>
      </c>
      <c r="Y97">
        <v>165</v>
      </c>
      <c r="Z97">
        <v>216</v>
      </c>
      <c r="AA97">
        <v>249</v>
      </c>
      <c r="AB97">
        <v>366</v>
      </c>
      <c r="AC97">
        <v>422</v>
      </c>
      <c r="AD97">
        <v>494</v>
      </c>
      <c r="AE97">
        <v>539</v>
      </c>
      <c r="AF97">
        <v>605</v>
      </c>
      <c r="AG97">
        <v>622</v>
      </c>
      <c r="AH97">
        <v>738</v>
      </c>
      <c r="AI97">
        <v>860</v>
      </c>
      <c r="AJ97">
        <v>925</v>
      </c>
      <c r="AK97">
        <v>1027</v>
      </c>
      <c r="AL97">
        <v>1169</v>
      </c>
      <c r="AM97">
        <v>1169</v>
      </c>
      <c r="AN97">
        <v>1191</v>
      </c>
      <c r="AO97">
        <v>1211</v>
      </c>
      <c r="AP97">
        <v>1251</v>
      </c>
      <c r="AQ97">
        <v>1301</v>
      </c>
      <c r="AR97">
        <v>1356</v>
      </c>
      <c r="AS97">
        <v>1420</v>
      </c>
      <c r="AT97">
        <v>1425</v>
      </c>
      <c r="AU97">
        <v>1491</v>
      </c>
      <c r="AV97">
        <v>1534</v>
      </c>
      <c r="AW97">
        <v>1566</v>
      </c>
      <c r="AX97">
        <v>1635</v>
      </c>
      <c r="AY97">
        <v>1724</v>
      </c>
      <c r="AZ97">
        <v>1742</v>
      </c>
      <c r="BA97">
        <v>1778</v>
      </c>
      <c r="BB97">
        <v>1800</v>
      </c>
      <c r="BC97">
        <v>1810</v>
      </c>
      <c r="BD97">
        <v>1850</v>
      </c>
      <c r="BE97">
        <v>1942</v>
      </c>
      <c r="BF97">
        <v>1971</v>
      </c>
      <c r="BG97">
        <v>1987</v>
      </c>
      <c r="BH97">
        <v>2062</v>
      </c>
      <c r="BI97">
        <v>2067</v>
      </c>
      <c r="BJ97">
        <v>2108</v>
      </c>
      <c r="BK97">
        <v>2100</v>
      </c>
      <c r="BL97">
        <v>2079</v>
      </c>
      <c r="BM97">
        <v>2061</v>
      </c>
      <c r="CB97">
        <v>96</v>
      </c>
    </row>
    <row r="98" spans="1:80" x14ac:dyDescent="0.25">
      <c r="A98">
        <f>IF(C97='Cruscotto Italia'!$E$3,2,0)</f>
        <v>0</v>
      </c>
      <c r="D98">
        <v>0</v>
      </c>
      <c r="E98">
        <v>0</v>
      </c>
      <c r="F98">
        <v>0</v>
      </c>
      <c r="G98">
        <v>1</v>
      </c>
      <c r="H98">
        <v>1</v>
      </c>
      <c r="I98">
        <v>2</v>
      </c>
      <c r="J98">
        <v>3</v>
      </c>
      <c r="K98">
        <v>3</v>
      </c>
      <c r="L98">
        <v>5</v>
      </c>
      <c r="M98">
        <v>7</v>
      </c>
      <c r="N98">
        <v>8</v>
      </c>
      <c r="O98">
        <v>9</v>
      </c>
      <c r="P98">
        <v>11</v>
      </c>
      <c r="Q98">
        <v>14</v>
      </c>
      <c r="R98">
        <v>25</v>
      </c>
      <c r="S98">
        <v>17</v>
      </c>
      <c r="T98">
        <v>17</v>
      </c>
      <c r="U98">
        <v>47</v>
      </c>
      <c r="V98">
        <v>42</v>
      </c>
      <c r="W98">
        <v>51</v>
      </c>
      <c r="X98">
        <v>72</v>
      </c>
      <c r="Y98">
        <v>71</v>
      </c>
      <c r="Z98">
        <v>94</v>
      </c>
      <c r="AA98">
        <v>99</v>
      </c>
      <c r="AB98">
        <v>181</v>
      </c>
      <c r="AC98">
        <v>190</v>
      </c>
      <c r="AD98">
        <v>185</v>
      </c>
      <c r="AE98">
        <v>218</v>
      </c>
      <c r="AF98">
        <v>228</v>
      </c>
      <c r="AG98">
        <v>234</v>
      </c>
      <c r="AH98">
        <v>248</v>
      </c>
      <c r="AI98">
        <v>280</v>
      </c>
      <c r="AJ98">
        <v>289</v>
      </c>
      <c r="AK98">
        <v>311</v>
      </c>
      <c r="AL98">
        <v>329</v>
      </c>
      <c r="AM98">
        <v>322</v>
      </c>
      <c r="AN98">
        <v>335</v>
      </c>
      <c r="AO98">
        <v>342</v>
      </c>
      <c r="AP98">
        <v>341</v>
      </c>
      <c r="AQ98">
        <v>361</v>
      </c>
      <c r="AR98">
        <v>354</v>
      </c>
      <c r="AS98">
        <v>347</v>
      </c>
      <c r="AT98">
        <v>340</v>
      </c>
      <c r="AU98">
        <v>337</v>
      </c>
      <c r="AV98">
        <v>331</v>
      </c>
      <c r="AW98">
        <v>306</v>
      </c>
      <c r="AX98">
        <v>305</v>
      </c>
      <c r="AY98">
        <v>315</v>
      </c>
      <c r="AZ98">
        <v>346</v>
      </c>
      <c r="BA98">
        <v>351</v>
      </c>
      <c r="BB98">
        <v>345</v>
      </c>
      <c r="BC98">
        <v>341</v>
      </c>
      <c r="BD98">
        <v>324</v>
      </c>
      <c r="BE98">
        <v>319</v>
      </c>
      <c r="BF98">
        <v>321</v>
      </c>
      <c r="BG98">
        <v>317</v>
      </c>
      <c r="BH98">
        <v>320</v>
      </c>
      <c r="BI98">
        <v>318</v>
      </c>
      <c r="BJ98">
        <v>309</v>
      </c>
      <c r="BK98">
        <v>322</v>
      </c>
      <c r="BL98">
        <v>327</v>
      </c>
      <c r="BM98">
        <v>323</v>
      </c>
      <c r="CB98">
        <v>97</v>
      </c>
    </row>
    <row r="99" spans="1:80" x14ac:dyDescent="0.25">
      <c r="A99">
        <f>IF(C97='Cruscotto Italia'!$E$3,3,0)</f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9</v>
      </c>
      <c r="T99">
        <v>9</v>
      </c>
      <c r="U99">
        <v>12</v>
      </c>
      <c r="V99">
        <v>14</v>
      </c>
      <c r="W99">
        <v>14</v>
      </c>
      <c r="X99">
        <v>28</v>
      </c>
      <c r="Y99">
        <v>37</v>
      </c>
      <c r="Z99">
        <v>32</v>
      </c>
      <c r="AA99">
        <v>41</v>
      </c>
      <c r="AB99">
        <v>47</v>
      </c>
      <c r="AC99">
        <v>48</v>
      </c>
      <c r="AD99">
        <v>44</v>
      </c>
      <c r="AE99">
        <v>49</v>
      </c>
      <c r="AF99">
        <v>52</v>
      </c>
      <c r="AG99">
        <v>57</v>
      </c>
      <c r="AH99">
        <v>59</v>
      </c>
      <c r="AI99">
        <v>64</v>
      </c>
      <c r="AJ99">
        <v>71</v>
      </c>
      <c r="AK99">
        <v>70</v>
      </c>
      <c r="AL99">
        <v>68</v>
      </c>
      <c r="AM99">
        <v>69</v>
      </c>
      <c r="AN99">
        <v>73</v>
      </c>
      <c r="AO99">
        <v>71</v>
      </c>
      <c r="AP99">
        <v>75</v>
      </c>
      <c r="AQ99">
        <v>76</v>
      </c>
      <c r="AR99">
        <v>71</v>
      </c>
      <c r="AS99">
        <v>67</v>
      </c>
      <c r="AT99">
        <v>66</v>
      </c>
      <c r="AU99">
        <v>67</v>
      </c>
      <c r="AV99">
        <v>62</v>
      </c>
      <c r="AW99">
        <v>57</v>
      </c>
      <c r="AX99">
        <v>53</v>
      </c>
      <c r="AY99">
        <v>54</v>
      </c>
      <c r="AZ99">
        <v>54</v>
      </c>
      <c r="BA99">
        <v>54</v>
      </c>
      <c r="BB99">
        <v>52</v>
      </c>
      <c r="BC99">
        <v>44</v>
      </c>
      <c r="BD99">
        <v>42</v>
      </c>
      <c r="BE99">
        <v>43</v>
      </c>
      <c r="BF99">
        <v>41</v>
      </c>
      <c r="BG99">
        <v>40</v>
      </c>
      <c r="BH99">
        <v>38</v>
      </c>
      <c r="BI99">
        <v>35</v>
      </c>
      <c r="BJ99">
        <v>35</v>
      </c>
      <c r="BK99">
        <v>31</v>
      </c>
      <c r="BL99">
        <v>28</v>
      </c>
      <c r="BM99">
        <v>26</v>
      </c>
      <c r="CB99">
        <v>98</v>
      </c>
    </row>
    <row r="100" spans="1:80" x14ac:dyDescent="0.25">
      <c r="A100">
        <f>IF(C97='Cruscotto Italia'!$E$3,4,0)</f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2</v>
      </c>
      <c r="K100">
        <v>2</v>
      </c>
      <c r="L100">
        <v>1</v>
      </c>
      <c r="M100">
        <v>0</v>
      </c>
      <c r="N100">
        <v>0</v>
      </c>
      <c r="O100">
        <v>0</v>
      </c>
      <c r="P100">
        <v>0</v>
      </c>
      <c r="Q100">
        <v>3</v>
      </c>
      <c r="R100">
        <v>5</v>
      </c>
      <c r="S100">
        <v>11</v>
      </c>
      <c r="T100">
        <v>11</v>
      </c>
      <c r="U100">
        <v>19</v>
      </c>
      <c r="V100">
        <v>27</v>
      </c>
      <c r="W100">
        <v>41</v>
      </c>
      <c r="X100">
        <v>28</v>
      </c>
      <c r="Y100">
        <v>57</v>
      </c>
      <c r="Z100">
        <v>90</v>
      </c>
      <c r="AA100">
        <v>109</v>
      </c>
      <c r="AB100">
        <v>138</v>
      </c>
      <c r="AC100">
        <v>184</v>
      </c>
      <c r="AD100">
        <v>265</v>
      </c>
      <c r="AE100">
        <v>272</v>
      </c>
      <c r="AF100">
        <v>325</v>
      </c>
      <c r="AG100">
        <v>331</v>
      </c>
      <c r="AH100">
        <v>431</v>
      </c>
      <c r="AI100">
        <v>516</v>
      </c>
      <c r="AJ100">
        <v>565</v>
      </c>
      <c r="AK100">
        <v>646</v>
      </c>
      <c r="AL100">
        <v>772</v>
      </c>
      <c r="AM100">
        <v>778</v>
      </c>
      <c r="AN100">
        <v>783</v>
      </c>
      <c r="AO100">
        <v>798</v>
      </c>
      <c r="AP100">
        <v>835</v>
      </c>
      <c r="AQ100">
        <v>864</v>
      </c>
      <c r="AR100">
        <v>931</v>
      </c>
      <c r="AS100">
        <v>1006</v>
      </c>
      <c r="AT100">
        <v>1019</v>
      </c>
      <c r="AU100">
        <v>1087</v>
      </c>
      <c r="AV100">
        <v>1141</v>
      </c>
      <c r="AW100">
        <v>1203</v>
      </c>
      <c r="AX100">
        <v>1277</v>
      </c>
      <c r="AY100">
        <v>1355</v>
      </c>
      <c r="AZ100">
        <v>1342</v>
      </c>
      <c r="BA100">
        <v>1373</v>
      </c>
      <c r="BB100">
        <v>1403</v>
      </c>
      <c r="BC100">
        <v>1425</v>
      </c>
      <c r="BD100">
        <v>1484</v>
      </c>
      <c r="BE100">
        <v>1580</v>
      </c>
      <c r="BF100">
        <v>1609</v>
      </c>
      <c r="BG100">
        <v>1630</v>
      </c>
      <c r="BH100">
        <v>1704</v>
      </c>
      <c r="BI100">
        <v>1714</v>
      </c>
      <c r="BJ100">
        <v>1764</v>
      </c>
      <c r="BK100">
        <v>1747</v>
      </c>
      <c r="BL100">
        <v>1724</v>
      </c>
      <c r="BM100">
        <v>1712</v>
      </c>
      <c r="CB100">
        <v>99</v>
      </c>
    </row>
    <row r="101" spans="1:80" x14ac:dyDescent="0.25">
      <c r="A101">
        <f>IF(C97='Cruscotto Italia'!$E$3,5,0)</f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4</v>
      </c>
      <c r="V101">
        <v>4</v>
      </c>
      <c r="W101">
        <v>4</v>
      </c>
      <c r="X101">
        <v>6</v>
      </c>
      <c r="Y101">
        <v>7</v>
      </c>
      <c r="Z101">
        <v>7</v>
      </c>
      <c r="AA101">
        <v>7</v>
      </c>
      <c r="AB101">
        <v>8</v>
      </c>
      <c r="AC101">
        <v>10</v>
      </c>
      <c r="AD101">
        <v>13</v>
      </c>
      <c r="AE101">
        <v>15</v>
      </c>
      <c r="AF101">
        <v>20</v>
      </c>
      <c r="AG101">
        <v>21</v>
      </c>
      <c r="AH101">
        <v>23</v>
      </c>
      <c r="AI101">
        <v>23</v>
      </c>
      <c r="AJ101">
        <v>24</v>
      </c>
      <c r="AK101">
        <v>30</v>
      </c>
      <c r="AL101">
        <v>36</v>
      </c>
      <c r="AM101">
        <v>74</v>
      </c>
      <c r="AN101">
        <v>95</v>
      </c>
      <c r="AO101">
        <v>102</v>
      </c>
      <c r="AP101">
        <v>113</v>
      </c>
      <c r="AQ101">
        <v>116</v>
      </c>
      <c r="AR101">
        <v>119</v>
      </c>
      <c r="AS101">
        <v>125</v>
      </c>
      <c r="AT101">
        <v>127</v>
      </c>
      <c r="AU101">
        <v>136</v>
      </c>
      <c r="AV101">
        <v>146</v>
      </c>
      <c r="AW101">
        <v>171</v>
      </c>
      <c r="AX101">
        <v>181</v>
      </c>
      <c r="AY101">
        <v>190</v>
      </c>
      <c r="AZ101">
        <v>206</v>
      </c>
      <c r="BA101">
        <v>211</v>
      </c>
      <c r="BB101">
        <v>213</v>
      </c>
      <c r="BC101">
        <v>224</v>
      </c>
      <c r="BD101">
        <v>253</v>
      </c>
      <c r="BE101">
        <v>255</v>
      </c>
      <c r="BF101">
        <v>263</v>
      </c>
      <c r="BG101">
        <v>276</v>
      </c>
      <c r="BH101">
        <v>287</v>
      </c>
      <c r="BI101">
        <v>329</v>
      </c>
      <c r="BJ101">
        <v>349</v>
      </c>
      <c r="BK101">
        <v>405</v>
      </c>
      <c r="BL101">
        <v>438</v>
      </c>
      <c r="BM101">
        <v>478</v>
      </c>
      <c r="CB101">
        <v>100</v>
      </c>
    </row>
    <row r="102" spans="1:80" x14ac:dyDescent="0.25">
      <c r="A102">
        <f>IF(C97='Cruscotto Italia'!$E$3,6,0)</f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1</v>
      </c>
      <c r="T102">
        <v>1</v>
      </c>
      <c r="U102">
        <v>2</v>
      </c>
      <c r="V102">
        <v>2</v>
      </c>
      <c r="W102">
        <v>2</v>
      </c>
      <c r="X102">
        <v>3</v>
      </c>
      <c r="Y102">
        <v>4</v>
      </c>
      <c r="Z102">
        <v>6</v>
      </c>
      <c r="AA102">
        <v>7</v>
      </c>
      <c r="AB102">
        <v>11</v>
      </c>
      <c r="AC102">
        <v>17</v>
      </c>
      <c r="AD102">
        <v>22</v>
      </c>
      <c r="AE102">
        <v>33</v>
      </c>
      <c r="AF102">
        <v>38</v>
      </c>
      <c r="AG102">
        <v>46</v>
      </c>
      <c r="AH102">
        <v>52</v>
      </c>
      <c r="AI102">
        <v>63</v>
      </c>
      <c r="AJ102">
        <v>68</v>
      </c>
      <c r="AK102">
        <v>76</v>
      </c>
      <c r="AL102">
        <v>88</v>
      </c>
      <c r="AM102">
        <v>102</v>
      </c>
      <c r="AN102">
        <v>115</v>
      </c>
      <c r="AO102">
        <v>123</v>
      </c>
      <c r="AP102">
        <v>133</v>
      </c>
      <c r="AQ102">
        <v>146</v>
      </c>
      <c r="AR102">
        <v>153</v>
      </c>
      <c r="AS102">
        <v>158</v>
      </c>
      <c r="AT102">
        <v>169</v>
      </c>
      <c r="AU102">
        <v>172</v>
      </c>
      <c r="AV102">
        <v>179</v>
      </c>
      <c r="AW102">
        <v>194</v>
      </c>
      <c r="AX102">
        <v>198</v>
      </c>
      <c r="AY102">
        <v>206</v>
      </c>
      <c r="AZ102">
        <v>212</v>
      </c>
      <c r="BA102">
        <v>224</v>
      </c>
      <c r="BB102">
        <v>232</v>
      </c>
      <c r="BC102">
        <v>240</v>
      </c>
      <c r="BD102">
        <v>243</v>
      </c>
      <c r="BE102">
        <v>246</v>
      </c>
      <c r="BF102">
        <v>253</v>
      </c>
      <c r="BG102">
        <v>258</v>
      </c>
      <c r="BH102">
        <v>263</v>
      </c>
      <c r="BI102">
        <v>271</v>
      </c>
      <c r="BJ102">
        <v>276</v>
      </c>
      <c r="BK102">
        <v>280</v>
      </c>
      <c r="BL102">
        <v>286</v>
      </c>
      <c r="BM102">
        <v>293</v>
      </c>
      <c r="CB102">
        <v>101</v>
      </c>
    </row>
    <row r="103" spans="1:80" x14ac:dyDescent="0.25">
      <c r="A103">
        <f>IF(C97='Cruscotto Italia'!$E$3,7,0)</f>
        <v>0</v>
      </c>
      <c r="D103">
        <v>5</v>
      </c>
      <c r="E103">
        <v>5</v>
      </c>
      <c r="F103">
        <v>13</v>
      </c>
      <c r="G103">
        <v>33</v>
      </c>
      <c r="H103">
        <v>33</v>
      </c>
      <c r="I103">
        <v>43</v>
      </c>
      <c r="J103">
        <v>52</v>
      </c>
      <c r="K103">
        <v>52</v>
      </c>
      <c r="L103">
        <v>52</v>
      </c>
      <c r="M103">
        <v>85</v>
      </c>
      <c r="N103">
        <v>96</v>
      </c>
      <c r="O103">
        <v>96</v>
      </c>
      <c r="P103">
        <v>123</v>
      </c>
      <c r="Q103">
        <v>163</v>
      </c>
      <c r="R103">
        <v>237</v>
      </c>
      <c r="S103">
        <v>310</v>
      </c>
      <c r="T103">
        <v>310</v>
      </c>
      <c r="U103">
        <v>867</v>
      </c>
      <c r="V103">
        <v>958</v>
      </c>
      <c r="W103">
        <v>1232</v>
      </c>
      <c r="X103">
        <v>1419</v>
      </c>
      <c r="Y103">
        <v>1533</v>
      </c>
      <c r="Z103">
        <v>1688</v>
      </c>
      <c r="AA103">
        <v>2054</v>
      </c>
      <c r="AB103">
        <v>2409</v>
      </c>
      <c r="AC103">
        <v>2695</v>
      </c>
      <c r="AD103">
        <v>3035</v>
      </c>
      <c r="AE103">
        <v>3375</v>
      </c>
      <c r="AF103">
        <v>3674</v>
      </c>
      <c r="AG103">
        <v>4294</v>
      </c>
      <c r="AH103">
        <v>4982</v>
      </c>
      <c r="AI103">
        <v>5488</v>
      </c>
      <c r="AJ103">
        <v>6109</v>
      </c>
      <c r="AK103">
        <v>7003</v>
      </c>
      <c r="AL103">
        <v>7730</v>
      </c>
      <c r="AM103">
        <v>7948</v>
      </c>
      <c r="AN103">
        <v>8758</v>
      </c>
      <c r="AO103">
        <v>9610</v>
      </c>
      <c r="AP103">
        <v>10647</v>
      </c>
      <c r="AQ103">
        <v>11890</v>
      </c>
      <c r="AR103">
        <v>12837</v>
      </c>
      <c r="AS103">
        <v>13598</v>
      </c>
      <c r="AT103">
        <v>14198</v>
      </c>
      <c r="AU103">
        <v>14904</v>
      </c>
      <c r="AV103">
        <v>15846</v>
      </c>
      <c r="AW103">
        <v>16847</v>
      </c>
      <c r="AX103">
        <v>18088</v>
      </c>
      <c r="AY103">
        <v>19441</v>
      </c>
      <c r="AZ103">
        <v>20594</v>
      </c>
      <c r="BA103">
        <v>20667</v>
      </c>
      <c r="BB103">
        <v>20935</v>
      </c>
      <c r="BC103">
        <v>22500</v>
      </c>
      <c r="BD103">
        <v>23786</v>
      </c>
      <c r="BE103">
        <v>25436</v>
      </c>
      <c r="BF103">
        <v>27016</v>
      </c>
      <c r="BG103">
        <v>27791</v>
      </c>
      <c r="BH103">
        <v>27942</v>
      </c>
      <c r="BI103">
        <v>29906</v>
      </c>
      <c r="BJ103">
        <v>30348</v>
      </c>
      <c r="BK103">
        <v>31187</v>
      </c>
      <c r="BL103">
        <v>32397</v>
      </c>
      <c r="BM103">
        <v>33624</v>
      </c>
      <c r="CB103">
        <v>102</v>
      </c>
    </row>
    <row r="104" spans="1:80" x14ac:dyDescent="0.25">
      <c r="A104">
        <f>IF(C104='Cruscotto Italia'!$E$3,1,0)</f>
        <v>0</v>
      </c>
      <c r="C104" s="1" t="str">
        <f>+'Sel Italia'!D15</f>
        <v xml:space="preserve">Puglia </v>
      </c>
      <c r="D104" s="8">
        <v>0</v>
      </c>
      <c r="E104" s="8">
        <v>0</v>
      </c>
      <c r="F104" s="8">
        <v>0</v>
      </c>
      <c r="G104" s="8">
        <v>1</v>
      </c>
      <c r="H104" s="8">
        <v>3</v>
      </c>
      <c r="I104" s="8">
        <v>3</v>
      </c>
      <c r="J104" s="8">
        <v>3</v>
      </c>
      <c r="K104" s="8">
        <v>4</v>
      </c>
      <c r="L104" s="8">
        <f>+L105+L106+L107</f>
        <v>6</v>
      </c>
      <c r="M104" s="8">
        <f t="shared" ref="M104:O104" si="32">+M105+M106+M107</f>
        <v>7</v>
      </c>
      <c r="N104" s="8">
        <f t="shared" si="32"/>
        <v>12</v>
      </c>
      <c r="O104" s="8">
        <f t="shared" si="32"/>
        <v>15</v>
      </c>
      <c r="P104" s="8">
        <v>23</v>
      </c>
      <c r="Q104" s="8">
        <v>36</v>
      </c>
      <c r="R104">
        <v>46</v>
      </c>
      <c r="S104">
        <v>55</v>
      </c>
      <c r="T104">
        <v>71</v>
      </c>
      <c r="U104">
        <v>98</v>
      </c>
      <c r="V104">
        <v>121</v>
      </c>
      <c r="W104">
        <v>156</v>
      </c>
      <c r="X104">
        <v>212</v>
      </c>
      <c r="Y104">
        <v>212</v>
      </c>
      <c r="Z104">
        <v>320</v>
      </c>
      <c r="AA104">
        <v>362</v>
      </c>
      <c r="AB104">
        <v>449</v>
      </c>
      <c r="AC104">
        <v>551</v>
      </c>
      <c r="AD104">
        <v>642</v>
      </c>
      <c r="AE104">
        <v>748</v>
      </c>
      <c r="AF104">
        <v>862</v>
      </c>
      <c r="AG104">
        <v>940</v>
      </c>
      <c r="AH104">
        <v>1023</v>
      </c>
      <c r="AI104">
        <v>1095</v>
      </c>
      <c r="AJ104">
        <v>1236</v>
      </c>
      <c r="AK104">
        <v>1358</v>
      </c>
      <c r="AL104">
        <v>1432</v>
      </c>
      <c r="AM104">
        <v>1585</v>
      </c>
      <c r="AN104">
        <v>1654</v>
      </c>
      <c r="AO104">
        <v>1756</v>
      </c>
      <c r="AP104">
        <v>1864</v>
      </c>
      <c r="AQ104">
        <v>1949</v>
      </c>
      <c r="AR104">
        <v>1973</v>
      </c>
      <c r="AS104">
        <v>2022</v>
      </c>
      <c r="AT104">
        <v>2115</v>
      </c>
      <c r="AU104">
        <v>2137</v>
      </c>
      <c r="AV104">
        <v>2238</v>
      </c>
      <c r="AW104">
        <v>2301</v>
      </c>
      <c r="AX104">
        <v>2336</v>
      </c>
      <c r="AY104">
        <v>2402</v>
      </c>
      <c r="AZ104">
        <v>2452</v>
      </c>
      <c r="BA104">
        <v>2512</v>
      </c>
      <c r="BB104">
        <v>2552</v>
      </c>
      <c r="BC104">
        <v>2573</v>
      </c>
      <c r="BD104">
        <v>2625</v>
      </c>
      <c r="BE104">
        <v>2656</v>
      </c>
      <c r="BF104">
        <v>2694</v>
      </c>
      <c r="BG104">
        <v>2786</v>
      </c>
      <c r="BH104">
        <v>2810</v>
      </c>
      <c r="BI104">
        <v>2812</v>
      </c>
      <c r="BJ104">
        <v>2874</v>
      </c>
      <c r="BK104">
        <v>2936</v>
      </c>
      <c r="BL104">
        <v>2933</v>
      </c>
      <c r="BM104">
        <v>2919</v>
      </c>
      <c r="CB104">
        <v>103</v>
      </c>
    </row>
    <row r="105" spans="1:80" x14ac:dyDescent="0.25">
      <c r="A105">
        <f>IF(C104='Cruscotto Italia'!$E$3,2,0)</f>
        <v>0</v>
      </c>
      <c r="D105">
        <v>0</v>
      </c>
      <c r="E105">
        <v>0</v>
      </c>
      <c r="F105">
        <v>0</v>
      </c>
      <c r="G105">
        <v>1</v>
      </c>
      <c r="H105">
        <v>1</v>
      </c>
      <c r="I105">
        <v>1</v>
      </c>
      <c r="J105">
        <v>1</v>
      </c>
      <c r="K105">
        <v>2</v>
      </c>
      <c r="L105">
        <v>2</v>
      </c>
      <c r="M105">
        <v>4</v>
      </c>
      <c r="N105">
        <v>5</v>
      </c>
      <c r="O105">
        <v>5</v>
      </c>
      <c r="P105">
        <v>9</v>
      </c>
      <c r="Q105">
        <v>17</v>
      </c>
      <c r="R105">
        <v>20</v>
      </c>
      <c r="S105">
        <v>28</v>
      </c>
      <c r="T105">
        <v>38</v>
      </c>
      <c r="U105">
        <v>58</v>
      </c>
      <c r="V105">
        <v>77</v>
      </c>
      <c r="W105">
        <v>91</v>
      </c>
      <c r="X105">
        <v>116</v>
      </c>
      <c r="Y105">
        <v>116</v>
      </c>
      <c r="Z105">
        <v>155</v>
      </c>
      <c r="AA105">
        <v>156</v>
      </c>
      <c r="AB105">
        <v>173</v>
      </c>
      <c r="AC105">
        <v>191</v>
      </c>
      <c r="AD105">
        <v>209</v>
      </c>
      <c r="AE105">
        <v>252</v>
      </c>
      <c r="AF105">
        <v>285</v>
      </c>
      <c r="AG105">
        <v>317</v>
      </c>
      <c r="AH105">
        <v>349</v>
      </c>
      <c r="AI105">
        <v>480</v>
      </c>
      <c r="AJ105">
        <v>530</v>
      </c>
      <c r="AK105">
        <v>563</v>
      </c>
      <c r="AL105">
        <v>559</v>
      </c>
      <c r="AM105">
        <v>590</v>
      </c>
      <c r="AN105">
        <v>609</v>
      </c>
      <c r="AO105">
        <v>637</v>
      </c>
      <c r="AP105">
        <v>645</v>
      </c>
      <c r="AQ105">
        <v>648</v>
      </c>
      <c r="AR105">
        <v>627</v>
      </c>
      <c r="AS105">
        <v>574</v>
      </c>
      <c r="AT105">
        <v>625</v>
      </c>
      <c r="AU105">
        <v>615</v>
      </c>
      <c r="AV105">
        <v>639</v>
      </c>
      <c r="AW105">
        <v>630</v>
      </c>
      <c r="AX105">
        <v>631</v>
      </c>
      <c r="AY105">
        <v>627</v>
      </c>
      <c r="AZ105">
        <v>609</v>
      </c>
      <c r="BA105">
        <v>600</v>
      </c>
      <c r="BB105">
        <v>611</v>
      </c>
      <c r="BC105">
        <v>592</v>
      </c>
      <c r="BD105">
        <v>603</v>
      </c>
      <c r="BE105">
        <v>590</v>
      </c>
      <c r="BF105">
        <v>594</v>
      </c>
      <c r="BG105">
        <v>590</v>
      </c>
      <c r="BH105">
        <v>584</v>
      </c>
      <c r="BI105">
        <v>569</v>
      </c>
      <c r="BJ105">
        <v>564</v>
      </c>
      <c r="BK105">
        <v>536</v>
      </c>
      <c r="BL105">
        <v>496</v>
      </c>
      <c r="BM105">
        <v>469</v>
      </c>
      <c r="CB105">
        <v>104</v>
      </c>
    </row>
    <row r="106" spans="1:80" x14ac:dyDescent="0.25">
      <c r="A106">
        <f>IF(C104='Cruscotto Italia'!$E$3,3,0)</f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1</v>
      </c>
      <c r="P106">
        <v>2</v>
      </c>
      <c r="Q106">
        <v>3</v>
      </c>
      <c r="R106">
        <v>6</v>
      </c>
      <c r="S106">
        <v>6</v>
      </c>
      <c r="T106">
        <v>4</v>
      </c>
      <c r="U106">
        <v>2</v>
      </c>
      <c r="V106">
        <v>2</v>
      </c>
      <c r="W106">
        <v>6</v>
      </c>
      <c r="X106">
        <v>6</v>
      </c>
      <c r="Y106">
        <v>6</v>
      </c>
      <c r="Z106">
        <v>14</v>
      </c>
      <c r="AA106">
        <v>30</v>
      </c>
      <c r="AB106">
        <v>31</v>
      </c>
      <c r="AC106">
        <v>31</v>
      </c>
      <c r="AD106">
        <v>33</v>
      </c>
      <c r="AE106">
        <v>37</v>
      </c>
      <c r="AF106">
        <v>45</v>
      </c>
      <c r="AG106">
        <v>57</v>
      </c>
      <c r="AH106">
        <v>64</v>
      </c>
      <c r="AI106">
        <v>76</v>
      </c>
      <c r="AJ106">
        <v>82</v>
      </c>
      <c r="AK106">
        <v>98</v>
      </c>
      <c r="AL106">
        <v>99</v>
      </c>
      <c r="AM106">
        <v>106</v>
      </c>
      <c r="AN106">
        <v>105</v>
      </c>
      <c r="AO106">
        <v>107</v>
      </c>
      <c r="AP106">
        <v>118</v>
      </c>
      <c r="AQ106">
        <v>123</v>
      </c>
      <c r="AR106">
        <v>153</v>
      </c>
      <c r="AS106">
        <v>159</v>
      </c>
      <c r="AT106">
        <v>97</v>
      </c>
      <c r="AU106">
        <v>93</v>
      </c>
      <c r="AV106">
        <v>90</v>
      </c>
      <c r="AW106">
        <v>86</v>
      </c>
      <c r="AX106">
        <v>80</v>
      </c>
      <c r="AY106">
        <v>73</v>
      </c>
      <c r="AZ106">
        <v>71</v>
      </c>
      <c r="BA106">
        <v>71</v>
      </c>
      <c r="BB106">
        <v>62</v>
      </c>
      <c r="BC106">
        <v>73</v>
      </c>
      <c r="BD106">
        <v>58</v>
      </c>
      <c r="BE106">
        <v>62</v>
      </c>
      <c r="BF106">
        <v>60</v>
      </c>
      <c r="BG106">
        <v>60</v>
      </c>
      <c r="BH106">
        <v>66</v>
      </c>
      <c r="BI106">
        <v>65</v>
      </c>
      <c r="BJ106">
        <v>60</v>
      </c>
      <c r="BK106">
        <v>55</v>
      </c>
      <c r="BL106">
        <v>51</v>
      </c>
      <c r="BM106">
        <v>48</v>
      </c>
      <c r="CB106">
        <v>105</v>
      </c>
    </row>
    <row r="107" spans="1:80" x14ac:dyDescent="0.25">
      <c r="A107">
        <f>IF(C104='Cruscotto Italia'!$E$3,4,0)</f>
        <v>0</v>
      </c>
      <c r="D107">
        <v>0</v>
      </c>
      <c r="E107">
        <v>0</v>
      </c>
      <c r="F107">
        <v>0</v>
      </c>
      <c r="G107">
        <v>0</v>
      </c>
      <c r="H107">
        <v>2</v>
      </c>
      <c r="I107">
        <v>2</v>
      </c>
      <c r="J107">
        <v>2</v>
      </c>
      <c r="K107">
        <v>2</v>
      </c>
      <c r="L107">
        <v>4</v>
      </c>
      <c r="M107">
        <v>3</v>
      </c>
      <c r="N107">
        <v>6</v>
      </c>
      <c r="O107">
        <v>9</v>
      </c>
      <c r="P107">
        <v>12</v>
      </c>
      <c r="Q107">
        <v>16</v>
      </c>
      <c r="R107">
        <v>20</v>
      </c>
      <c r="S107">
        <v>21</v>
      </c>
      <c r="T107">
        <v>29</v>
      </c>
      <c r="U107">
        <v>38</v>
      </c>
      <c r="V107">
        <v>42</v>
      </c>
      <c r="W107">
        <v>59</v>
      </c>
      <c r="X107">
        <v>90</v>
      </c>
      <c r="Y107">
        <v>90</v>
      </c>
      <c r="Z107">
        <v>151</v>
      </c>
      <c r="AA107">
        <v>176</v>
      </c>
      <c r="AB107">
        <v>245</v>
      </c>
      <c r="AC107">
        <v>329</v>
      </c>
      <c r="AD107">
        <v>400</v>
      </c>
      <c r="AE107">
        <v>459</v>
      </c>
      <c r="AF107">
        <v>532</v>
      </c>
      <c r="AG107">
        <v>566</v>
      </c>
      <c r="AH107">
        <v>610</v>
      </c>
      <c r="AI107">
        <v>539</v>
      </c>
      <c r="AJ107">
        <v>624</v>
      </c>
      <c r="AK107">
        <v>697</v>
      </c>
      <c r="AL107">
        <v>774</v>
      </c>
      <c r="AM107">
        <v>889</v>
      </c>
      <c r="AN107">
        <v>940</v>
      </c>
      <c r="AO107">
        <v>1012</v>
      </c>
      <c r="AP107">
        <v>1101</v>
      </c>
      <c r="AQ107">
        <v>1178</v>
      </c>
      <c r="AR107">
        <v>1193</v>
      </c>
      <c r="AS107">
        <v>1289</v>
      </c>
      <c r="AT107">
        <v>1393</v>
      </c>
      <c r="AU107">
        <v>1429</v>
      </c>
      <c r="AV107">
        <v>1509</v>
      </c>
      <c r="AW107">
        <v>1585</v>
      </c>
      <c r="AX107">
        <v>1625</v>
      </c>
      <c r="AY107">
        <v>1702</v>
      </c>
      <c r="AZ107">
        <v>1772</v>
      </c>
      <c r="BA107">
        <v>1841</v>
      </c>
      <c r="BB107">
        <v>1879</v>
      </c>
      <c r="BC107">
        <v>1908</v>
      </c>
      <c r="BD107">
        <v>1964</v>
      </c>
      <c r="BE107">
        <v>2004</v>
      </c>
      <c r="BF107">
        <v>2040</v>
      </c>
      <c r="BG107">
        <v>2136</v>
      </c>
      <c r="BH107">
        <v>2160</v>
      </c>
      <c r="BI107">
        <v>2178</v>
      </c>
      <c r="BJ107">
        <v>2250</v>
      </c>
      <c r="BK107">
        <v>2345</v>
      </c>
      <c r="BL107">
        <v>2386</v>
      </c>
      <c r="BM107">
        <v>2402</v>
      </c>
      <c r="CB107">
        <v>106</v>
      </c>
    </row>
    <row r="108" spans="1:80" x14ac:dyDescent="0.25">
      <c r="A108">
        <f>IF(C104='Cruscotto Italia'!$E$3,5,0)</f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3</v>
      </c>
      <c r="W108">
        <v>2</v>
      </c>
      <c r="X108">
        <v>2</v>
      </c>
      <c r="Y108">
        <v>2</v>
      </c>
      <c r="Z108">
        <v>2</v>
      </c>
      <c r="AA108">
        <v>2</v>
      </c>
      <c r="AB108">
        <v>4</v>
      </c>
      <c r="AC108">
        <v>4</v>
      </c>
      <c r="AD108">
        <v>4</v>
      </c>
      <c r="AE108">
        <v>7</v>
      </c>
      <c r="AF108">
        <v>7</v>
      </c>
      <c r="AG108">
        <v>21</v>
      </c>
      <c r="AH108">
        <v>22</v>
      </c>
      <c r="AI108">
        <v>22</v>
      </c>
      <c r="AJ108">
        <v>29</v>
      </c>
      <c r="AK108">
        <v>29</v>
      </c>
      <c r="AL108">
        <v>31</v>
      </c>
      <c r="AM108">
        <v>36</v>
      </c>
      <c r="AN108">
        <v>39</v>
      </c>
      <c r="AO108">
        <v>61</v>
      </c>
      <c r="AP108">
        <v>69</v>
      </c>
      <c r="AQ108">
        <v>69</v>
      </c>
      <c r="AR108">
        <v>94</v>
      </c>
      <c r="AS108">
        <v>113</v>
      </c>
      <c r="AT108">
        <v>134</v>
      </c>
      <c r="AU108">
        <v>168</v>
      </c>
      <c r="AV108">
        <v>177</v>
      </c>
      <c r="AW108">
        <v>190</v>
      </c>
      <c r="AX108">
        <v>235</v>
      </c>
      <c r="AY108">
        <v>249</v>
      </c>
      <c r="AZ108">
        <v>277</v>
      </c>
      <c r="BA108">
        <v>286</v>
      </c>
      <c r="BB108">
        <v>288</v>
      </c>
      <c r="BC108">
        <v>323</v>
      </c>
      <c r="BD108">
        <v>334</v>
      </c>
      <c r="BE108">
        <v>364</v>
      </c>
      <c r="BF108">
        <v>401</v>
      </c>
      <c r="BG108">
        <v>427</v>
      </c>
      <c r="BH108">
        <v>431</v>
      </c>
      <c r="BI108">
        <v>459</v>
      </c>
      <c r="BJ108">
        <v>494</v>
      </c>
      <c r="BK108">
        <v>531</v>
      </c>
      <c r="BL108">
        <v>565</v>
      </c>
      <c r="BM108">
        <v>602</v>
      </c>
      <c r="CB108">
        <v>107</v>
      </c>
    </row>
    <row r="109" spans="1:80" x14ac:dyDescent="0.25">
      <c r="A109">
        <f>IF(C104='Cruscotto Italia'!$E$3,6,0)</f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</v>
      </c>
      <c r="P109">
        <v>2</v>
      </c>
      <c r="Q109">
        <v>3</v>
      </c>
      <c r="R109">
        <v>3</v>
      </c>
      <c r="S109">
        <v>3</v>
      </c>
      <c r="T109">
        <v>5</v>
      </c>
      <c r="U109">
        <v>5</v>
      </c>
      <c r="V109">
        <v>5</v>
      </c>
      <c r="W109">
        <v>8</v>
      </c>
      <c r="X109">
        <v>16</v>
      </c>
      <c r="Y109">
        <v>16</v>
      </c>
      <c r="Z109">
        <v>18</v>
      </c>
      <c r="AA109">
        <v>19</v>
      </c>
      <c r="AB109">
        <v>25</v>
      </c>
      <c r="AC109">
        <v>26</v>
      </c>
      <c r="AD109">
        <v>29</v>
      </c>
      <c r="AE109">
        <v>31</v>
      </c>
      <c r="AF109">
        <v>37</v>
      </c>
      <c r="AG109">
        <v>44</v>
      </c>
      <c r="AH109">
        <v>48</v>
      </c>
      <c r="AI109">
        <v>65</v>
      </c>
      <c r="AJ109">
        <v>69</v>
      </c>
      <c r="AK109">
        <v>71</v>
      </c>
      <c r="AL109">
        <v>86</v>
      </c>
      <c r="AM109">
        <v>91</v>
      </c>
      <c r="AN109">
        <v>110</v>
      </c>
      <c r="AO109">
        <v>129</v>
      </c>
      <c r="AP109">
        <v>144</v>
      </c>
      <c r="AQ109">
        <v>164</v>
      </c>
      <c r="AR109">
        <v>173</v>
      </c>
      <c r="AS109">
        <v>182</v>
      </c>
      <c r="AT109">
        <v>195</v>
      </c>
      <c r="AU109">
        <v>209</v>
      </c>
      <c r="AV109">
        <v>219</v>
      </c>
      <c r="AW109">
        <v>225</v>
      </c>
      <c r="AX109">
        <v>238</v>
      </c>
      <c r="AY109">
        <v>253</v>
      </c>
      <c r="AZ109">
        <v>260</v>
      </c>
      <c r="BA109">
        <v>267</v>
      </c>
      <c r="BB109">
        <v>278</v>
      </c>
      <c r="BC109">
        <v>288</v>
      </c>
      <c r="BD109">
        <v>299</v>
      </c>
      <c r="BE109">
        <v>307</v>
      </c>
      <c r="BF109">
        <v>314</v>
      </c>
      <c r="BG109">
        <v>316</v>
      </c>
      <c r="BH109">
        <v>326</v>
      </c>
      <c r="BI109">
        <v>351</v>
      </c>
      <c r="BJ109">
        <v>362</v>
      </c>
      <c r="BK109">
        <v>372</v>
      </c>
      <c r="BL109">
        <v>383</v>
      </c>
      <c r="BM109">
        <v>391</v>
      </c>
      <c r="CB109">
        <v>108</v>
      </c>
    </row>
    <row r="110" spans="1:80" x14ac:dyDescent="0.25">
      <c r="A110">
        <f>IF(C104='Cruscotto Italia'!$E$3,7,0)</f>
        <v>0</v>
      </c>
      <c r="D110">
        <v>0</v>
      </c>
      <c r="E110">
        <v>0</v>
      </c>
      <c r="F110">
        <v>0</v>
      </c>
      <c r="G110">
        <v>0</v>
      </c>
      <c r="H110">
        <v>242</v>
      </c>
      <c r="I110">
        <v>252</v>
      </c>
      <c r="J110">
        <v>262</v>
      </c>
      <c r="K110">
        <v>278</v>
      </c>
      <c r="L110">
        <v>298</v>
      </c>
      <c r="M110">
        <v>322</v>
      </c>
      <c r="N110">
        <v>359</v>
      </c>
      <c r="O110">
        <v>395</v>
      </c>
      <c r="P110">
        <v>395</v>
      </c>
      <c r="Q110">
        <v>627</v>
      </c>
      <c r="R110">
        <v>685</v>
      </c>
      <c r="S110">
        <v>747</v>
      </c>
      <c r="T110">
        <v>909</v>
      </c>
      <c r="U110">
        <v>1269</v>
      </c>
      <c r="V110">
        <v>1449</v>
      </c>
      <c r="W110">
        <v>1681</v>
      </c>
      <c r="X110">
        <v>2017</v>
      </c>
      <c r="Y110">
        <v>2017</v>
      </c>
      <c r="Z110">
        <v>3077</v>
      </c>
      <c r="AA110">
        <v>3433</v>
      </c>
      <c r="AB110">
        <v>4046</v>
      </c>
      <c r="AC110">
        <v>4789</v>
      </c>
      <c r="AD110">
        <v>5617</v>
      </c>
      <c r="AE110">
        <v>6160</v>
      </c>
      <c r="AF110">
        <v>6761</v>
      </c>
      <c r="AG110">
        <v>7345</v>
      </c>
      <c r="AH110">
        <v>8223</v>
      </c>
      <c r="AI110">
        <v>9191</v>
      </c>
      <c r="AJ110">
        <v>10233</v>
      </c>
      <c r="AK110">
        <v>11500</v>
      </c>
      <c r="AL110">
        <v>12361</v>
      </c>
      <c r="AM110">
        <v>13117</v>
      </c>
      <c r="AN110">
        <v>14073</v>
      </c>
      <c r="AO110">
        <v>15209</v>
      </c>
      <c r="AP110">
        <v>16554</v>
      </c>
      <c r="AQ110">
        <v>17924</v>
      </c>
      <c r="AR110">
        <v>18977</v>
      </c>
      <c r="AS110">
        <v>20080</v>
      </c>
      <c r="AT110">
        <v>22059</v>
      </c>
      <c r="AU110">
        <v>23149</v>
      </c>
      <c r="AV110">
        <v>24493</v>
      </c>
      <c r="AW110">
        <v>26088</v>
      </c>
      <c r="AX110">
        <v>27812</v>
      </c>
      <c r="AY110">
        <v>29463</v>
      </c>
      <c r="AZ110">
        <v>30973</v>
      </c>
      <c r="BA110">
        <v>31922</v>
      </c>
      <c r="BB110">
        <v>33071</v>
      </c>
      <c r="BC110">
        <v>34518</v>
      </c>
      <c r="BD110">
        <v>36158</v>
      </c>
      <c r="BE110">
        <v>38278</v>
      </c>
      <c r="BF110">
        <v>40423</v>
      </c>
      <c r="BG110">
        <v>42598</v>
      </c>
      <c r="BH110">
        <v>44189</v>
      </c>
      <c r="BI110">
        <v>45984</v>
      </c>
      <c r="BJ110">
        <v>48342</v>
      </c>
      <c r="BK110">
        <v>50410</v>
      </c>
      <c r="BL110">
        <v>52472</v>
      </c>
      <c r="BM110">
        <v>54628</v>
      </c>
      <c r="CB110">
        <v>109</v>
      </c>
    </row>
    <row r="111" spans="1:80" x14ac:dyDescent="0.25">
      <c r="A111">
        <f>IF(C111='Cruscotto Italia'!$E$3,1,0)</f>
        <v>0</v>
      </c>
      <c r="C111" s="1" t="str">
        <f>+'Sel Italia'!D19</f>
        <v xml:space="preserve">P.A. Trento 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f>+L112+L113+L114</f>
        <v>4</v>
      </c>
      <c r="M111" s="8">
        <f t="shared" ref="M111:O111" si="33">+M112+M113+M114</f>
        <v>5</v>
      </c>
      <c r="N111" s="8">
        <f t="shared" si="33"/>
        <v>7</v>
      </c>
      <c r="O111" s="8">
        <f t="shared" si="33"/>
        <v>10</v>
      </c>
      <c r="P111" s="8">
        <v>14</v>
      </c>
      <c r="Q111" s="8">
        <v>23</v>
      </c>
      <c r="R111">
        <v>33</v>
      </c>
      <c r="S111">
        <v>50</v>
      </c>
      <c r="T111">
        <v>74</v>
      </c>
      <c r="U111">
        <v>102</v>
      </c>
      <c r="V111">
        <v>157</v>
      </c>
      <c r="W111">
        <v>199</v>
      </c>
      <c r="X111">
        <v>367</v>
      </c>
      <c r="Y111">
        <v>367</v>
      </c>
      <c r="Z111">
        <v>368</v>
      </c>
      <c r="AA111">
        <v>436</v>
      </c>
      <c r="AB111">
        <v>491</v>
      </c>
      <c r="AC111">
        <v>600</v>
      </c>
      <c r="AD111">
        <v>720</v>
      </c>
      <c r="AE111">
        <v>885</v>
      </c>
      <c r="AF111">
        <v>914</v>
      </c>
      <c r="AG111">
        <v>975</v>
      </c>
      <c r="AH111">
        <v>1058</v>
      </c>
      <c r="AI111">
        <v>1094</v>
      </c>
      <c r="AJ111">
        <v>1164</v>
      </c>
      <c r="AK111">
        <v>1234</v>
      </c>
      <c r="AL111">
        <v>1293</v>
      </c>
      <c r="AM111">
        <v>1357</v>
      </c>
      <c r="AN111">
        <v>1389</v>
      </c>
      <c r="AO111">
        <v>1483</v>
      </c>
      <c r="AP111">
        <v>1587</v>
      </c>
      <c r="AQ111">
        <v>1659</v>
      </c>
      <c r="AR111">
        <v>1753</v>
      </c>
      <c r="AS111">
        <v>1795</v>
      </c>
      <c r="AT111">
        <v>1838</v>
      </c>
      <c r="AU111">
        <v>1890</v>
      </c>
      <c r="AV111">
        <v>1940</v>
      </c>
      <c r="AW111">
        <v>1978</v>
      </c>
      <c r="AX111">
        <v>1994</v>
      </c>
      <c r="AY111">
        <v>2064</v>
      </c>
      <c r="AZ111">
        <v>2082</v>
      </c>
      <c r="BA111">
        <v>2080</v>
      </c>
      <c r="BB111">
        <v>2082</v>
      </c>
      <c r="BC111">
        <v>2104</v>
      </c>
      <c r="BD111">
        <v>2087</v>
      </c>
      <c r="BE111">
        <v>1990</v>
      </c>
      <c r="BF111">
        <v>1985</v>
      </c>
      <c r="BG111">
        <v>1971</v>
      </c>
      <c r="BH111">
        <v>1929</v>
      </c>
      <c r="BI111">
        <v>1909</v>
      </c>
      <c r="BJ111">
        <v>1874</v>
      </c>
      <c r="BK111">
        <v>1871</v>
      </c>
      <c r="BL111">
        <v>1827</v>
      </c>
      <c r="BM111">
        <v>1744</v>
      </c>
      <c r="CB111">
        <v>110</v>
      </c>
    </row>
    <row r="112" spans="1:80" x14ac:dyDescent="0.25">
      <c r="A112">
        <f>IF(C111='Cruscotto Italia'!$E$3,2,0)</f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1</v>
      </c>
      <c r="M112">
        <v>1</v>
      </c>
      <c r="N112">
        <v>2</v>
      </c>
      <c r="O112">
        <v>4</v>
      </c>
      <c r="P112">
        <v>6</v>
      </c>
      <c r="Q112">
        <v>7</v>
      </c>
      <c r="R112">
        <v>10</v>
      </c>
      <c r="S112">
        <v>19</v>
      </c>
      <c r="T112">
        <v>28</v>
      </c>
      <c r="U112">
        <v>43</v>
      </c>
      <c r="V112">
        <v>58</v>
      </c>
      <c r="W112">
        <v>68</v>
      </c>
      <c r="X112">
        <v>73</v>
      </c>
      <c r="Y112">
        <v>73</v>
      </c>
      <c r="Z112">
        <v>107</v>
      </c>
      <c r="AA112">
        <v>141</v>
      </c>
      <c r="AB112">
        <v>169</v>
      </c>
      <c r="AC112">
        <v>198</v>
      </c>
      <c r="AD112">
        <v>233</v>
      </c>
      <c r="AE112">
        <v>235</v>
      </c>
      <c r="AF112">
        <v>249</v>
      </c>
      <c r="AG112">
        <v>308</v>
      </c>
      <c r="AH112">
        <v>308</v>
      </c>
      <c r="AI112">
        <v>300</v>
      </c>
      <c r="AJ112">
        <v>341</v>
      </c>
      <c r="AK112">
        <v>351</v>
      </c>
      <c r="AL112">
        <v>356</v>
      </c>
      <c r="AM112">
        <v>353</v>
      </c>
      <c r="AN112">
        <v>354</v>
      </c>
      <c r="AO112">
        <v>345</v>
      </c>
      <c r="AP112">
        <v>339</v>
      </c>
      <c r="AQ112">
        <v>343</v>
      </c>
      <c r="AR112">
        <v>353</v>
      </c>
      <c r="AS112">
        <v>352</v>
      </c>
      <c r="AT112">
        <v>354</v>
      </c>
      <c r="AU112">
        <v>360</v>
      </c>
      <c r="AV112">
        <v>354</v>
      </c>
      <c r="AW112">
        <v>345</v>
      </c>
      <c r="AX112">
        <v>335</v>
      </c>
      <c r="AY112">
        <v>335</v>
      </c>
      <c r="AZ112">
        <v>322</v>
      </c>
      <c r="BA112">
        <v>326</v>
      </c>
      <c r="BB112">
        <v>325</v>
      </c>
      <c r="BC112">
        <v>312</v>
      </c>
      <c r="BD112">
        <v>296</v>
      </c>
      <c r="BE112">
        <v>286</v>
      </c>
      <c r="BF112">
        <v>276</v>
      </c>
      <c r="BG112">
        <v>278</v>
      </c>
      <c r="BH112">
        <v>272</v>
      </c>
      <c r="BI112">
        <v>254</v>
      </c>
      <c r="BJ112">
        <v>245</v>
      </c>
      <c r="BK112">
        <v>234</v>
      </c>
      <c r="BL112">
        <v>224</v>
      </c>
      <c r="BM112">
        <v>202</v>
      </c>
      <c r="CB112">
        <v>111</v>
      </c>
    </row>
    <row r="113" spans="1:80" x14ac:dyDescent="0.25">
      <c r="A113">
        <f>IF(C111='Cruscotto Italia'!$E$3,3,0)</f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2</v>
      </c>
      <c r="R113">
        <v>2</v>
      </c>
      <c r="S113">
        <v>3</v>
      </c>
      <c r="T113">
        <v>4</v>
      </c>
      <c r="U113">
        <v>5</v>
      </c>
      <c r="V113">
        <v>6</v>
      </c>
      <c r="W113">
        <v>12</v>
      </c>
      <c r="X113">
        <v>19</v>
      </c>
      <c r="Y113">
        <v>19</v>
      </c>
      <c r="Z113">
        <v>22</v>
      </c>
      <c r="AA113">
        <v>22</v>
      </c>
      <c r="AB113">
        <v>30</v>
      </c>
      <c r="AC113">
        <v>34</v>
      </c>
      <c r="AD113">
        <v>39</v>
      </c>
      <c r="AE113">
        <v>46</v>
      </c>
      <c r="AF113">
        <v>46</v>
      </c>
      <c r="AG113">
        <v>49</v>
      </c>
      <c r="AH113">
        <v>65</v>
      </c>
      <c r="AI113">
        <v>66</v>
      </c>
      <c r="AJ113">
        <v>66</v>
      </c>
      <c r="AK113">
        <v>72</v>
      </c>
      <c r="AL113">
        <v>75</v>
      </c>
      <c r="AM113">
        <v>78</v>
      </c>
      <c r="AN113">
        <v>80</v>
      </c>
      <c r="AO113">
        <v>76</v>
      </c>
      <c r="AP113">
        <v>78</v>
      </c>
      <c r="AQ113">
        <v>80</v>
      </c>
      <c r="AR113">
        <v>81</v>
      </c>
      <c r="AS113">
        <v>80</v>
      </c>
      <c r="AT113">
        <v>79</v>
      </c>
      <c r="AU113">
        <v>78</v>
      </c>
      <c r="AV113">
        <v>77</v>
      </c>
      <c r="AW113">
        <v>69</v>
      </c>
      <c r="AX113">
        <v>70</v>
      </c>
      <c r="AY113">
        <v>62</v>
      </c>
      <c r="AZ113">
        <v>61</v>
      </c>
      <c r="BA113">
        <v>56</v>
      </c>
      <c r="BB113">
        <v>54</v>
      </c>
      <c r="BC113">
        <v>48</v>
      </c>
      <c r="BD113">
        <v>43</v>
      </c>
      <c r="BE113">
        <v>44</v>
      </c>
      <c r="BF113">
        <v>42</v>
      </c>
      <c r="BG113">
        <v>41</v>
      </c>
      <c r="BH113">
        <v>40</v>
      </c>
      <c r="BI113">
        <v>38</v>
      </c>
      <c r="BJ113">
        <v>34</v>
      </c>
      <c r="BK113">
        <v>29</v>
      </c>
      <c r="BL113">
        <v>28</v>
      </c>
      <c r="BM113">
        <v>27</v>
      </c>
      <c r="CB113">
        <v>112</v>
      </c>
    </row>
    <row r="114" spans="1:80" x14ac:dyDescent="0.25">
      <c r="A114">
        <f>IF(C111='Cruscotto Italia'!$E$3,4,0)</f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3</v>
      </c>
      <c r="M114">
        <v>4</v>
      </c>
      <c r="N114">
        <v>5</v>
      </c>
      <c r="O114">
        <v>6</v>
      </c>
      <c r="P114">
        <v>7</v>
      </c>
      <c r="Q114">
        <v>14</v>
      </c>
      <c r="R114">
        <v>21</v>
      </c>
      <c r="S114">
        <v>28</v>
      </c>
      <c r="T114">
        <v>42</v>
      </c>
      <c r="U114">
        <v>54</v>
      </c>
      <c r="V114">
        <v>93</v>
      </c>
      <c r="W114">
        <v>119</v>
      </c>
      <c r="X114">
        <v>275</v>
      </c>
      <c r="Y114">
        <v>275</v>
      </c>
      <c r="Z114">
        <v>239</v>
      </c>
      <c r="AA114">
        <v>273</v>
      </c>
      <c r="AB114">
        <v>292</v>
      </c>
      <c r="AC114">
        <v>368</v>
      </c>
      <c r="AD114">
        <v>448</v>
      </c>
      <c r="AE114">
        <v>604</v>
      </c>
      <c r="AF114">
        <v>619</v>
      </c>
      <c r="AG114">
        <v>618</v>
      </c>
      <c r="AH114">
        <v>685</v>
      </c>
      <c r="AI114">
        <v>728</v>
      </c>
      <c r="AJ114">
        <v>757</v>
      </c>
      <c r="AK114">
        <v>811</v>
      </c>
      <c r="AL114">
        <v>862</v>
      </c>
      <c r="AM114">
        <v>926</v>
      </c>
      <c r="AN114">
        <v>955</v>
      </c>
      <c r="AO114">
        <v>1062</v>
      </c>
      <c r="AP114">
        <v>1170</v>
      </c>
      <c r="AQ114">
        <v>1236</v>
      </c>
      <c r="AR114">
        <v>1319</v>
      </c>
      <c r="AS114">
        <v>1363</v>
      </c>
      <c r="AT114">
        <v>1405</v>
      </c>
      <c r="AU114">
        <v>1452</v>
      </c>
      <c r="AV114">
        <v>1509</v>
      </c>
      <c r="AW114">
        <v>1564</v>
      </c>
      <c r="AX114">
        <v>1589</v>
      </c>
      <c r="AY114">
        <v>1667</v>
      </c>
      <c r="AZ114">
        <v>1699</v>
      </c>
      <c r="BA114">
        <v>1698</v>
      </c>
      <c r="BB114">
        <v>1703</v>
      </c>
      <c r="BC114">
        <v>1744</v>
      </c>
      <c r="BD114">
        <v>1748</v>
      </c>
      <c r="BE114">
        <v>1660</v>
      </c>
      <c r="BF114">
        <v>1667</v>
      </c>
      <c r="BG114">
        <v>1652</v>
      </c>
      <c r="BH114">
        <v>1617</v>
      </c>
      <c r="BI114">
        <v>1617</v>
      </c>
      <c r="BJ114">
        <v>1595</v>
      </c>
      <c r="BK114">
        <v>1608</v>
      </c>
      <c r="BL114">
        <v>1575</v>
      </c>
      <c r="BM114">
        <v>1515</v>
      </c>
      <c r="CB114">
        <v>113</v>
      </c>
    </row>
    <row r="115" spans="1:80" x14ac:dyDescent="0.25">
      <c r="A115">
        <f>IF(C111='Cruscotto Italia'!$E$3,5,0)</f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</v>
      </c>
      <c r="T115">
        <v>3</v>
      </c>
      <c r="U115">
        <v>4</v>
      </c>
      <c r="V115">
        <v>4</v>
      </c>
      <c r="W115">
        <v>5</v>
      </c>
      <c r="X115">
        <v>5</v>
      </c>
      <c r="Y115">
        <v>5</v>
      </c>
      <c r="Z115">
        <v>10</v>
      </c>
      <c r="AA115">
        <v>12</v>
      </c>
      <c r="AB115">
        <v>20</v>
      </c>
      <c r="AC115">
        <v>29</v>
      </c>
      <c r="AD115">
        <v>34</v>
      </c>
      <c r="AE115">
        <v>34</v>
      </c>
      <c r="AF115">
        <v>68</v>
      </c>
      <c r="AG115">
        <v>79</v>
      </c>
      <c r="AH115">
        <v>90</v>
      </c>
      <c r="AI115">
        <v>117</v>
      </c>
      <c r="AJ115">
        <v>125</v>
      </c>
      <c r="AK115">
        <v>151</v>
      </c>
      <c r="AL115">
        <v>172</v>
      </c>
      <c r="AM115">
        <v>178</v>
      </c>
      <c r="AN115">
        <v>193</v>
      </c>
      <c r="AO115">
        <v>214</v>
      </c>
      <c r="AP115">
        <v>229</v>
      </c>
      <c r="AQ115">
        <v>246</v>
      </c>
      <c r="AR115">
        <v>257</v>
      </c>
      <c r="AS115">
        <v>273</v>
      </c>
      <c r="AT115">
        <v>280</v>
      </c>
      <c r="AU115">
        <v>342</v>
      </c>
      <c r="AV115">
        <v>407</v>
      </c>
      <c r="AW115">
        <v>462</v>
      </c>
      <c r="AX115">
        <v>547</v>
      </c>
      <c r="AY115">
        <v>622</v>
      </c>
      <c r="AZ115">
        <v>678</v>
      </c>
      <c r="BA115">
        <v>746</v>
      </c>
      <c r="BB115">
        <v>749</v>
      </c>
      <c r="BC115">
        <v>798</v>
      </c>
      <c r="BD115">
        <v>885</v>
      </c>
      <c r="BE115">
        <v>1044</v>
      </c>
      <c r="BF115">
        <v>1098</v>
      </c>
      <c r="BG115">
        <v>1201</v>
      </c>
      <c r="BH115">
        <v>1295</v>
      </c>
      <c r="BI115">
        <v>1329</v>
      </c>
      <c r="BJ115">
        <v>1391</v>
      </c>
      <c r="BK115">
        <v>1474</v>
      </c>
      <c r="BL115">
        <v>1560</v>
      </c>
      <c r="BM115">
        <v>1694</v>
      </c>
      <c r="CB115">
        <v>114</v>
      </c>
    </row>
    <row r="116" spans="1:80" x14ac:dyDescent="0.25">
      <c r="A116">
        <f>IF(C111='Cruscotto Italia'!$E$3,6,0)</f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</v>
      </c>
      <c r="V116">
        <v>2</v>
      </c>
      <c r="W116">
        <v>2</v>
      </c>
      <c r="X116">
        <v>6</v>
      </c>
      <c r="Y116">
        <v>6</v>
      </c>
      <c r="Z116">
        <v>7</v>
      </c>
      <c r="AA116">
        <v>7</v>
      </c>
      <c r="AB116">
        <v>12</v>
      </c>
      <c r="AC116">
        <v>13</v>
      </c>
      <c r="AD116">
        <v>28</v>
      </c>
      <c r="AE116">
        <v>35</v>
      </c>
      <c r="AF116">
        <v>41</v>
      </c>
      <c r="AG116">
        <v>56</v>
      </c>
      <c r="AH116">
        <v>74</v>
      </c>
      <c r="AI116">
        <v>86</v>
      </c>
      <c r="AJ116">
        <v>102</v>
      </c>
      <c r="AK116">
        <v>120</v>
      </c>
      <c r="AL116">
        <v>129</v>
      </c>
      <c r="AM116">
        <v>147</v>
      </c>
      <c r="AN116">
        <v>164</v>
      </c>
      <c r="AO116">
        <v>173</v>
      </c>
      <c r="AP116">
        <v>187</v>
      </c>
      <c r="AQ116">
        <v>204</v>
      </c>
      <c r="AR116">
        <v>210</v>
      </c>
      <c r="AS116">
        <v>217</v>
      </c>
      <c r="AT116">
        <v>230</v>
      </c>
      <c r="AU116">
        <v>244</v>
      </c>
      <c r="AV116">
        <v>255</v>
      </c>
      <c r="AW116">
        <v>268</v>
      </c>
      <c r="AX116">
        <v>275</v>
      </c>
      <c r="AY116">
        <v>284</v>
      </c>
      <c r="AZ116">
        <v>293</v>
      </c>
      <c r="BA116">
        <v>300</v>
      </c>
      <c r="BB116">
        <v>310</v>
      </c>
      <c r="BC116">
        <v>318</v>
      </c>
      <c r="BD116">
        <v>322</v>
      </c>
      <c r="BE116">
        <v>342</v>
      </c>
      <c r="BF116">
        <v>348</v>
      </c>
      <c r="BG116">
        <v>360</v>
      </c>
      <c r="BH116">
        <v>366</v>
      </c>
      <c r="BI116">
        <v>376</v>
      </c>
      <c r="BJ116">
        <v>381</v>
      </c>
      <c r="BK116">
        <v>382</v>
      </c>
      <c r="BL116">
        <v>389</v>
      </c>
      <c r="BM116">
        <v>400</v>
      </c>
      <c r="CB116">
        <v>115</v>
      </c>
    </row>
    <row r="117" spans="1:80" x14ac:dyDescent="0.25">
      <c r="A117">
        <f>IF(C111='Cruscotto Italia'!$E$3,7,0)</f>
        <v>0</v>
      </c>
      <c r="D117">
        <v>3</v>
      </c>
      <c r="E117">
        <v>3</v>
      </c>
      <c r="F117">
        <v>3</v>
      </c>
      <c r="G117">
        <v>32</v>
      </c>
      <c r="H117">
        <v>32</v>
      </c>
      <c r="I117">
        <v>43</v>
      </c>
      <c r="J117">
        <v>122</v>
      </c>
      <c r="K117">
        <v>122</v>
      </c>
      <c r="L117">
        <v>122</v>
      </c>
      <c r="M117">
        <v>122</v>
      </c>
      <c r="N117">
        <v>122</v>
      </c>
      <c r="O117">
        <v>122</v>
      </c>
      <c r="P117">
        <v>194</v>
      </c>
      <c r="Q117">
        <v>228</v>
      </c>
      <c r="R117">
        <v>267</v>
      </c>
      <c r="S117">
        <v>399</v>
      </c>
      <c r="T117">
        <v>527</v>
      </c>
      <c r="U117">
        <v>593</v>
      </c>
      <c r="V117">
        <v>846</v>
      </c>
      <c r="W117">
        <v>1006</v>
      </c>
      <c r="X117">
        <v>1006</v>
      </c>
      <c r="Y117">
        <v>1006</v>
      </c>
      <c r="Z117">
        <v>1727</v>
      </c>
      <c r="AA117">
        <v>2187</v>
      </c>
      <c r="AB117">
        <v>2203</v>
      </c>
      <c r="AC117">
        <v>2656</v>
      </c>
      <c r="AD117">
        <v>2656</v>
      </c>
      <c r="AE117">
        <v>3050</v>
      </c>
      <c r="AF117">
        <v>3150</v>
      </c>
      <c r="AG117">
        <v>3712</v>
      </c>
      <c r="AH117">
        <v>4114</v>
      </c>
      <c r="AI117">
        <v>4600</v>
      </c>
      <c r="AJ117">
        <v>4923</v>
      </c>
      <c r="AK117">
        <v>5561</v>
      </c>
      <c r="AL117">
        <v>5950</v>
      </c>
      <c r="AM117">
        <v>6377</v>
      </c>
      <c r="AN117">
        <v>6973</v>
      </c>
      <c r="AO117">
        <v>7675</v>
      </c>
      <c r="AP117">
        <v>8496</v>
      </c>
      <c r="AQ117">
        <v>8993</v>
      </c>
      <c r="AR117">
        <v>9863</v>
      </c>
      <c r="AS117">
        <v>10476</v>
      </c>
      <c r="AT117">
        <v>11130</v>
      </c>
      <c r="AU117">
        <v>12030</v>
      </c>
      <c r="AV117">
        <v>13258</v>
      </c>
      <c r="AW117">
        <v>14338</v>
      </c>
      <c r="AX117">
        <v>14981</v>
      </c>
      <c r="AY117">
        <v>16646</v>
      </c>
      <c r="AZ117">
        <v>17797</v>
      </c>
      <c r="BA117">
        <v>18586</v>
      </c>
      <c r="BB117">
        <v>18774</v>
      </c>
      <c r="BC117">
        <v>19535</v>
      </c>
      <c r="BD117">
        <v>20773</v>
      </c>
      <c r="BE117">
        <v>21921</v>
      </c>
      <c r="BF117">
        <v>23147</v>
      </c>
      <c r="BG117">
        <v>24388</v>
      </c>
      <c r="BH117">
        <v>26211</v>
      </c>
      <c r="BI117">
        <v>26610</v>
      </c>
      <c r="BJ117">
        <v>26674</v>
      </c>
      <c r="BK117">
        <v>28240</v>
      </c>
      <c r="BL117">
        <v>29779</v>
      </c>
      <c r="BM117">
        <v>30661</v>
      </c>
      <c r="CB117">
        <v>116</v>
      </c>
    </row>
    <row r="118" spans="1:80" x14ac:dyDescent="0.25">
      <c r="A118">
        <f>IF(C118='Cruscotto Italia'!$E$3,1,0)</f>
        <v>0</v>
      </c>
      <c r="C118" s="1" t="str">
        <f>+'Sel Italia'!D13</f>
        <v xml:space="preserve">Molise 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f>+L119+L120+L121</f>
        <v>3</v>
      </c>
      <c r="M118" s="8">
        <f t="shared" ref="M118:O118" si="34">+M119+M120+M121</f>
        <v>3</v>
      </c>
      <c r="N118" s="8">
        <f t="shared" si="34"/>
        <v>7</v>
      </c>
      <c r="O118" s="8">
        <f t="shared" si="34"/>
        <v>12</v>
      </c>
      <c r="P118" s="8">
        <v>14</v>
      </c>
      <c r="Q118" s="8">
        <v>14</v>
      </c>
      <c r="R118">
        <v>14</v>
      </c>
      <c r="S118">
        <v>15</v>
      </c>
      <c r="T118">
        <v>16</v>
      </c>
      <c r="U118">
        <v>16</v>
      </c>
      <c r="V118">
        <v>17</v>
      </c>
      <c r="W118">
        <v>17</v>
      </c>
      <c r="X118">
        <v>17</v>
      </c>
      <c r="Y118">
        <v>15</v>
      </c>
      <c r="Z118">
        <v>19</v>
      </c>
      <c r="AA118">
        <v>21</v>
      </c>
      <c r="AB118">
        <v>38</v>
      </c>
      <c r="AC118">
        <v>39</v>
      </c>
      <c r="AD118">
        <v>47</v>
      </c>
      <c r="AE118">
        <v>52</v>
      </c>
      <c r="AF118">
        <v>50</v>
      </c>
      <c r="AG118">
        <v>55</v>
      </c>
      <c r="AH118">
        <v>53</v>
      </c>
      <c r="AI118">
        <v>81</v>
      </c>
      <c r="AJ118">
        <v>86</v>
      </c>
      <c r="AK118">
        <v>98</v>
      </c>
      <c r="AL118">
        <v>100</v>
      </c>
      <c r="AM118">
        <v>107</v>
      </c>
      <c r="AN118">
        <v>117</v>
      </c>
      <c r="AO118">
        <v>131</v>
      </c>
      <c r="AP118">
        <v>133</v>
      </c>
      <c r="AQ118">
        <v>144</v>
      </c>
      <c r="AR118">
        <v>171</v>
      </c>
      <c r="AS118">
        <v>187</v>
      </c>
      <c r="AT118">
        <v>187</v>
      </c>
      <c r="AU118">
        <v>185</v>
      </c>
      <c r="AV118">
        <v>181</v>
      </c>
      <c r="AW118">
        <v>189</v>
      </c>
      <c r="AX118">
        <v>193</v>
      </c>
      <c r="AY118">
        <v>193</v>
      </c>
      <c r="AZ118">
        <v>202</v>
      </c>
      <c r="BA118">
        <v>202</v>
      </c>
      <c r="BB118">
        <v>200</v>
      </c>
      <c r="BC118">
        <v>206</v>
      </c>
      <c r="BD118">
        <v>203</v>
      </c>
      <c r="BE118">
        <v>208</v>
      </c>
      <c r="BF118">
        <v>209</v>
      </c>
      <c r="BG118">
        <v>215</v>
      </c>
      <c r="BH118">
        <v>213</v>
      </c>
      <c r="BI118">
        <v>213</v>
      </c>
      <c r="BJ118">
        <v>205</v>
      </c>
      <c r="BK118">
        <v>198</v>
      </c>
      <c r="BL118">
        <v>200</v>
      </c>
      <c r="BM118">
        <v>198</v>
      </c>
      <c r="CB118">
        <v>117</v>
      </c>
    </row>
    <row r="119" spans="1:80" x14ac:dyDescent="0.25">
      <c r="A119">
        <f>IF(C118='Cruscotto Italia'!$E$3,2,0)</f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3</v>
      </c>
      <c r="M119">
        <v>3</v>
      </c>
      <c r="N119">
        <v>4</v>
      </c>
      <c r="O119">
        <v>3</v>
      </c>
      <c r="P119">
        <v>3</v>
      </c>
      <c r="Q119">
        <v>4</v>
      </c>
      <c r="R119">
        <v>4</v>
      </c>
      <c r="S119">
        <v>3</v>
      </c>
      <c r="T119">
        <v>4</v>
      </c>
      <c r="U119">
        <v>4</v>
      </c>
      <c r="V119">
        <v>5</v>
      </c>
      <c r="W119">
        <v>5</v>
      </c>
      <c r="X119">
        <v>3</v>
      </c>
      <c r="Y119">
        <v>3</v>
      </c>
      <c r="Z119">
        <v>7</v>
      </c>
      <c r="AA119">
        <v>7</v>
      </c>
      <c r="AB119">
        <v>19</v>
      </c>
      <c r="AC119">
        <v>20</v>
      </c>
      <c r="AD119">
        <v>21</v>
      </c>
      <c r="AE119">
        <v>24</v>
      </c>
      <c r="AF119">
        <v>25</v>
      </c>
      <c r="AG119">
        <v>27</v>
      </c>
      <c r="AH119">
        <v>26</v>
      </c>
      <c r="AI119">
        <v>27</v>
      </c>
      <c r="AJ119">
        <v>26</v>
      </c>
      <c r="AK119">
        <v>26</v>
      </c>
      <c r="AL119">
        <v>25</v>
      </c>
      <c r="AM119">
        <v>27</v>
      </c>
      <c r="AN119">
        <v>29</v>
      </c>
      <c r="AO119">
        <v>32</v>
      </c>
      <c r="AP119">
        <v>30</v>
      </c>
      <c r="AQ119">
        <v>31</v>
      </c>
      <c r="AR119">
        <v>31</v>
      </c>
      <c r="AS119">
        <v>33</v>
      </c>
      <c r="AT119">
        <v>34</v>
      </c>
      <c r="AU119">
        <v>35</v>
      </c>
      <c r="AV119">
        <v>30</v>
      </c>
      <c r="AW119">
        <v>30</v>
      </c>
      <c r="AX119">
        <v>28</v>
      </c>
      <c r="AY119">
        <v>28</v>
      </c>
      <c r="AZ119">
        <v>27</v>
      </c>
      <c r="BA119">
        <v>28</v>
      </c>
      <c r="BB119">
        <v>26</v>
      </c>
      <c r="BC119">
        <v>27</v>
      </c>
      <c r="BD119">
        <v>25</v>
      </c>
      <c r="BE119">
        <v>26</v>
      </c>
      <c r="BF119">
        <v>27</v>
      </c>
      <c r="BG119">
        <v>27</v>
      </c>
      <c r="BH119">
        <v>27</v>
      </c>
      <c r="BI119">
        <v>27</v>
      </c>
      <c r="BJ119">
        <v>21</v>
      </c>
      <c r="BK119">
        <v>19</v>
      </c>
      <c r="BL119">
        <v>19</v>
      </c>
      <c r="BM119">
        <v>19</v>
      </c>
      <c r="CB119">
        <v>118</v>
      </c>
    </row>
    <row r="120" spans="1:80" x14ac:dyDescent="0.25">
      <c r="A120">
        <f>IF(C118='Cruscotto Italia'!$E$3,3,0)</f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2</v>
      </c>
      <c r="P120">
        <v>2</v>
      </c>
      <c r="Q120">
        <v>2</v>
      </c>
      <c r="R120">
        <v>2</v>
      </c>
      <c r="S120">
        <v>3</v>
      </c>
      <c r="T120">
        <v>3</v>
      </c>
      <c r="U120">
        <v>3</v>
      </c>
      <c r="V120">
        <v>3</v>
      </c>
      <c r="W120">
        <v>3</v>
      </c>
      <c r="X120">
        <v>4</v>
      </c>
      <c r="Y120">
        <v>5</v>
      </c>
      <c r="Z120">
        <v>5</v>
      </c>
      <c r="AA120">
        <v>6</v>
      </c>
      <c r="AB120">
        <v>6</v>
      </c>
      <c r="AC120">
        <v>6</v>
      </c>
      <c r="AD120">
        <v>6</v>
      </c>
      <c r="AE120">
        <v>7</v>
      </c>
      <c r="AF120">
        <v>7</v>
      </c>
      <c r="AG120">
        <v>7</v>
      </c>
      <c r="AH120">
        <v>7</v>
      </c>
      <c r="AI120">
        <v>8</v>
      </c>
      <c r="AJ120">
        <v>9</v>
      </c>
      <c r="AK120">
        <v>9</v>
      </c>
      <c r="AL120">
        <v>9</v>
      </c>
      <c r="AM120">
        <v>8</v>
      </c>
      <c r="AN120">
        <v>8</v>
      </c>
      <c r="AO120">
        <v>8</v>
      </c>
      <c r="AP120">
        <v>8</v>
      </c>
      <c r="AQ120">
        <v>8</v>
      </c>
      <c r="AR120">
        <v>6</v>
      </c>
      <c r="AS120">
        <v>6</v>
      </c>
      <c r="AT120">
        <v>5</v>
      </c>
      <c r="AU120">
        <v>5</v>
      </c>
      <c r="AV120">
        <v>4</v>
      </c>
      <c r="AW120">
        <v>4</v>
      </c>
      <c r="AX120">
        <v>4</v>
      </c>
      <c r="AY120">
        <v>4</v>
      </c>
      <c r="AZ120">
        <v>4</v>
      </c>
      <c r="BA120">
        <v>4</v>
      </c>
      <c r="BB120">
        <v>4</v>
      </c>
      <c r="BC120">
        <v>4</v>
      </c>
      <c r="BD120">
        <v>4</v>
      </c>
      <c r="BE120">
        <v>4</v>
      </c>
      <c r="BF120">
        <v>4</v>
      </c>
      <c r="BG120">
        <v>4</v>
      </c>
      <c r="BH120">
        <v>2</v>
      </c>
      <c r="BI120">
        <v>2</v>
      </c>
      <c r="BJ120">
        <v>2</v>
      </c>
      <c r="BK120">
        <v>1</v>
      </c>
      <c r="BL120">
        <v>1</v>
      </c>
      <c r="BM120">
        <v>1</v>
      </c>
      <c r="CB120">
        <v>119</v>
      </c>
    </row>
    <row r="121" spans="1:80" x14ac:dyDescent="0.25">
      <c r="A121">
        <f>IF(C118='Cruscotto Italia'!$E$3,4,0)</f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3</v>
      </c>
      <c r="O121">
        <v>7</v>
      </c>
      <c r="P121">
        <v>9</v>
      </c>
      <c r="Q121">
        <v>8</v>
      </c>
      <c r="R121">
        <v>8</v>
      </c>
      <c r="S121">
        <v>9</v>
      </c>
      <c r="T121">
        <v>9</v>
      </c>
      <c r="U121">
        <v>9</v>
      </c>
      <c r="V121">
        <v>9</v>
      </c>
      <c r="W121">
        <v>9</v>
      </c>
      <c r="X121">
        <v>10</v>
      </c>
      <c r="Y121">
        <v>7</v>
      </c>
      <c r="Z121">
        <v>7</v>
      </c>
      <c r="AA121">
        <v>8</v>
      </c>
      <c r="AB121">
        <v>13</v>
      </c>
      <c r="AC121">
        <v>13</v>
      </c>
      <c r="AD121">
        <v>20</v>
      </c>
      <c r="AE121">
        <v>21</v>
      </c>
      <c r="AF121">
        <v>18</v>
      </c>
      <c r="AG121">
        <v>21</v>
      </c>
      <c r="AH121">
        <v>20</v>
      </c>
      <c r="AI121">
        <v>46</v>
      </c>
      <c r="AJ121">
        <v>51</v>
      </c>
      <c r="AK121">
        <v>63</v>
      </c>
      <c r="AL121">
        <v>66</v>
      </c>
      <c r="AM121">
        <v>72</v>
      </c>
      <c r="AN121">
        <v>80</v>
      </c>
      <c r="AO121">
        <v>91</v>
      </c>
      <c r="AP121">
        <v>95</v>
      </c>
      <c r="AQ121">
        <v>105</v>
      </c>
      <c r="AR121">
        <v>134</v>
      </c>
      <c r="AS121">
        <v>148</v>
      </c>
      <c r="AT121">
        <v>148</v>
      </c>
      <c r="AU121">
        <v>145</v>
      </c>
      <c r="AV121">
        <v>147</v>
      </c>
      <c r="AW121">
        <v>155</v>
      </c>
      <c r="AX121">
        <v>161</v>
      </c>
      <c r="AY121">
        <v>161</v>
      </c>
      <c r="AZ121">
        <v>171</v>
      </c>
      <c r="BA121">
        <v>170</v>
      </c>
      <c r="BB121">
        <v>170</v>
      </c>
      <c r="BC121">
        <v>175</v>
      </c>
      <c r="BD121">
        <v>174</v>
      </c>
      <c r="BE121">
        <v>178</v>
      </c>
      <c r="BF121">
        <v>178</v>
      </c>
      <c r="BG121">
        <v>184</v>
      </c>
      <c r="BH121">
        <v>184</v>
      </c>
      <c r="BI121">
        <v>184</v>
      </c>
      <c r="BJ121">
        <v>182</v>
      </c>
      <c r="BK121">
        <v>178</v>
      </c>
      <c r="BL121">
        <v>180</v>
      </c>
      <c r="BM121">
        <v>178</v>
      </c>
      <c r="CB121">
        <v>120</v>
      </c>
    </row>
    <row r="122" spans="1:80" x14ac:dyDescent="0.25">
      <c r="A122">
        <f>IF(C118='Cruscotto Italia'!$E$3,5,0)</f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5</v>
      </c>
      <c r="Z122">
        <v>5</v>
      </c>
      <c r="AA122">
        <v>6</v>
      </c>
      <c r="AB122">
        <v>6</v>
      </c>
      <c r="AC122">
        <v>6</v>
      </c>
      <c r="AD122">
        <v>7</v>
      </c>
      <c r="AE122">
        <v>7</v>
      </c>
      <c r="AF122">
        <v>10</v>
      </c>
      <c r="AG122">
        <v>10</v>
      </c>
      <c r="AH122">
        <v>12</v>
      </c>
      <c r="AI122">
        <v>14</v>
      </c>
      <c r="AJ122">
        <v>14</v>
      </c>
      <c r="AK122">
        <v>16</v>
      </c>
      <c r="AL122">
        <v>18</v>
      </c>
      <c r="AM122">
        <v>18</v>
      </c>
      <c r="AN122">
        <v>18</v>
      </c>
      <c r="AO122">
        <v>19</v>
      </c>
      <c r="AP122">
        <v>21</v>
      </c>
      <c r="AQ122">
        <v>21</v>
      </c>
      <c r="AR122">
        <v>24</v>
      </c>
      <c r="AS122">
        <v>24</v>
      </c>
      <c r="AT122">
        <v>24</v>
      </c>
      <c r="AU122">
        <v>26</v>
      </c>
      <c r="AV122">
        <v>32</v>
      </c>
      <c r="AW122">
        <v>32</v>
      </c>
      <c r="AX122">
        <v>37</v>
      </c>
      <c r="AY122">
        <v>39</v>
      </c>
      <c r="AZ122">
        <v>40</v>
      </c>
      <c r="BA122">
        <v>40</v>
      </c>
      <c r="BB122">
        <v>42</v>
      </c>
      <c r="BC122">
        <v>42</v>
      </c>
      <c r="BD122">
        <v>44</v>
      </c>
      <c r="BE122">
        <v>45</v>
      </c>
      <c r="BF122">
        <v>44</v>
      </c>
      <c r="BG122">
        <v>47</v>
      </c>
      <c r="BH122">
        <v>50</v>
      </c>
      <c r="BI122">
        <v>51</v>
      </c>
      <c r="BJ122">
        <v>60</v>
      </c>
      <c r="BK122">
        <v>66</v>
      </c>
      <c r="BL122">
        <v>67</v>
      </c>
      <c r="BM122">
        <v>73</v>
      </c>
      <c r="CB122">
        <v>121</v>
      </c>
    </row>
    <row r="123" spans="1:80" x14ac:dyDescent="0.25">
      <c r="A123">
        <f>IF(C118='Cruscotto Italia'!$E$3,6,0)</f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1</v>
      </c>
      <c r="AA123">
        <v>1</v>
      </c>
      <c r="AB123">
        <v>2</v>
      </c>
      <c r="AC123">
        <v>5</v>
      </c>
      <c r="AD123">
        <v>7</v>
      </c>
      <c r="AE123">
        <v>7</v>
      </c>
      <c r="AF123">
        <v>7</v>
      </c>
      <c r="AG123">
        <v>8</v>
      </c>
      <c r="AH123">
        <v>8</v>
      </c>
      <c r="AI123">
        <v>8</v>
      </c>
      <c r="AJ123">
        <v>9</v>
      </c>
      <c r="AK123">
        <v>9</v>
      </c>
      <c r="AL123">
        <v>9</v>
      </c>
      <c r="AM123">
        <v>9</v>
      </c>
      <c r="AN123">
        <v>9</v>
      </c>
      <c r="AO123">
        <v>10</v>
      </c>
      <c r="AP123">
        <v>11</v>
      </c>
      <c r="AQ123">
        <v>11</v>
      </c>
      <c r="AR123">
        <v>11</v>
      </c>
      <c r="AS123">
        <v>13</v>
      </c>
      <c r="AT123">
        <v>13</v>
      </c>
      <c r="AU123">
        <v>13</v>
      </c>
      <c r="AV123">
        <v>13</v>
      </c>
      <c r="AW123">
        <v>13</v>
      </c>
      <c r="AX123">
        <v>13</v>
      </c>
      <c r="AY123">
        <v>14</v>
      </c>
      <c r="AZ123">
        <v>15</v>
      </c>
      <c r="BA123">
        <v>15</v>
      </c>
      <c r="BB123">
        <v>15</v>
      </c>
      <c r="BC123">
        <v>15</v>
      </c>
      <c r="BD123">
        <v>16</v>
      </c>
      <c r="BE123">
        <v>16</v>
      </c>
      <c r="BF123">
        <v>16</v>
      </c>
      <c r="BG123">
        <v>17</v>
      </c>
      <c r="BH123">
        <v>18</v>
      </c>
      <c r="BI123">
        <v>18</v>
      </c>
      <c r="BJ123">
        <v>19</v>
      </c>
      <c r="BK123">
        <v>20</v>
      </c>
      <c r="BL123">
        <v>20</v>
      </c>
      <c r="BM123">
        <v>21</v>
      </c>
      <c r="CB123">
        <v>122</v>
      </c>
    </row>
    <row r="124" spans="1:80" x14ac:dyDescent="0.25">
      <c r="A124">
        <f>IF(C118='Cruscotto Italia'!$E$3,7,0)</f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6</v>
      </c>
      <c r="K124">
        <v>13</v>
      </c>
      <c r="L124">
        <v>13</v>
      </c>
      <c r="M124">
        <v>58</v>
      </c>
      <c r="N124">
        <v>24</v>
      </c>
      <c r="O124">
        <v>104</v>
      </c>
      <c r="P124">
        <v>112</v>
      </c>
      <c r="Q124">
        <v>116</v>
      </c>
      <c r="R124">
        <v>212</v>
      </c>
      <c r="S124">
        <v>225</v>
      </c>
      <c r="T124">
        <v>233</v>
      </c>
      <c r="U124">
        <v>238</v>
      </c>
      <c r="V124">
        <v>243</v>
      </c>
      <c r="W124">
        <v>247</v>
      </c>
      <c r="X124">
        <v>248</v>
      </c>
      <c r="Y124">
        <v>253</v>
      </c>
      <c r="Z124">
        <v>301</v>
      </c>
      <c r="AA124">
        <v>361</v>
      </c>
      <c r="AB124">
        <v>426</v>
      </c>
      <c r="AC124">
        <v>426</v>
      </c>
      <c r="AD124">
        <v>449</v>
      </c>
      <c r="AE124">
        <v>532</v>
      </c>
      <c r="AF124">
        <v>532</v>
      </c>
      <c r="AG124">
        <v>572</v>
      </c>
      <c r="AH124">
        <v>580</v>
      </c>
      <c r="AI124">
        <v>670</v>
      </c>
      <c r="AJ124">
        <v>710</v>
      </c>
      <c r="AK124">
        <v>807</v>
      </c>
      <c r="AL124">
        <v>918</v>
      </c>
      <c r="AM124">
        <v>955</v>
      </c>
      <c r="AN124">
        <v>1049</v>
      </c>
      <c r="AO124">
        <v>1157</v>
      </c>
      <c r="AP124">
        <v>1229</v>
      </c>
      <c r="AQ124">
        <v>1378</v>
      </c>
      <c r="AR124">
        <v>1504</v>
      </c>
      <c r="AS124">
        <v>1504</v>
      </c>
      <c r="AT124">
        <v>1546</v>
      </c>
      <c r="AU124">
        <v>1581</v>
      </c>
      <c r="AV124">
        <v>2002</v>
      </c>
      <c r="AW124">
        <v>2069</v>
      </c>
      <c r="AX124">
        <v>2069</v>
      </c>
      <c r="AY124">
        <v>2201</v>
      </c>
      <c r="AZ124">
        <v>2471</v>
      </c>
      <c r="BA124">
        <v>2522</v>
      </c>
      <c r="BB124">
        <v>2522</v>
      </c>
      <c r="BC124">
        <v>2855</v>
      </c>
      <c r="BD124">
        <v>2967</v>
      </c>
      <c r="BE124">
        <v>3082</v>
      </c>
      <c r="BF124">
        <v>3082</v>
      </c>
      <c r="BG124">
        <v>3584</v>
      </c>
      <c r="BH124">
        <v>3783</v>
      </c>
      <c r="BI124">
        <v>4124</v>
      </c>
      <c r="BJ124">
        <v>4425</v>
      </c>
      <c r="BK124">
        <v>4564</v>
      </c>
      <c r="BL124">
        <v>4805</v>
      </c>
      <c r="BM124">
        <v>5191</v>
      </c>
      <c r="CB124">
        <v>123</v>
      </c>
    </row>
    <row r="125" spans="1:80" x14ac:dyDescent="0.25">
      <c r="A125">
        <f>IF(C125='Cruscotto Italia'!$E$3,1,0)</f>
        <v>0</v>
      </c>
      <c r="C125" s="1" t="str">
        <f>+'Sel Italia'!D3</f>
        <v xml:space="preserve">Basilicata 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f>+L126+L127+L128</f>
        <v>1</v>
      </c>
      <c r="M125" s="8">
        <f t="shared" ref="M125:O125" si="35">+M126+M127+M128</f>
        <v>1</v>
      </c>
      <c r="N125" s="8">
        <f t="shared" si="35"/>
        <v>1</v>
      </c>
      <c r="O125" s="8">
        <f t="shared" si="35"/>
        <v>3</v>
      </c>
      <c r="P125" s="8">
        <v>3</v>
      </c>
      <c r="Q125" s="8">
        <v>4</v>
      </c>
      <c r="R125">
        <v>5</v>
      </c>
      <c r="S125">
        <v>7</v>
      </c>
      <c r="T125">
        <v>8</v>
      </c>
      <c r="U125">
        <v>8</v>
      </c>
      <c r="V125">
        <v>10</v>
      </c>
      <c r="W125">
        <v>10</v>
      </c>
      <c r="X125">
        <v>11</v>
      </c>
      <c r="Y125">
        <v>12</v>
      </c>
      <c r="Z125">
        <v>20</v>
      </c>
      <c r="AA125">
        <v>27</v>
      </c>
      <c r="AB125">
        <v>37</v>
      </c>
      <c r="AC125">
        <v>52</v>
      </c>
      <c r="AD125">
        <v>66</v>
      </c>
      <c r="AE125">
        <v>81</v>
      </c>
      <c r="AF125">
        <v>89</v>
      </c>
      <c r="AG125">
        <v>91</v>
      </c>
      <c r="AH125">
        <v>112</v>
      </c>
      <c r="AI125">
        <v>133</v>
      </c>
      <c r="AJ125">
        <v>147</v>
      </c>
      <c r="AK125">
        <v>178</v>
      </c>
      <c r="AL125">
        <v>197</v>
      </c>
      <c r="AM125">
        <v>208</v>
      </c>
      <c r="AN125">
        <v>216</v>
      </c>
      <c r="AO125">
        <v>225</v>
      </c>
      <c r="AP125">
        <v>233</v>
      </c>
      <c r="AQ125">
        <v>247</v>
      </c>
      <c r="AR125">
        <v>244</v>
      </c>
      <c r="AS125">
        <v>254</v>
      </c>
      <c r="AT125">
        <v>262</v>
      </c>
      <c r="AU125">
        <v>265</v>
      </c>
      <c r="AV125">
        <v>270</v>
      </c>
      <c r="AW125">
        <v>275</v>
      </c>
      <c r="AX125">
        <v>279</v>
      </c>
      <c r="AY125">
        <v>281</v>
      </c>
      <c r="AZ125">
        <v>277</v>
      </c>
      <c r="BA125">
        <v>270</v>
      </c>
      <c r="BB125">
        <v>265</v>
      </c>
      <c r="BC125">
        <v>261</v>
      </c>
      <c r="BD125">
        <v>273</v>
      </c>
      <c r="BE125">
        <v>266</v>
      </c>
      <c r="BF125">
        <v>262</v>
      </c>
      <c r="BG125">
        <v>247</v>
      </c>
      <c r="BH125">
        <v>242</v>
      </c>
      <c r="BI125">
        <v>245</v>
      </c>
      <c r="BJ125">
        <v>232</v>
      </c>
      <c r="BK125">
        <v>229</v>
      </c>
      <c r="BL125">
        <v>229</v>
      </c>
      <c r="BM125">
        <v>218</v>
      </c>
      <c r="CB125">
        <v>124</v>
      </c>
    </row>
    <row r="126" spans="1:80" x14ac:dyDescent="0.25">
      <c r="A126">
        <f>IF(C125='Cruscotto Italia'!$E$3,2,0)</f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1</v>
      </c>
      <c r="P126">
        <v>1</v>
      </c>
      <c r="Q126">
        <v>2</v>
      </c>
      <c r="R126">
        <v>2</v>
      </c>
      <c r="S126">
        <v>2</v>
      </c>
      <c r="T126">
        <v>1</v>
      </c>
      <c r="U126">
        <v>1</v>
      </c>
      <c r="V126">
        <v>1</v>
      </c>
      <c r="W126">
        <v>0</v>
      </c>
      <c r="X126">
        <v>0</v>
      </c>
      <c r="Y126">
        <v>1</v>
      </c>
      <c r="Z126">
        <v>5</v>
      </c>
      <c r="AA126">
        <v>9</v>
      </c>
      <c r="AB126">
        <v>8</v>
      </c>
      <c r="AC126">
        <v>8</v>
      </c>
      <c r="AD126">
        <v>12</v>
      </c>
      <c r="AE126">
        <v>13</v>
      </c>
      <c r="AF126">
        <v>15</v>
      </c>
      <c r="AG126">
        <v>14</v>
      </c>
      <c r="AH126">
        <v>20</v>
      </c>
      <c r="AI126">
        <v>22</v>
      </c>
      <c r="AJ126">
        <v>22</v>
      </c>
      <c r="AK126">
        <v>26</v>
      </c>
      <c r="AL126">
        <v>32</v>
      </c>
      <c r="AM126">
        <v>36</v>
      </c>
      <c r="AN126">
        <v>37</v>
      </c>
      <c r="AO126">
        <v>39</v>
      </c>
      <c r="AP126">
        <v>38</v>
      </c>
      <c r="AQ126">
        <v>41</v>
      </c>
      <c r="AR126">
        <v>44</v>
      </c>
      <c r="AS126">
        <v>46</v>
      </c>
      <c r="AT126">
        <v>46</v>
      </c>
      <c r="AU126">
        <v>47</v>
      </c>
      <c r="AV126">
        <v>48</v>
      </c>
      <c r="AW126">
        <v>50</v>
      </c>
      <c r="AX126">
        <v>59</v>
      </c>
      <c r="AY126">
        <v>60</v>
      </c>
      <c r="AZ126">
        <v>61</v>
      </c>
      <c r="BA126">
        <v>64</v>
      </c>
      <c r="BB126">
        <v>62</v>
      </c>
      <c r="BC126">
        <v>60</v>
      </c>
      <c r="BD126">
        <v>60</v>
      </c>
      <c r="BE126">
        <v>59</v>
      </c>
      <c r="BF126">
        <v>60</v>
      </c>
      <c r="BG126">
        <v>59</v>
      </c>
      <c r="BH126">
        <v>59</v>
      </c>
      <c r="BI126">
        <v>64</v>
      </c>
      <c r="BJ126">
        <v>65</v>
      </c>
      <c r="BK126">
        <v>61</v>
      </c>
      <c r="BL126">
        <v>59</v>
      </c>
      <c r="BM126">
        <v>58</v>
      </c>
      <c r="CB126">
        <v>125</v>
      </c>
    </row>
    <row r="127" spans="1:80" x14ac:dyDescent="0.25">
      <c r="A127">
        <f>IF(C125='Cruscotto Italia'!$E$3,3,0)</f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1</v>
      </c>
      <c r="V127">
        <v>1</v>
      </c>
      <c r="W127">
        <v>2</v>
      </c>
      <c r="X127">
        <v>2</v>
      </c>
      <c r="Y127">
        <v>2</v>
      </c>
      <c r="Z127">
        <v>2</v>
      </c>
      <c r="AA127">
        <v>2</v>
      </c>
      <c r="AB127">
        <v>5</v>
      </c>
      <c r="AC127">
        <v>5</v>
      </c>
      <c r="AD127">
        <v>7</v>
      </c>
      <c r="AE127">
        <v>10</v>
      </c>
      <c r="AF127">
        <v>12</v>
      </c>
      <c r="AG127">
        <v>12</v>
      </c>
      <c r="AH127">
        <v>14</v>
      </c>
      <c r="AI127">
        <v>16</v>
      </c>
      <c r="AJ127">
        <v>15</v>
      </c>
      <c r="AK127">
        <v>19</v>
      </c>
      <c r="AL127">
        <v>18</v>
      </c>
      <c r="AM127">
        <v>18</v>
      </c>
      <c r="AN127">
        <v>17</v>
      </c>
      <c r="AO127">
        <v>15</v>
      </c>
      <c r="AP127">
        <v>19</v>
      </c>
      <c r="AQ127">
        <v>19</v>
      </c>
      <c r="AR127">
        <v>19</v>
      </c>
      <c r="AS127">
        <v>18</v>
      </c>
      <c r="AT127">
        <v>18</v>
      </c>
      <c r="AU127">
        <v>17</v>
      </c>
      <c r="AV127">
        <v>17</v>
      </c>
      <c r="AW127">
        <v>17</v>
      </c>
      <c r="AX127">
        <v>15</v>
      </c>
      <c r="AY127">
        <v>12</v>
      </c>
      <c r="AZ127">
        <v>12</v>
      </c>
      <c r="BA127">
        <v>12</v>
      </c>
      <c r="BB127">
        <v>12</v>
      </c>
      <c r="BC127">
        <v>12</v>
      </c>
      <c r="BD127">
        <v>9</v>
      </c>
      <c r="BE127">
        <v>9</v>
      </c>
      <c r="BF127">
        <v>8</v>
      </c>
      <c r="BG127">
        <v>8</v>
      </c>
      <c r="BH127">
        <v>7</v>
      </c>
      <c r="BI127">
        <v>7</v>
      </c>
      <c r="BJ127">
        <v>7</v>
      </c>
      <c r="BK127">
        <v>7</v>
      </c>
      <c r="BL127">
        <v>7</v>
      </c>
      <c r="BM127">
        <v>7</v>
      </c>
      <c r="CB127">
        <v>126</v>
      </c>
    </row>
    <row r="128" spans="1:80" x14ac:dyDescent="0.25">
      <c r="A128">
        <f>IF(C125='Cruscotto Italia'!$E$3,4,0)</f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1</v>
      </c>
      <c r="M128">
        <v>1</v>
      </c>
      <c r="N128">
        <v>1</v>
      </c>
      <c r="O128">
        <v>2</v>
      </c>
      <c r="P128">
        <v>2</v>
      </c>
      <c r="Q128">
        <v>2</v>
      </c>
      <c r="R128">
        <v>3</v>
      </c>
      <c r="S128">
        <v>5</v>
      </c>
      <c r="T128">
        <v>6</v>
      </c>
      <c r="U128">
        <v>6</v>
      </c>
      <c r="V128">
        <v>8</v>
      </c>
      <c r="W128">
        <v>8</v>
      </c>
      <c r="X128">
        <v>9</v>
      </c>
      <c r="Y128">
        <v>9</v>
      </c>
      <c r="Z128">
        <v>13</v>
      </c>
      <c r="AA128">
        <v>16</v>
      </c>
      <c r="AB128">
        <v>24</v>
      </c>
      <c r="AC128">
        <v>39</v>
      </c>
      <c r="AD128">
        <v>47</v>
      </c>
      <c r="AE128">
        <v>58</v>
      </c>
      <c r="AF128">
        <v>62</v>
      </c>
      <c r="AG128">
        <v>65</v>
      </c>
      <c r="AH128">
        <v>78</v>
      </c>
      <c r="AI128">
        <v>95</v>
      </c>
      <c r="AJ128">
        <v>110</v>
      </c>
      <c r="AK128">
        <v>133</v>
      </c>
      <c r="AL128">
        <v>147</v>
      </c>
      <c r="AM128">
        <v>154</v>
      </c>
      <c r="AN128">
        <v>162</v>
      </c>
      <c r="AO128">
        <v>171</v>
      </c>
      <c r="AP128">
        <v>176</v>
      </c>
      <c r="AQ128">
        <v>187</v>
      </c>
      <c r="AR128">
        <v>181</v>
      </c>
      <c r="AS128">
        <v>190</v>
      </c>
      <c r="AT128">
        <v>198</v>
      </c>
      <c r="AU128">
        <v>201</v>
      </c>
      <c r="AV128">
        <v>205</v>
      </c>
      <c r="AW128">
        <v>208</v>
      </c>
      <c r="AX128">
        <v>205</v>
      </c>
      <c r="AY128">
        <v>209</v>
      </c>
      <c r="AZ128">
        <v>204</v>
      </c>
      <c r="BA128">
        <v>194</v>
      </c>
      <c r="BB128">
        <v>191</v>
      </c>
      <c r="BC128">
        <v>189</v>
      </c>
      <c r="BD128">
        <v>204</v>
      </c>
      <c r="BE128">
        <v>198</v>
      </c>
      <c r="BF128">
        <v>194</v>
      </c>
      <c r="BG128">
        <v>180</v>
      </c>
      <c r="BH128">
        <v>176</v>
      </c>
      <c r="BI128">
        <v>174</v>
      </c>
      <c r="BJ128">
        <v>160</v>
      </c>
      <c r="BK128">
        <v>161</v>
      </c>
      <c r="BL128">
        <v>163</v>
      </c>
      <c r="BM128">
        <v>153</v>
      </c>
      <c r="CB128">
        <v>127</v>
      </c>
    </row>
    <row r="129" spans="1:80" x14ac:dyDescent="0.25">
      <c r="A129">
        <f>IF(C125='Cruscotto Italia'!$E$3,5,0)</f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  <c r="AG129">
        <v>0</v>
      </c>
      <c r="AH129">
        <v>0</v>
      </c>
      <c r="AI129">
        <v>0</v>
      </c>
      <c r="AJ129">
        <v>1</v>
      </c>
      <c r="AK129">
        <v>1</v>
      </c>
      <c r="AL129">
        <v>1</v>
      </c>
      <c r="AM129">
        <v>1</v>
      </c>
      <c r="AN129">
        <v>3</v>
      </c>
      <c r="AO129">
        <v>3</v>
      </c>
      <c r="AP129">
        <v>3</v>
      </c>
      <c r="AQ129">
        <v>3</v>
      </c>
      <c r="AR129">
        <v>9</v>
      </c>
      <c r="AS129">
        <v>11</v>
      </c>
      <c r="AT129">
        <v>12</v>
      </c>
      <c r="AU129">
        <v>12</v>
      </c>
      <c r="AV129">
        <v>13</v>
      </c>
      <c r="AW129">
        <v>13</v>
      </c>
      <c r="AX129">
        <v>14</v>
      </c>
      <c r="AY129">
        <v>14</v>
      </c>
      <c r="AZ129">
        <v>20</v>
      </c>
      <c r="BA129">
        <v>31</v>
      </c>
      <c r="BB129">
        <v>35</v>
      </c>
      <c r="BC129">
        <v>38</v>
      </c>
      <c r="BD129">
        <v>41</v>
      </c>
      <c r="BE129">
        <v>49</v>
      </c>
      <c r="BF129">
        <v>54</v>
      </c>
      <c r="BG129">
        <v>71</v>
      </c>
      <c r="BH129">
        <v>76</v>
      </c>
      <c r="BI129">
        <v>81</v>
      </c>
      <c r="BJ129">
        <v>98</v>
      </c>
      <c r="BK129">
        <v>103</v>
      </c>
      <c r="BL129">
        <v>107</v>
      </c>
      <c r="BM129">
        <v>118</v>
      </c>
      <c r="CB129">
        <v>128</v>
      </c>
    </row>
    <row r="130" spans="1:80" x14ac:dyDescent="0.25">
      <c r="A130">
        <f>IF(C125='Cruscotto Italia'!$E$3,6,0)</f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1</v>
      </c>
      <c r="AG130">
        <v>1</v>
      </c>
      <c r="AH130">
        <v>1</v>
      </c>
      <c r="AI130">
        <v>1</v>
      </c>
      <c r="AJ130">
        <v>3</v>
      </c>
      <c r="AK130">
        <v>3</v>
      </c>
      <c r="AL130">
        <v>4</v>
      </c>
      <c r="AM130">
        <v>5</v>
      </c>
      <c r="AN130">
        <v>7</v>
      </c>
      <c r="AO130">
        <v>9</v>
      </c>
      <c r="AP130">
        <v>10</v>
      </c>
      <c r="AQ130">
        <v>11</v>
      </c>
      <c r="AR130">
        <v>11</v>
      </c>
      <c r="AS130">
        <v>13</v>
      </c>
      <c r="AT130">
        <v>13</v>
      </c>
      <c r="AU130">
        <v>14</v>
      </c>
      <c r="AV130">
        <v>14</v>
      </c>
      <c r="AW130">
        <v>15</v>
      </c>
      <c r="AX130">
        <v>15</v>
      </c>
      <c r="AY130">
        <v>17</v>
      </c>
      <c r="AZ130">
        <v>18</v>
      </c>
      <c r="BA130">
        <v>18</v>
      </c>
      <c r="BB130">
        <v>19</v>
      </c>
      <c r="BC130">
        <v>21</v>
      </c>
      <c r="BD130">
        <v>22</v>
      </c>
      <c r="BE130">
        <v>22</v>
      </c>
      <c r="BF130">
        <v>23</v>
      </c>
      <c r="BG130">
        <v>24</v>
      </c>
      <c r="BH130">
        <v>24</v>
      </c>
      <c r="BI130">
        <v>24</v>
      </c>
      <c r="BJ130">
        <v>24</v>
      </c>
      <c r="BK130">
        <v>24</v>
      </c>
      <c r="BL130">
        <v>24</v>
      </c>
      <c r="BM130">
        <v>25</v>
      </c>
      <c r="CB130">
        <v>129</v>
      </c>
    </row>
    <row r="131" spans="1:80" x14ac:dyDescent="0.25">
      <c r="A131">
        <f>IF(C125='Cruscotto Italia'!$E$3,7,0)</f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32</v>
      </c>
      <c r="J131">
        <v>39</v>
      </c>
      <c r="K131">
        <v>39</v>
      </c>
      <c r="L131">
        <v>42</v>
      </c>
      <c r="M131">
        <v>48</v>
      </c>
      <c r="N131">
        <v>54</v>
      </c>
      <c r="O131">
        <v>63</v>
      </c>
      <c r="P131">
        <v>75</v>
      </c>
      <c r="Q131">
        <v>123</v>
      </c>
      <c r="R131">
        <v>135</v>
      </c>
      <c r="S131">
        <v>148</v>
      </c>
      <c r="T131">
        <v>155</v>
      </c>
      <c r="U131">
        <v>155</v>
      </c>
      <c r="V131">
        <v>155</v>
      </c>
      <c r="W131">
        <v>155</v>
      </c>
      <c r="X131">
        <v>208</v>
      </c>
      <c r="Y131">
        <v>230</v>
      </c>
      <c r="Z131">
        <v>262</v>
      </c>
      <c r="AA131">
        <v>262</v>
      </c>
      <c r="AB131">
        <v>353</v>
      </c>
      <c r="AC131">
        <v>443</v>
      </c>
      <c r="AD131">
        <v>522</v>
      </c>
      <c r="AE131">
        <v>643</v>
      </c>
      <c r="AF131">
        <v>696</v>
      </c>
      <c r="AG131">
        <v>744</v>
      </c>
      <c r="AH131">
        <v>857</v>
      </c>
      <c r="AI131">
        <v>1046</v>
      </c>
      <c r="AJ131">
        <v>1254</v>
      </c>
      <c r="AK131">
        <v>1421</v>
      </c>
      <c r="AL131">
        <v>1585</v>
      </c>
      <c r="AM131">
        <v>1833</v>
      </c>
      <c r="AN131">
        <v>2043</v>
      </c>
      <c r="AO131">
        <v>2262</v>
      </c>
      <c r="AP131">
        <v>2427</v>
      </c>
      <c r="AQ131">
        <v>2622</v>
      </c>
      <c r="AR131">
        <v>2765</v>
      </c>
      <c r="AS131">
        <v>2931</v>
      </c>
      <c r="AT131">
        <v>3061</v>
      </c>
      <c r="AU131">
        <v>3160</v>
      </c>
      <c r="AV131">
        <v>3296</v>
      </c>
      <c r="AW131">
        <v>3474</v>
      </c>
      <c r="AX131">
        <v>3696</v>
      </c>
      <c r="AY131">
        <v>4050</v>
      </c>
      <c r="AZ131">
        <v>4355</v>
      </c>
      <c r="BA131">
        <v>4545</v>
      </c>
      <c r="BB131">
        <v>4759</v>
      </c>
      <c r="BC131">
        <v>5037</v>
      </c>
      <c r="BD131">
        <v>5349</v>
      </c>
      <c r="BE131">
        <v>5710</v>
      </c>
      <c r="BF131">
        <v>6056</v>
      </c>
      <c r="BG131">
        <v>6528</v>
      </c>
      <c r="BH131">
        <v>6868</v>
      </c>
      <c r="BI131">
        <v>7470</v>
      </c>
      <c r="BJ131">
        <v>8040</v>
      </c>
      <c r="BK131">
        <v>8511</v>
      </c>
      <c r="BL131">
        <v>9026</v>
      </c>
      <c r="BM131">
        <v>9792</v>
      </c>
      <c r="CB131">
        <v>130</v>
      </c>
    </row>
    <row r="132" spans="1:80" x14ac:dyDescent="0.25">
      <c r="A132">
        <f>IF(C132='Cruscotto Italia'!$E$3,1,0)</f>
        <v>0</v>
      </c>
      <c r="C132" s="1" t="str">
        <f>+'Sel Italia'!D5</f>
        <v xml:space="preserve">Calabria </v>
      </c>
      <c r="D132" s="8">
        <v>0</v>
      </c>
      <c r="E132" s="8">
        <v>0</v>
      </c>
      <c r="F132" s="8">
        <v>0</v>
      </c>
      <c r="G132" s="8">
        <v>0</v>
      </c>
      <c r="H132" s="8">
        <v>1</v>
      </c>
      <c r="I132" s="8">
        <v>1</v>
      </c>
      <c r="J132" s="8">
        <v>1</v>
      </c>
      <c r="K132" s="8">
        <v>1</v>
      </c>
      <c r="L132" s="8">
        <f>+L133+L134+L135</f>
        <v>1</v>
      </c>
      <c r="M132" s="8">
        <f t="shared" ref="M132:O132" si="36">+M133+M134+M135</f>
        <v>1</v>
      </c>
      <c r="N132" s="8">
        <f t="shared" si="36"/>
        <v>2</v>
      </c>
      <c r="O132" s="8">
        <f t="shared" si="36"/>
        <v>4</v>
      </c>
      <c r="P132" s="8">
        <v>4</v>
      </c>
      <c r="Q132" s="8">
        <v>9</v>
      </c>
      <c r="R132">
        <v>9</v>
      </c>
      <c r="S132">
        <v>11</v>
      </c>
      <c r="T132">
        <v>17</v>
      </c>
      <c r="U132">
        <v>32</v>
      </c>
      <c r="V132">
        <v>37</v>
      </c>
      <c r="W132">
        <v>59</v>
      </c>
      <c r="X132">
        <v>66</v>
      </c>
      <c r="Y132">
        <v>87</v>
      </c>
      <c r="Z132">
        <v>112</v>
      </c>
      <c r="AA132">
        <v>126</v>
      </c>
      <c r="AB132">
        <v>164</v>
      </c>
      <c r="AC132">
        <v>201</v>
      </c>
      <c r="AD132">
        <v>225</v>
      </c>
      <c r="AE132">
        <v>260</v>
      </c>
      <c r="AF132">
        <v>280</v>
      </c>
      <c r="AG132">
        <v>304</v>
      </c>
      <c r="AH132">
        <v>333</v>
      </c>
      <c r="AI132">
        <v>372</v>
      </c>
      <c r="AJ132">
        <v>469</v>
      </c>
      <c r="AK132">
        <v>523</v>
      </c>
      <c r="AL132">
        <v>577</v>
      </c>
      <c r="AM132">
        <v>602</v>
      </c>
      <c r="AN132">
        <v>606</v>
      </c>
      <c r="AO132">
        <v>610</v>
      </c>
      <c r="AP132">
        <v>627</v>
      </c>
      <c r="AQ132">
        <v>662</v>
      </c>
      <c r="AR132">
        <v>662</v>
      </c>
      <c r="AS132">
        <v>706</v>
      </c>
      <c r="AT132">
        <v>722</v>
      </c>
      <c r="AU132">
        <v>733</v>
      </c>
      <c r="AV132">
        <v>755</v>
      </c>
      <c r="AW132">
        <v>765</v>
      </c>
      <c r="AX132">
        <v>786</v>
      </c>
      <c r="AY132">
        <v>792</v>
      </c>
      <c r="AZ132">
        <v>795</v>
      </c>
      <c r="BA132">
        <v>791</v>
      </c>
      <c r="BB132">
        <v>816</v>
      </c>
      <c r="BC132">
        <v>819</v>
      </c>
      <c r="BD132">
        <v>847</v>
      </c>
      <c r="BE132">
        <v>819</v>
      </c>
      <c r="BF132">
        <v>832</v>
      </c>
      <c r="BG132">
        <v>844</v>
      </c>
      <c r="BH132">
        <v>828</v>
      </c>
      <c r="BI132">
        <v>819</v>
      </c>
      <c r="BJ132">
        <v>821</v>
      </c>
      <c r="BK132">
        <v>823</v>
      </c>
      <c r="BL132">
        <v>821</v>
      </c>
      <c r="BM132">
        <v>811</v>
      </c>
      <c r="CB132">
        <v>131</v>
      </c>
    </row>
    <row r="133" spans="1:80" x14ac:dyDescent="0.25">
      <c r="A133">
        <f>IF(C132='Cruscotto Italia'!$E$3,2,0)</f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1</v>
      </c>
      <c r="O133">
        <v>2</v>
      </c>
      <c r="P133">
        <v>2</v>
      </c>
      <c r="Q133">
        <v>5</v>
      </c>
      <c r="R133">
        <v>8</v>
      </c>
      <c r="S133">
        <v>8</v>
      </c>
      <c r="T133">
        <v>10</v>
      </c>
      <c r="U133">
        <v>14</v>
      </c>
      <c r="V133">
        <v>18</v>
      </c>
      <c r="W133">
        <v>22</v>
      </c>
      <c r="X133">
        <v>32</v>
      </c>
      <c r="Y133">
        <v>36</v>
      </c>
      <c r="Z133">
        <v>45</v>
      </c>
      <c r="AA133">
        <v>45</v>
      </c>
      <c r="AB133">
        <v>60</v>
      </c>
      <c r="AC133">
        <v>71</v>
      </c>
      <c r="AD133">
        <v>73</v>
      </c>
      <c r="AE133">
        <v>77</v>
      </c>
      <c r="AF133">
        <v>82</v>
      </c>
      <c r="AG133">
        <v>88</v>
      </c>
      <c r="AH133">
        <v>93</v>
      </c>
      <c r="AI133">
        <v>101</v>
      </c>
      <c r="AJ133">
        <v>103</v>
      </c>
      <c r="AK133">
        <v>107</v>
      </c>
      <c r="AL133">
        <v>124</v>
      </c>
      <c r="AM133">
        <v>130</v>
      </c>
      <c r="AN133">
        <v>132</v>
      </c>
      <c r="AO133">
        <v>144</v>
      </c>
      <c r="AP133">
        <v>163</v>
      </c>
      <c r="AQ133">
        <v>183</v>
      </c>
      <c r="AR133">
        <v>178</v>
      </c>
      <c r="AS133">
        <v>174</v>
      </c>
      <c r="AT133">
        <v>170</v>
      </c>
      <c r="AU133">
        <v>169</v>
      </c>
      <c r="AV133">
        <v>170</v>
      </c>
      <c r="AW133">
        <v>168</v>
      </c>
      <c r="AX133">
        <v>168</v>
      </c>
      <c r="AY133">
        <v>169</v>
      </c>
      <c r="AZ133">
        <v>165</v>
      </c>
      <c r="BA133">
        <v>160</v>
      </c>
      <c r="BB133">
        <v>161</v>
      </c>
      <c r="BC133">
        <v>156</v>
      </c>
      <c r="BD133">
        <v>157</v>
      </c>
      <c r="BE133">
        <v>154</v>
      </c>
      <c r="BF133">
        <v>152</v>
      </c>
      <c r="BG133">
        <v>142</v>
      </c>
      <c r="BH133">
        <v>140</v>
      </c>
      <c r="BI133">
        <v>133</v>
      </c>
      <c r="BJ133">
        <v>128</v>
      </c>
      <c r="BK133">
        <v>129</v>
      </c>
      <c r="BL133">
        <v>123</v>
      </c>
      <c r="BM133">
        <v>125</v>
      </c>
      <c r="CB133">
        <v>132</v>
      </c>
    </row>
    <row r="134" spans="1:80" x14ac:dyDescent="0.25">
      <c r="A134">
        <f>IF(C132='Cruscotto Italia'!$E$3,3,0)</f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2</v>
      </c>
      <c r="T134">
        <v>2</v>
      </c>
      <c r="U134">
        <v>2</v>
      </c>
      <c r="V134">
        <v>3</v>
      </c>
      <c r="W134">
        <v>4</v>
      </c>
      <c r="X134">
        <v>6</v>
      </c>
      <c r="Y134">
        <v>7</v>
      </c>
      <c r="Z134">
        <v>10</v>
      </c>
      <c r="AA134">
        <v>11</v>
      </c>
      <c r="AB134">
        <v>13</v>
      </c>
      <c r="AC134">
        <v>16</v>
      </c>
      <c r="AD134">
        <v>16</v>
      </c>
      <c r="AE134">
        <v>17</v>
      </c>
      <c r="AF134">
        <v>20</v>
      </c>
      <c r="AG134">
        <v>21</v>
      </c>
      <c r="AH134">
        <v>23</v>
      </c>
      <c r="AI134">
        <v>23</v>
      </c>
      <c r="AJ134">
        <v>22</v>
      </c>
      <c r="AK134">
        <v>22</v>
      </c>
      <c r="AL134">
        <v>19</v>
      </c>
      <c r="AM134">
        <v>18</v>
      </c>
      <c r="AN134">
        <v>17</v>
      </c>
      <c r="AO134">
        <v>16</v>
      </c>
      <c r="AP134">
        <v>19</v>
      </c>
      <c r="AQ134">
        <v>17</v>
      </c>
      <c r="AR134">
        <v>15</v>
      </c>
      <c r="AS134">
        <v>13</v>
      </c>
      <c r="AT134">
        <v>14</v>
      </c>
      <c r="AU134">
        <v>14</v>
      </c>
      <c r="AV134">
        <v>15</v>
      </c>
      <c r="AW134">
        <v>15</v>
      </c>
      <c r="AX134">
        <v>14</v>
      </c>
      <c r="AY134">
        <v>15</v>
      </c>
      <c r="AZ134">
        <v>14</v>
      </c>
      <c r="BA134">
        <v>12</v>
      </c>
      <c r="BB134">
        <v>12</v>
      </c>
      <c r="BC134">
        <v>11</v>
      </c>
      <c r="BD134">
        <v>9</v>
      </c>
      <c r="BE134">
        <v>7</v>
      </c>
      <c r="BF134">
        <v>7</v>
      </c>
      <c r="BG134">
        <v>6</v>
      </c>
      <c r="BH134">
        <v>7</v>
      </c>
      <c r="BI134">
        <v>7</v>
      </c>
      <c r="BJ134">
        <v>7</v>
      </c>
      <c r="BK134">
        <v>7</v>
      </c>
      <c r="BL134">
        <v>7</v>
      </c>
      <c r="BM134">
        <v>7</v>
      </c>
      <c r="CB134">
        <v>133</v>
      </c>
    </row>
    <row r="135" spans="1:80" x14ac:dyDescent="0.25">
      <c r="A135">
        <f>IF(C132='Cruscotto Italia'!$E$3,4,0)</f>
        <v>0</v>
      </c>
      <c r="D135">
        <v>0</v>
      </c>
      <c r="E135">
        <v>0</v>
      </c>
      <c r="F135">
        <v>0</v>
      </c>
      <c r="G135">
        <v>0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1</v>
      </c>
      <c r="N135">
        <v>1</v>
      </c>
      <c r="O135">
        <v>2</v>
      </c>
      <c r="P135">
        <v>2</v>
      </c>
      <c r="Q135">
        <v>4</v>
      </c>
      <c r="R135">
        <v>1</v>
      </c>
      <c r="S135">
        <v>1</v>
      </c>
      <c r="T135">
        <v>5</v>
      </c>
      <c r="U135">
        <v>16</v>
      </c>
      <c r="V135">
        <v>16</v>
      </c>
      <c r="W135">
        <v>33</v>
      </c>
      <c r="X135">
        <v>28</v>
      </c>
      <c r="Y135">
        <v>44</v>
      </c>
      <c r="Z135">
        <v>57</v>
      </c>
      <c r="AA135">
        <v>70</v>
      </c>
      <c r="AB135">
        <v>91</v>
      </c>
      <c r="AC135">
        <v>114</v>
      </c>
      <c r="AD135">
        <v>136</v>
      </c>
      <c r="AE135">
        <v>166</v>
      </c>
      <c r="AF135">
        <v>178</v>
      </c>
      <c r="AG135">
        <v>195</v>
      </c>
      <c r="AH135">
        <v>217</v>
      </c>
      <c r="AI135">
        <v>248</v>
      </c>
      <c r="AJ135">
        <v>344</v>
      </c>
      <c r="AK135">
        <v>394</v>
      </c>
      <c r="AL135">
        <v>434</v>
      </c>
      <c r="AM135">
        <v>454</v>
      </c>
      <c r="AN135">
        <v>457</v>
      </c>
      <c r="AO135">
        <v>450</v>
      </c>
      <c r="AP135">
        <v>445</v>
      </c>
      <c r="AQ135">
        <v>462</v>
      </c>
      <c r="AR135">
        <v>469</v>
      </c>
      <c r="AS135">
        <v>519</v>
      </c>
      <c r="AT135">
        <v>538</v>
      </c>
      <c r="AU135">
        <v>550</v>
      </c>
      <c r="AV135">
        <v>570</v>
      </c>
      <c r="AW135">
        <v>582</v>
      </c>
      <c r="AX135">
        <v>604</v>
      </c>
      <c r="AY135">
        <v>608</v>
      </c>
      <c r="AZ135">
        <v>616</v>
      </c>
      <c r="BA135">
        <v>619</v>
      </c>
      <c r="BB135">
        <v>643</v>
      </c>
      <c r="BC135">
        <v>652</v>
      </c>
      <c r="BD135">
        <v>681</v>
      </c>
      <c r="BE135">
        <v>658</v>
      </c>
      <c r="BF135">
        <v>673</v>
      </c>
      <c r="BG135">
        <v>696</v>
      </c>
      <c r="BH135">
        <v>681</v>
      </c>
      <c r="BI135">
        <v>679</v>
      </c>
      <c r="BJ135">
        <v>686</v>
      </c>
      <c r="BK135">
        <v>687</v>
      </c>
      <c r="BL135">
        <v>691</v>
      </c>
      <c r="BM135">
        <v>679</v>
      </c>
      <c r="CB135">
        <v>134</v>
      </c>
    </row>
    <row r="136" spans="1:80" x14ac:dyDescent="0.25">
      <c r="A136">
        <f>IF(C132='Cruscotto Italia'!$E$3,5,0)</f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</v>
      </c>
      <c r="S136">
        <v>2</v>
      </c>
      <c r="T136">
        <v>2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1</v>
      </c>
      <c r="AA136">
        <v>2</v>
      </c>
      <c r="AB136">
        <v>2</v>
      </c>
      <c r="AC136">
        <v>2</v>
      </c>
      <c r="AD136">
        <v>5</v>
      </c>
      <c r="AE136">
        <v>5</v>
      </c>
      <c r="AF136">
        <v>5</v>
      </c>
      <c r="AG136">
        <v>5</v>
      </c>
      <c r="AH136">
        <v>7</v>
      </c>
      <c r="AI136">
        <v>7</v>
      </c>
      <c r="AJ136">
        <v>7</v>
      </c>
      <c r="AK136">
        <v>11</v>
      </c>
      <c r="AL136">
        <v>12</v>
      </c>
      <c r="AM136">
        <v>14</v>
      </c>
      <c r="AN136">
        <v>17</v>
      </c>
      <c r="AO136">
        <v>21</v>
      </c>
      <c r="AP136">
        <v>23</v>
      </c>
      <c r="AQ136">
        <v>26</v>
      </c>
      <c r="AR136">
        <v>30</v>
      </c>
      <c r="AS136">
        <v>33</v>
      </c>
      <c r="AT136">
        <v>37</v>
      </c>
      <c r="AU136">
        <v>40</v>
      </c>
      <c r="AV136">
        <v>44</v>
      </c>
      <c r="AW136">
        <v>48</v>
      </c>
      <c r="AX136">
        <v>50</v>
      </c>
      <c r="AY136">
        <v>57</v>
      </c>
      <c r="AZ136">
        <v>62</v>
      </c>
      <c r="BA136">
        <v>70</v>
      </c>
      <c r="BB136">
        <v>72</v>
      </c>
      <c r="BC136">
        <v>81</v>
      </c>
      <c r="BD136">
        <v>90</v>
      </c>
      <c r="BE136">
        <v>99</v>
      </c>
      <c r="BF136">
        <v>106</v>
      </c>
      <c r="BG136">
        <v>116</v>
      </c>
      <c r="BH136">
        <v>135</v>
      </c>
      <c r="BI136">
        <v>152</v>
      </c>
      <c r="BJ136">
        <v>163</v>
      </c>
      <c r="BK136">
        <v>170</v>
      </c>
      <c r="BL136">
        <v>178</v>
      </c>
      <c r="BM136">
        <v>197</v>
      </c>
      <c r="CB136">
        <v>135</v>
      </c>
    </row>
    <row r="137" spans="1:80" x14ac:dyDescent="0.25">
      <c r="A137">
        <f>IF(C132='Cruscotto Italia'!$E$3,6,0)</f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1</v>
      </c>
      <c r="Z137">
        <v>1</v>
      </c>
      <c r="AA137">
        <v>1</v>
      </c>
      <c r="AB137">
        <v>3</v>
      </c>
      <c r="AC137">
        <v>4</v>
      </c>
      <c r="AD137">
        <v>5</v>
      </c>
      <c r="AE137">
        <v>8</v>
      </c>
      <c r="AF137">
        <v>7</v>
      </c>
      <c r="AG137">
        <v>10</v>
      </c>
      <c r="AH137">
        <v>11</v>
      </c>
      <c r="AI137">
        <v>14</v>
      </c>
      <c r="AJ137">
        <v>18</v>
      </c>
      <c r="AK137">
        <v>21</v>
      </c>
      <c r="AL137">
        <v>25</v>
      </c>
      <c r="AM137">
        <v>31</v>
      </c>
      <c r="AN137">
        <v>36</v>
      </c>
      <c r="AO137">
        <v>38</v>
      </c>
      <c r="AP137">
        <v>41</v>
      </c>
      <c r="AQ137">
        <v>45</v>
      </c>
      <c r="AR137">
        <v>49</v>
      </c>
      <c r="AS137">
        <v>56</v>
      </c>
      <c r="AT137">
        <v>58</v>
      </c>
      <c r="AU137">
        <v>60</v>
      </c>
      <c r="AV137">
        <v>60</v>
      </c>
      <c r="AW137">
        <v>61</v>
      </c>
      <c r="AX137">
        <v>65</v>
      </c>
      <c r="AY137">
        <v>66</v>
      </c>
      <c r="AZ137">
        <v>66</v>
      </c>
      <c r="BA137">
        <v>67</v>
      </c>
      <c r="BB137">
        <v>68</v>
      </c>
      <c r="BC137">
        <v>71</v>
      </c>
      <c r="BD137">
        <v>72</v>
      </c>
      <c r="BE137">
        <v>73</v>
      </c>
      <c r="BF137">
        <v>73</v>
      </c>
      <c r="BG137">
        <v>75</v>
      </c>
      <c r="BH137">
        <v>75</v>
      </c>
      <c r="BI137">
        <v>76</v>
      </c>
      <c r="BJ137">
        <v>76</v>
      </c>
      <c r="BK137">
        <v>76</v>
      </c>
      <c r="BL137">
        <v>80</v>
      </c>
      <c r="BM137">
        <v>80</v>
      </c>
      <c r="CB137">
        <v>136</v>
      </c>
    </row>
    <row r="138" spans="1:80" x14ac:dyDescent="0.25">
      <c r="A138">
        <f>IF(C132='Cruscotto Italia'!$E$3,7,0)</f>
        <v>0</v>
      </c>
      <c r="D138">
        <v>1</v>
      </c>
      <c r="E138">
        <v>2</v>
      </c>
      <c r="F138">
        <v>3</v>
      </c>
      <c r="G138">
        <v>14</v>
      </c>
      <c r="H138">
        <v>21</v>
      </c>
      <c r="I138">
        <v>27</v>
      </c>
      <c r="J138">
        <v>35</v>
      </c>
      <c r="K138">
        <v>39</v>
      </c>
      <c r="L138">
        <v>39</v>
      </c>
      <c r="M138">
        <v>46</v>
      </c>
      <c r="N138">
        <v>53</v>
      </c>
      <c r="O138">
        <v>99</v>
      </c>
      <c r="P138">
        <v>113</v>
      </c>
      <c r="Q138">
        <v>113</v>
      </c>
      <c r="R138">
        <v>173</v>
      </c>
      <c r="S138">
        <v>360</v>
      </c>
      <c r="T138">
        <v>405</v>
      </c>
      <c r="U138">
        <v>483</v>
      </c>
      <c r="V138">
        <v>504</v>
      </c>
      <c r="W138">
        <v>711</v>
      </c>
      <c r="X138">
        <v>884</v>
      </c>
      <c r="Y138">
        <v>1030</v>
      </c>
      <c r="Z138">
        <v>1293</v>
      </c>
      <c r="AA138">
        <v>1668</v>
      </c>
      <c r="AB138">
        <v>2342</v>
      </c>
      <c r="AC138">
        <v>2690</v>
      </c>
      <c r="AD138">
        <v>3050</v>
      </c>
      <c r="AE138">
        <v>3666</v>
      </c>
      <c r="AF138">
        <v>4073</v>
      </c>
      <c r="AG138">
        <v>4486</v>
      </c>
      <c r="AH138">
        <v>5058</v>
      </c>
      <c r="AI138">
        <v>5933</v>
      </c>
      <c r="AJ138">
        <v>6901</v>
      </c>
      <c r="AK138">
        <v>7760</v>
      </c>
      <c r="AL138">
        <v>8485</v>
      </c>
      <c r="AM138">
        <v>9013</v>
      </c>
      <c r="AN138">
        <v>9327</v>
      </c>
      <c r="AO138">
        <v>9983</v>
      </c>
      <c r="AP138">
        <v>10679</v>
      </c>
      <c r="AQ138">
        <v>11608</v>
      </c>
      <c r="AR138">
        <v>12314</v>
      </c>
      <c r="AS138">
        <v>13077</v>
      </c>
      <c r="AT138">
        <v>13633</v>
      </c>
      <c r="AU138">
        <v>14072</v>
      </c>
      <c r="AV138">
        <v>14977</v>
      </c>
      <c r="AW138">
        <v>15698</v>
      </c>
      <c r="AX138">
        <v>16637</v>
      </c>
      <c r="AY138">
        <v>17493</v>
      </c>
      <c r="AZ138">
        <v>18211</v>
      </c>
      <c r="BA138">
        <v>18596</v>
      </c>
      <c r="BB138">
        <v>19014</v>
      </c>
      <c r="BC138">
        <v>19662</v>
      </c>
      <c r="BD138">
        <v>20642</v>
      </c>
      <c r="BE138">
        <v>21657</v>
      </c>
      <c r="BF138">
        <v>22794</v>
      </c>
      <c r="BG138">
        <v>23760</v>
      </c>
      <c r="BH138">
        <v>24373</v>
      </c>
      <c r="BI138">
        <v>25440</v>
      </c>
      <c r="BJ138">
        <v>26560</v>
      </c>
      <c r="BK138">
        <v>27869</v>
      </c>
      <c r="BL138">
        <v>28764</v>
      </c>
      <c r="BM138">
        <v>29959</v>
      </c>
      <c r="CB138">
        <v>137</v>
      </c>
    </row>
    <row r="139" spans="1:80" x14ac:dyDescent="0.25">
      <c r="A139">
        <f>IF(C139='Cruscotto Italia'!$E$3,1,0)</f>
        <v>0</v>
      </c>
      <c r="C139" s="1" t="str">
        <f>+'Sel Italia'!D4</f>
        <v xml:space="preserve">P.A. Bolzano </v>
      </c>
      <c r="D139" s="8">
        <v>0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  <c r="L139" s="8">
        <f>+L140+L141+L142</f>
        <v>1</v>
      </c>
      <c r="M139" s="8">
        <f t="shared" ref="M139:O139" si="37">+M140+M141+M142</f>
        <v>1</v>
      </c>
      <c r="N139" s="8">
        <f t="shared" si="37"/>
        <v>1</v>
      </c>
      <c r="O139" s="8">
        <f t="shared" si="37"/>
        <v>4</v>
      </c>
      <c r="P139" s="8">
        <v>9</v>
      </c>
      <c r="Q139" s="8">
        <v>9</v>
      </c>
      <c r="R139">
        <v>9</v>
      </c>
      <c r="S139">
        <v>38</v>
      </c>
      <c r="T139">
        <v>75</v>
      </c>
      <c r="U139">
        <v>103</v>
      </c>
      <c r="V139">
        <v>123</v>
      </c>
      <c r="W139">
        <v>170</v>
      </c>
      <c r="X139">
        <v>199</v>
      </c>
      <c r="Y139">
        <v>235</v>
      </c>
      <c r="Z139">
        <v>282</v>
      </c>
      <c r="AA139">
        <v>366</v>
      </c>
      <c r="AB139">
        <v>421</v>
      </c>
      <c r="AC139">
        <v>530</v>
      </c>
      <c r="AD139">
        <v>600</v>
      </c>
      <c r="AE139">
        <v>648</v>
      </c>
      <c r="AF139">
        <v>688</v>
      </c>
      <c r="AG139">
        <v>699</v>
      </c>
      <c r="AH139">
        <v>748</v>
      </c>
      <c r="AI139">
        <v>791</v>
      </c>
      <c r="AJ139">
        <v>833</v>
      </c>
      <c r="AK139">
        <v>929</v>
      </c>
      <c r="AL139">
        <v>1034</v>
      </c>
      <c r="AM139">
        <v>1098</v>
      </c>
      <c r="AN139">
        <v>1142</v>
      </c>
      <c r="AO139">
        <v>1112</v>
      </c>
      <c r="AP139">
        <v>1160</v>
      </c>
      <c r="AQ139">
        <v>1209</v>
      </c>
      <c r="AR139">
        <v>1201</v>
      </c>
      <c r="AS139">
        <v>1226</v>
      </c>
      <c r="AT139">
        <v>1260</v>
      </c>
      <c r="AU139">
        <v>1301</v>
      </c>
      <c r="AV139">
        <v>1281</v>
      </c>
      <c r="AW139">
        <v>1315</v>
      </c>
      <c r="AX139">
        <v>1317</v>
      </c>
      <c r="AY139">
        <v>1269</v>
      </c>
      <c r="AZ139">
        <v>1515</v>
      </c>
      <c r="BA139">
        <v>1537</v>
      </c>
      <c r="BB139">
        <v>1564</v>
      </c>
      <c r="BC139">
        <v>1576</v>
      </c>
      <c r="BD139">
        <v>1593</v>
      </c>
      <c r="BE139">
        <v>1582</v>
      </c>
      <c r="BF139">
        <v>1556</v>
      </c>
      <c r="BG139">
        <v>1566</v>
      </c>
      <c r="BH139">
        <v>1540</v>
      </c>
      <c r="BI139">
        <v>1536</v>
      </c>
      <c r="BJ139">
        <v>1512</v>
      </c>
      <c r="BK139">
        <v>1494</v>
      </c>
      <c r="BL139">
        <v>1093</v>
      </c>
      <c r="BM139">
        <v>1035</v>
      </c>
      <c r="CB139">
        <v>138</v>
      </c>
    </row>
    <row r="140" spans="1:80" x14ac:dyDescent="0.25">
      <c r="A140">
        <f>IF(C139='Cruscotto Italia'!$E$3,2,0)</f>
        <v>0</v>
      </c>
      <c r="D140">
        <v>0</v>
      </c>
      <c r="E140">
        <v>1</v>
      </c>
      <c r="F140">
        <v>1</v>
      </c>
      <c r="G140">
        <v>1</v>
      </c>
      <c r="H140">
        <v>1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4</v>
      </c>
      <c r="P140">
        <v>8</v>
      </c>
      <c r="Q140">
        <v>8</v>
      </c>
      <c r="R140">
        <v>8</v>
      </c>
      <c r="S140">
        <v>17</v>
      </c>
      <c r="T140">
        <v>8</v>
      </c>
      <c r="U140">
        <v>21</v>
      </c>
      <c r="V140">
        <v>20</v>
      </c>
      <c r="W140">
        <v>26</v>
      </c>
      <c r="X140">
        <v>50</v>
      </c>
      <c r="Y140">
        <v>53</v>
      </c>
      <c r="Z140">
        <v>71</v>
      </c>
      <c r="AA140">
        <v>79</v>
      </c>
      <c r="AB140">
        <v>87</v>
      </c>
      <c r="AC140">
        <v>99</v>
      </c>
      <c r="AD140">
        <v>127</v>
      </c>
      <c r="AE140">
        <v>146</v>
      </c>
      <c r="AF140">
        <v>145</v>
      </c>
      <c r="AG140">
        <v>166</v>
      </c>
      <c r="AH140">
        <v>190</v>
      </c>
      <c r="AI140">
        <v>223</v>
      </c>
      <c r="AJ140">
        <v>249</v>
      </c>
      <c r="AK140">
        <v>225</v>
      </c>
      <c r="AL140">
        <v>234</v>
      </c>
      <c r="AM140">
        <v>231</v>
      </c>
      <c r="AN140">
        <v>249</v>
      </c>
      <c r="AO140">
        <v>269</v>
      </c>
      <c r="AP140">
        <v>279</v>
      </c>
      <c r="AQ140">
        <v>291</v>
      </c>
      <c r="AR140">
        <v>291</v>
      </c>
      <c r="AS140">
        <v>239</v>
      </c>
      <c r="AT140">
        <v>245</v>
      </c>
      <c r="AU140">
        <v>325</v>
      </c>
      <c r="AV140">
        <v>268</v>
      </c>
      <c r="AW140">
        <v>263</v>
      </c>
      <c r="AX140">
        <v>258</v>
      </c>
      <c r="AY140">
        <v>246</v>
      </c>
      <c r="AZ140">
        <v>183</v>
      </c>
      <c r="BA140">
        <v>190</v>
      </c>
      <c r="BB140">
        <v>177</v>
      </c>
      <c r="BC140">
        <v>166</v>
      </c>
      <c r="BD140">
        <v>180</v>
      </c>
      <c r="BE140">
        <v>181</v>
      </c>
      <c r="BF140">
        <v>179</v>
      </c>
      <c r="BG140">
        <v>162</v>
      </c>
      <c r="BH140">
        <v>160</v>
      </c>
      <c r="BI140">
        <v>159</v>
      </c>
      <c r="BJ140">
        <v>157</v>
      </c>
      <c r="BK140">
        <v>141</v>
      </c>
      <c r="BL140">
        <v>148</v>
      </c>
      <c r="BM140">
        <v>141</v>
      </c>
      <c r="CB140">
        <v>139</v>
      </c>
    </row>
    <row r="141" spans="1:80" x14ac:dyDescent="0.25">
      <c r="A141">
        <f>IF(C139='Cruscotto Italia'!$E$3,3,0)</f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</v>
      </c>
      <c r="T141">
        <v>4</v>
      </c>
      <c r="U141">
        <v>4</v>
      </c>
      <c r="V141">
        <v>5</v>
      </c>
      <c r="W141">
        <v>7</v>
      </c>
      <c r="X141">
        <v>4</v>
      </c>
      <c r="Y141">
        <v>11</v>
      </c>
      <c r="Z141">
        <v>11</v>
      </c>
      <c r="AA141">
        <v>18</v>
      </c>
      <c r="AB141">
        <v>18</v>
      </c>
      <c r="AC141">
        <v>24</v>
      </c>
      <c r="AD141">
        <v>30</v>
      </c>
      <c r="AE141">
        <v>32</v>
      </c>
      <c r="AF141">
        <v>33</v>
      </c>
      <c r="AG141">
        <v>38</v>
      </c>
      <c r="AH141">
        <v>40</v>
      </c>
      <c r="AI141">
        <v>43</v>
      </c>
      <c r="AJ141">
        <v>45</v>
      </c>
      <c r="AK141">
        <v>51</v>
      </c>
      <c r="AL141">
        <v>56</v>
      </c>
      <c r="AM141">
        <v>62</v>
      </c>
      <c r="AN141">
        <v>62</v>
      </c>
      <c r="AO141">
        <v>57</v>
      </c>
      <c r="AP141">
        <v>60</v>
      </c>
      <c r="AQ141">
        <v>60</v>
      </c>
      <c r="AR141">
        <v>61</v>
      </c>
      <c r="AS141">
        <v>53</v>
      </c>
      <c r="AT141">
        <v>52</v>
      </c>
      <c r="AU141">
        <v>64</v>
      </c>
      <c r="AV141">
        <v>65</v>
      </c>
      <c r="AW141">
        <v>64</v>
      </c>
      <c r="AX141">
        <v>58</v>
      </c>
      <c r="AY141">
        <v>56</v>
      </c>
      <c r="AZ141">
        <v>45</v>
      </c>
      <c r="BA141">
        <v>41</v>
      </c>
      <c r="BB141">
        <v>39</v>
      </c>
      <c r="BC141">
        <v>32</v>
      </c>
      <c r="BD141">
        <v>34</v>
      </c>
      <c r="BE141">
        <v>32</v>
      </c>
      <c r="BF141">
        <v>28</v>
      </c>
      <c r="BG141">
        <v>23</v>
      </c>
      <c r="BH141">
        <v>19</v>
      </c>
      <c r="BI141">
        <v>20</v>
      </c>
      <c r="BJ141">
        <v>19</v>
      </c>
      <c r="BK141">
        <v>17</v>
      </c>
      <c r="BL141">
        <v>16</v>
      </c>
      <c r="BM141">
        <v>14</v>
      </c>
      <c r="CB141">
        <v>140</v>
      </c>
    </row>
    <row r="142" spans="1:80" x14ac:dyDescent="0.25">
      <c r="A142">
        <f>IF(C139='Cruscotto Italia'!$E$3,4,0)</f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1</v>
      </c>
      <c r="Q142">
        <v>1</v>
      </c>
      <c r="R142">
        <v>1</v>
      </c>
      <c r="S142">
        <v>20</v>
      </c>
      <c r="T142">
        <v>63</v>
      </c>
      <c r="U142">
        <v>78</v>
      </c>
      <c r="V142">
        <v>98</v>
      </c>
      <c r="W142">
        <v>137</v>
      </c>
      <c r="X142">
        <v>145</v>
      </c>
      <c r="Y142">
        <v>171</v>
      </c>
      <c r="Z142">
        <v>200</v>
      </c>
      <c r="AA142">
        <v>269</v>
      </c>
      <c r="AB142">
        <v>316</v>
      </c>
      <c r="AC142">
        <v>407</v>
      </c>
      <c r="AD142">
        <v>443</v>
      </c>
      <c r="AE142">
        <v>470</v>
      </c>
      <c r="AF142">
        <v>510</v>
      </c>
      <c r="AG142">
        <v>495</v>
      </c>
      <c r="AH142">
        <v>518</v>
      </c>
      <c r="AI142">
        <v>525</v>
      </c>
      <c r="AJ142">
        <v>539</v>
      </c>
      <c r="AK142">
        <v>653</v>
      </c>
      <c r="AL142">
        <v>744</v>
      </c>
      <c r="AM142">
        <v>805</v>
      </c>
      <c r="AN142">
        <v>831</v>
      </c>
      <c r="AO142">
        <v>786</v>
      </c>
      <c r="AP142">
        <v>821</v>
      </c>
      <c r="AQ142">
        <v>858</v>
      </c>
      <c r="AR142">
        <v>849</v>
      </c>
      <c r="AS142">
        <v>934</v>
      </c>
      <c r="AT142">
        <v>963</v>
      </c>
      <c r="AU142">
        <v>912</v>
      </c>
      <c r="AV142">
        <v>948</v>
      </c>
      <c r="AW142">
        <v>988</v>
      </c>
      <c r="AX142">
        <v>1001</v>
      </c>
      <c r="AY142">
        <v>967</v>
      </c>
      <c r="AZ142">
        <v>1287</v>
      </c>
      <c r="BA142">
        <v>1306</v>
      </c>
      <c r="BB142">
        <v>1348</v>
      </c>
      <c r="BC142">
        <v>1378</v>
      </c>
      <c r="BD142">
        <v>1379</v>
      </c>
      <c r="BE142">
        <v>1369</v>
      </c>
      <c r="BF142">
        <v>1349</v>
      </c>
      <c r="BG142">
        <v>1381</v>
      </c>
      <c r="BH142">
        <v>1361</v>
      </c>
      <c r="BI142">
        <v>1357</v>
      </c>
      <c r="BJ142">
        <v>1336</v>
      </c>
      <c r="BK142">
        <v>1336</v>
      </c>
      <c r="BL142">
        <v>929</v>
      </c>
      <c r="BM142">
        <v>880</v>
      </c>
      <c r="CB142">
        <v>141</v>
      </c>
    </row>
    <row r="143" spans="1:80" x14ac:dyDescent="0.25">
      <c r="A143">
        <f>IF(C139='Cruscotto Italia'!$E$3,5,0)</f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1</v>
      </c>
      <c r="AA143">
        <v>1</v>
      </c>
      <c r="AB143">
        <v>1</v>
      </c>
      <c r="AC143">
        <v>1</v>
      </c>
      <c r="AD143">
        <v>1</v>
      </c>
      <c r="AE143">
        <v>7</v>
      </c>
      <c r="AF143">
        <v>7</v>
      </c>
      <c r="AG143">
        <v>44</v>
      </c>
      <c r="AH143">
        <v>67</v>
      </c>
      <c r="AI143">
        <v>67</v>
      </c>
      <c r="AJ143">
        <v>110</v>
      </c>
      <c r="AK143">
        <v>116</v>
      </c>
      <c r="AL143">
        <v>116</v>
      </c>
      <c r="AM143">
        <v>153</v>
      </c>
      <c r="AN143">
        <v>153</v>
      </c>
      <c r="AO143">
        <v>190</v>
      </c>
      <c r="AP143">
        <v>190</v>
      </c>
      <c r="AQ143">
        <v>211</v>
      </c>
      <c r="AR143">
        <v>245</v>
      </c>
      <c r="AS143">
        <v>260</v>
      </c>
      <c r="AT143">
        <v>298</v>
      </c>
      <c r="AU143">
        <v>336</v>
      </c>
      <c r="AV143">
        <v>371</v>
      </c>
      <c r="AW143">
        <v>401</v>
      </c>
      <c r="AX143">
        <v>447</v>
      </c>
      <c r="AY143">
        <v>488</v>
      </c>
      <c r="AZ143">
        <v>378</v>
      </c>
      <c r="BA143">
        <v>400</v>
      </c>
      <c r="BB143">
        <v>406</v>
      </c>
      <c r="BC143">
        <v>425</v>
      </c>
      <c r="BD143">
        <v>449</v>
      </c>
      <c r="BE143">
        <v>480</v>
      </c>
      <c r="BF143">
        <v>530</v>
      </c>
      <c r="BG143">
        <v>569</v>
      </c>
      <c r="BH143">
        <v>605</v>
      </c>
      <c r="BI143">
        <v>623</v>
      </c>
      <c r="BJ143">
        <v>648</v>
      </c>
      <c r="BK143">
        <v>680</v>
      </c>
      <c r="BL143">
        <v>1100</v>
      </c>
      <c r="BM143">
        <v>1176</v>
      </c>
      <c r="CB143">
        <v>142</v>
      </c>
    </row>
    <row r="144" spans="1:80" x14ac:dyDescent="0.25">
      <c r="A144">
        <f>IF(C139='Cruscotto Italia'!$E$3,6,0)</f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</v>
      </c>
      <c r="V144">
        <v>2</v>
      </c>
      <c r="W144">
        <v>3</v>
      </c>
      <c r="X144">
        <v>5</v>
      </c>
      <c r="Y144">
        <v>6</v>
      </c>
      <c r="Z144">
        <v>8</v>
      </c>
      <c r="AA144">
        <v>9</v>
      </c>
      <c r="AB144">
        <v>14</v>
      </c>
      <c r="AC144">
        <v>17</v>
      </c>
      <c r="AD144">
        <v>20</v>
      </c>
      <c r="AE144">
        <v>23</v>
      </c>
      <c r="AF144">
        <v>29</v>
      </c>
      <c r="AG144">
        <v>38</v>
      </c>
      <c r="AH144">
        <v>43</v>
      </c>
      <c r="AI144">
        <v>48</v>
      </c>
      <c r="AJ144">
        <v>60</v>
      </c>
      <c r="AK144">
        <v>64</v>
      </c>
      <c r="AL144">
        <v>64</v>
      </c>
      <c r="AM144">
        <v>74</v>
      </c>
      <c r="AN144">
        <v>76</v>
      </c>
      <c r="AO144">
        <v>116</v>
      </c>
      <c r="AP144">
        <v>129</v>
      </c>
      <c r="AQ144">
        <v>139</v>
      </c>
      <c r="AR144">
        <v>146</v>
      </c>
      <c r="AS144">
        <v>158</v>
      </c>
      <c r="AT144">
        <v>164</v>
      </c>
      <c r="AU144">
        <v>174</v>
      </c>
      <c r="AV144">
        <v>183</v>
      </c>
      <c r="AW144">
        <v>187</v>
      </c>
      <c r="AX144">
        <v>191</v>
      </c>
      <c r="AY144">
        <v>200</v>
      </c>
      <c r="AZ144">
        <v>205</v>
      </c>
      <c r="BA144">
        <v>212</v>
      </c>
      <c r="BB144">
        <v>214</v>
      </c>
      <c r="BC144">
        <v>223</v>
      </c>
      <c r="BD144">
        <v>225</v>
      </c>
      <c r="BE144">
        <v>234</v>
      </c>
      <c r="BF144">
        <v>239</v>
      </c>
      <c r="BG144">
        <v>245</v>
      </c>
      <c r="BH144">
        <v>249</v>
      </c>
      <c r="BI144">
        <v>251</v>
      </c>
      <c r="BJ144">
        <v>256</v>
      </c>
      <c r="BK144">
        <v>261</v>
      </c>
      <c r="BL144">
        <v>263</v>
      </c>
      <c r="BM144">
        <v>265</v>
      </c>
      <c r="CB144">
        <v>143</v>
      </c>
    </row>
    <row r="145" spans="1:82" x14ac:dyDescent="0.25">
      <c r="A145">
        <f>IF(C139='Cruscotto Italia'!$E$3,7,0)</f>
        <v>0</v>
      </c>
      <c r="D145">
        <v>1</v>
      </c>
      <c r="E145">
        <v>1</v>
      </c>
      <c r="F145">
        <v>1</v>
      </c>
      <c r="G145">
        <v>2</v>
      </c>
      <c r="H145">
        <v>2</v>
      </c>
      <c r="I145">
        <v>16</v>
      </c>
      <c r="J145">
        <v>20</v>
      </c>
      <c r="K145">
        <v>20</v>
      </c>
      <c r="L145">
        <v>20</v>
      </c>
      <c r="M145">
        <v>20</v>
      </c>
      <c r="N145">
        <v>20</v>
      </c>
      <c r="O145">
        <v>36</v>
      </c>
      <c r="P145">
        <v>36</v>
      </c>
      <c r="Q145">
        <v>36</v>
      </c>
      <c r="R145">
        <v>36</v>
      </c>
      <c r="S145">
        <v>36</v>
      </c>
      <c r="T145">
        <v>75</v>
      </c>
      <c r="U145">
        <v>607</v>
      </c>
      <c r="V145">
        <v>811</v>
      </c>
      <c r="W145">
        <v>1135</v>
      </c>
      <c r="X145">
        <v>1497</v>
      </c>
      <c r="Y145">
        <v>1740</v>
      </c>
      <c r="Z145">
        <v>2149</v>
      </c>
      <c r="AA145">
        <v>2844</v>
      </c>
      <c r="AB145">
        <v>3568</v>
      </c>
      <c r="AC145">
        <v>4433</v>
      </c>
      <c r="AD145">
        <v>5179</v>
      </c>
      <c r="AE145">
        <v>5718</v>
      </c>
      <c r="AF145">
        <v>6084</v>
      </c>
      <c r="AG145">
        <v>6509</v>
      </c>
      <c r="AH145">
        <v>6649</v>
      </c>
      <c r="AI145">
        <v>7744</v>
      </c>
      <c r="AJ145">
        <v>8520</v>
      </c>
      <c r="AK145">
        <v>9168</v>
      </c>
      <c r="AL145">
        <v>10137</v>
      </c>
      <c r="AM145">
        <v>10640</v>
      </c>
      <c r="AN145">
        <v>11275</v>
      </c>
      <c r="AO145">
        <v>11951</v>
      </c>
      <c r="AP145">
        <v>12677</v>
      </c>
      <c r="AQ145">
        <v>13976</v>
      </c>
      <c r="AR145">
        <v>15045</v>
      </c>
      <c r="AS145">
        <v>15723</v>
      </c>
      <c r="AT145">
        <v>16825</v>
      </c>
      <c r="AU145">
        <v>17761</v>
      </c>
      <c r="AV145">
        <v>18865</v>
      </c>
      <c r="AW145">
        <v>19875</v>
      </c>
      <c r="AX145">
        <v>20866</v>
      </c>
      <c r="AY145">
        <v>22186</v>
      </c>
      <c r="AZ145">
        <v>23246</v>
      </c>
      <c r="BA145">
        <v>24157</v>
      </c>
      <c r="BB145">
        <v>24457</v>
      </c>
      <c r="BC145">
        <v>25370</v>
      </c>
      <c r="BD145">
        <v>26416</v>
      </c>
      <c r="BE145">
        <v>27698</v>
      </c>
      <c r="BF145">
        <v>28888</v>
      </c>
      <c r="BG145">
        <v>30361</v>
      </c>
      <c r="BH145">
        <v>31381</v>
      </c>
      <c r="BI145">
        <v>31987</v>
      </c>
      <c r="BJ145">
        <v>32722</v>
      </c>
      <c r="BK145">
        <v>33994</v>
      </c>
      <c r="BL145">
        <v>35062</v>
      </c>
      <c r="BM145">
        <v>36608</v>
      </c>
      <c r="CB145">
        <v>144</v>
      </c>
    </row>
    <row r="146" spans="1:82" x14ac:dyDescent="0.25">
      <c r="A146">
        <f>IF(C146='Cruscotto Italia'!$E$3,1,0)</f>
        <v>0</v>
      </c>
      <c r="C146" s="1" t="str">
        <f>+'Sel Italia'!D16</f>
        <v xml:space="preserve">Sardegna 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f>+L147+L148+L149</f>
        <v>1</v>
      </c>
      <c r="M146" s="8">
        <f t="shared" ref="M146:O146" si="38">+M147+M148+M149</f>
        <v>2</v>
      </c>
      <c r="N146" s="8">
        <f t="shared" si="38"/>
        <v>2</v>
      </c>
      <c r="O146" s="8">
        <f t="shared" si="38"/>
        <v>5</v>
      </c>
      <c r="P146" s="8">
        <v>5</v>
      </c>
      <c r="Q146" s="8">
        <v>11</v>
      </c>
      <c r="R146">
        <v>19</v>
      </c>
      <c r="S146">
        <v>20</v>
      </c>
      <c r="T146">
        <v>37</v>
      </c>
      <c r="U146">
        <v>39</v>
      </c>
      <c r="V146">
        <v>43</v>
      </c>
      <c r="W146">
        <v>47</v>
      </c>
      <c r="X146">
        <v>75</v>
      </c>
      <c r="Y146">
        <v>105</v>
      </c>
      <c r="Z146">
        <v>115</v>
      </c>
      <c r="AA146">
        <v>132</v>
      </c>
      <c r="AB146">
        <v>204</v>
      </c>
      <c r="AC146">
        <v>288</v>
      </c>
      <c r="AD146">
        <v>321</v>
      </c>
      <c r="AE146">
        <v>327</v>
      </c>
      <c r="AF146">
        <v>343</v>
      </c>
      <c r="AG146">
        <v>395</v>
      </c>
      <c r="AH146">
        <v>412</v>
      </c>
      <c r="AI146">
        <v>462</v>
      </c>
      <c r="AJ146">
        <v>496</v>
      </c>
      <c r="AK146">
        <v>569</v>
      </c>
      <c r="AL146">
        <v>582</v>
      </c>
      <c r="AM146">
        <v>622</v>
      </c>
      <c r="AN146">
        <v>657</v>
      </c>
      <c r="AO146">
        <v>675</v>
      </c>
      <c r="AP146">
        <v>718</v>
      </c>
      <c r="AQ146">
        <v>744</v>
      </c>
      <c r="AR146">
        <v>789</v>
      </c>
      <c r="AS146">
        <v>815</v>
      </c>
      <c r="AT146">
        <v>819</v>
      </c>
      <c r="AU146">
        <v>821</v>
      </c>
      <c r="AV146">
        <v>840</v>
      </c>
      <c r="AW146">
        <v>876</v>
      </c>
      <c r="AX146">
        <v>876</v>
      </c>
      <c r="AY146">
        <v>888</v>
      </c>
      <c r="AZ146">
        <v>903</v>
      </c>
      <c r="BA146">
        <v>914</v>
      </c>
      <c r="BB146">
        <v>900</v>
      </c>
      <c r="BC146">
        <v>870</v>
      </c>
      <c r="BD146">
        <v>865</v>
      </c>
      <c r="BE146">
        <v>872</v>
      </c>
      <c r="BF146">
        <v>881</v>
      </c>
      <c r="BG146">
        <v>864</v>
      </c>
      <c r="BH146">
        <v>854</v>
      </c>
      <c r="BI146">
        <v>837</v>
      </c>
      <c r="BJ146">
        <v>833</v>
      </c>
      <c r="BK146">
        <v>817</v>
      </c>
      <c r="BL146">
        <v>804</v>
      </c>
      <c r="BM146">
        <v>794</v>
      </c>
      <c r="CB146">
        <v>145</v>
      </c>
    </row>
    <row r="147" spans="1:82" x14ac:dyDescent="0.25">
      <c r="A147">
        <f>IF(C146='Cruscotto Italia'!$E$3,2,0)</f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1</v>
      </c>
      <c r="M147">
        <v>1</v>
      </c>
      <c r="N147">
        <v>2</v>
      </c>
      <c r="O147">
        <v>2</v>
      </c>
      <c r="P147">
        <v>2</v>
      </c>
      <c r="Q147">
        <v>5</v>
      </c>
      <c r="R147">
        <v>8</v>
      </c>
      <c r="S147">
        <v>9</v>
      </c>
      <c r="T147">
        <v>10</v>
      </c>
      <c r="U147">
        <v>12</v>
      </c>
      <c r="V147">
        <v>12</v>
      </c>
      <c r="W147">
        <v>14</v>
      </c>
      <c r="X147">
        <v>16</v>
      </c>
      <c r="Y147">
        <v>39</v>
      </c>
      <c r="Z147">
        <v>36</v>
      </c>
      <c r="AA147">
        <v>42</v>
      </c>
      <c r="AB147">
        <v>43</v>
      </c>
      <c r="AC147">
        <v>56</v>
      </c>
      <c r="AD147">
        <v>65</v>
      </c>
      <c r="AE147">
        <v>67</v>
      </c>
      <c r="AF147">
        <v>76</v>
      </c>
      <c r="AG147">
        <v>80</v>
      </c>
      <c r="AH147">
        <v>82</v>
      </c>
      <c r="AI147">
        <v>92</v>
      </c>
      <c r="AJ147">
        <v>93</v>
      </c>
      <c r="AK147">
        <v>95</v>
      </c>
      <c r="AL147">
        <v>105</v>
      </c>
      <c r="AM147">
        <v>113</v>
      </c>
      <c r="AN147">
        <v>113</v>
      </c>
      <c r="AO147">
        <v>119</v>
      </c>
      <c r="AP147">
        <v>117</v>
      </c>
      <c r="AQ147">
        <v>122</v>
      </c>
      <c r="AR147">
        <v>123</v>
      </c>
      <c r="AS147">
        <v>126</v>
      </c>
      <c r="AT147">
        <v>123</v>
      </c>
      <c r="AU147">
        <v>122</v>
      </c>
      <c r="AV147">
        <v>112</v>
      </c>
      <c r="AW147">
        <v>106</v>
      </c>
      <c r="AX147">
        <v>107</v>
      </c>
      <c r="AY147">
        <v>113</v>
      </c>
      <c r="AZ147">
        <v>109</v>
      </c>
      <c r="BA147">
        <v>107</v>
      </c>
      <c r="BB147">
        <v>107</v>
      </c>
      <c r="BC147">
        <v>107</v>
      </c>
      <c r="BD147">
        <v>109</v>
      </c>
      <c r="BE147">
        <v>113</v>
      </c>
      <c r="BF147">
        <v>112</v>
      </c>
      <c r="BG147">
        <v>117</v>
      </c>
      <c r="BH147">
        <v>115</v>
      </c>
      <c r="BI147">
        <v>112</v>
      </c>
      <c r="BJ147">
        <v>97</v>
      </c>
      <c r="BK147">
        <v>90</v>
      </c>
      <c r="BL147">
        <v>95</v>
      </c>
      <c r="BM147">
        <v>96</v>
      </c>
      <c r="CB147">
        <v>146</v>
      </c>
    </row>
    <row r="148" spans="1:82" x14ac:dyDescent="0.25">
      <c r="A148">
        <f>IF(C146='Cruscotto Italia'!$E$3,3,0)</f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4</v>
      </c>
      <c r="AA148">
        <v>7</v>
      </c>
      <c r="AB148">
        <v>9</v>
      </c>
      <c r="AC148">
        <v>15</v>
      </c>
      <c r="AD148">
        <v>16</v>
      </c>
      <c r="AE148">
        <v>16</v>
      </c>
      <c r="AF148">
        <v>18</v>
      </c>
      <c r="AG148">
        <v>19</v>
      </c>
      <c r="AH148">
        <v>19</v>
      </c>
      <c r="AI148">
        <v>20</v>
      </c>
      <c r="AJ148">
        <v>19</v>
      </c>
      <c r="AK148">
        <v>22</v>
      </c>
      <c r="AL148">
        <v>23</v>
      </c>
      <c r="AM148">
        <v>24</v>
      </c>
      <c r="AN148">
        <v>28</v>
      </c>
      <c r="AO148">
        <v>27</v>
      </c>
      <c r="AP148">
        <v>24</v>
      </c>
      <c r="AQ148">
        <v>24</v>
      </c>
      <c r="AR148">
        <v>24</v>
      </c>
      <c r="AS148">
        <v>25</v>
      </c>
      <c r="AT148">
        <v>26</v>
      </c>
      <c r="AU148">
        <v>26</v>
      </c>
      <c r="AV148">
        <v>31</v>
      </c>
      <c r="AW148">
        <v>25</v>
      </c>
      <c r="AX148">
        <v>26</v>
      </c>
      <c r="AY148">
        <v>24</v>
      </c>
      <c r="AZ148">
        <v>26</v>
      </c>
      <c r="BA148">
        <v>27</v>
      </c>
      <c r="BB148">
        <v>24</v>
      </c>
      <c r="BC148">
        <v>26</v>
      </c>
      <c r="BD148">
        <v>24</v>
      </c>
      <c r="BE148">
        <v>23</v>
      </c>
      <c r="BF148">
        <v>23</v>
      </c>
      <c r="BG148">
        <v>22</v>
      </c>
      <c r="BH148">
        <v>21</v>
      </c>
      <c r="BI148">
        <v>21</v>
      </c>
      <c r="BJ148">
        <v>20</v>
      </c>
      <c r="BK148">
        <v>20</v>
      </c>
      <c r="BL148">
        <v>19</v>
      </c>
      <c r="BM148">
        <v>18</v>
      </c>
      <c r="CB148">
        <v>147</v>
      </c>
    </row>
    <row r="149" spans="1:82" x14ac:dyDescent="0.25">
      <c r="A149">
        <f>IF(C146='Cruscotto Italia'!$E$3,4,0)</f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3</v>
      </c>
      <c r="P149">
        <v>3</v>
      </c>
      <c r="Q149">
        <v>6</v>
      </c>
      <c r="R149">
        <v>11</v>
      </c>
      <c r="S149">
        <v>11</v>
      </c>
      <c r="T149">
        <v>27</v>
      </c>
      <c r="U149">
        <v>27</v>
      </c>
      <c r="V149">
        <v>31</v>
      </c>
      <c r="W149">
        <v>33</v>
      </c>
      <c r="X149">
        <v>59</v>
      </c>
      <c r="Y149">
        <v>66</v>
      </c>
      <c r="Z149">
        <v>75</v>
      </c>
      <c r="AA149">
        <v>83</v>
      </c>
      <c r="AB149">
        <v>152</v>
      </c>
      <c r="AC149">
        <v>217</v>
      </c>
      <c r="AD149">
        <v>240</v>
      </c>
      <c r="AE149">
        <v>244</v>
      </c>
      <c r="AF149">
        <v>249</v>
      </c>
      <c r="AG149">
        <v>296</v>
      </c>
      <c r="AH149">
        <v>311</v>
      </c>
      <c r="AI149">
        <v>350</v>
      </c>
      <c r="AJ149">
        <v>384</v>
      </c>
      <c r="AK149">
        <v>452</v>
      </c>
      <c r="AL149">
        <v>454</v>
      </c>
      <c r="AM149">
        <v>485</v>
      </c>
      <c r="AN149">
        <v>516</v>
      </c>
      <c r="AO149">
        <v>529</v>
      </c>
      <c r="AP149">
        <v>577</v>
      </c>
      <c r="AQ149">
        <v>598</v>
      </c>
      <c r="AR149">
        <v>642</v>
      </c>
      <c r="AS149">
        <v>664</v>
      </c>
      <c r="AT149">
        <v>670</v>
      </c>
      <c r="AU149">
        <v>673</v>
      </c>
      <c r="AV149">
        <v>697</v>
      </c>
      <c r="AW149">
        <v>745</v>
      </c>
      <c r="AX149">
        <v>743</v>
      </c>
      <c r="AY149">
        <v>751</v>
      </c>
      <c r="AZ149">
        <v>768</v>
      </c>
      <c r="BA149">
        <v>780</v>
      </c>
      <c r="BB149">
        <v>769</v>
      </c>
      <c r="BC149">
        <v>737</v>
      </c>
      <c r="BD149">
        <v>732</v>
      </c>
      <c r="BE149">
        <v>736</v>
      </c>
      <c r="BF149">
        <v>746</v>
      </c>
      <c r="BG149">
        <v>725</v>
      </c>
      <c r="BH149">
        <v>718</v>
      </c>
      <c r="BI149">
        <v>704</v>
      </c>
      <c r="BJ149">
        <v>716</v>
      </c>
      <c r="BK149">
        <v>707</v>
      </c>
      <c r="BL149">
        <v>690</v>
      </c>
      <c r="BM149">
        <v>680</v>
      </c>
      <c r="CB149">
        <v>148</v>
      </c>
    </row>
    <row r="150" spans="1:82" x14ac:dyDescent="0.25">
      <c r="A150">
        <f>IF(C146='Cruscotto Italia'!$E$3,5,0)</f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3</v>
      </c>
      <c r="AD150">
        <v>5</v>
      </c>
      <c r="AE150">
        <v>5</v>
      </c>
      <c r="AF150">
        <v>5</v>
      </c>
      <c r="AG150">
        <v>11</v>
      </c>
      <c r="AH150">
        <v>12</v>
      </c>
      <c r="AI150">
        <v>13</v>
      </c>
      <c r="AJ150">
        <v>13</v>
      </c>
      <c r="AK150">
        <v>29</v>
      </c>
      <c r="AL150">
        <v>29</v>
      </c>
      <c r="AM150">
        <v>32</v>
      </c>
      <c r="AN150">
        <v>34</v>
      </c>
      <c r="AO150">
        <v>36</v>
      </c>
      <c r="AP150">
        <v>36</v>
      </c>
      <c r="AQ150">
        <v>40</v>
      </c>
      <c r="AR150">
        <v>44</v>
      </c>
      <c r="AS150">
        <v>49</v>
      </c>
      <c r="AT150">
        <v>56</v>
      </c>
      <c r="AU150">
        <v>62</v>
      </c>
      <c r="AV150">
        <v>76</v>
      </c>
      <c r="AW150">
        <v>86</v>
      </c>
      <c r="AX150">
        <v>118</v>
      </c>
      <c r="AY150">
        <v>130</v>
      </c>
      <c r="AZ150">
        <v>137</v>
      </c>
      <c r="BA150">
        <v>139</v>
      </c>
      <c r="BB150">
        <v>158</v>
      </c>
      <c r="BC150">
        <v>208</v>
      </c>
      <c r="BD150">
        <v>214</v>
      </c>
      <c r="BE150">
        <v>220</v>
      </c>
      <c r="BF150">
        <v>231</v>
      </c>
      <c r="BG150">
        <v>265</v>
      </c>
      <c r="BH150">
        <v>288</v>
      </c>
      <c r="BI150">
        <v>306</v>
      </c>
      <c r="BJ150">
        <v>318</v>
      </c>
      <c r="BK150">
        <v>339</v>
      </c>
      <c r="BL150">
        <v>351</v>
      </c>
      <c r="BM150">
        <v>374</v>
      </c>
      <c r="CB150">
        <v>149</v>
      </c>
    </row>
    <row r="151" spans="1:82" x14ac:dyDescent="0.25">
      <c r="A151">
        <f>IF(C146='Cruscotto Italia'!$E$3,6,0)</f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2</v>
      </c>
      <c r="Y151">
        <v>2</v>
      </c>
      <c r="Z151">
        <v>2</v>
      </c>
      <c r="AA151">
        <v>2</v>
      </c>
      <c r="AB151">
        <v>2</v>
      </c>
      <c r="AC151">
        <v>2</v>
      </c>
      <c r="AD151">
        <v>4</v>
      </c>
      <c r="AE151">
        <v>7</v>
      </c>
      <c r="AF151">
        <v>11</v>
      </c>
      <c r="AG151">
        <v>15</v>
      </c>
      <c r="AH151">
        <v>18</v>
      </c>
      <c r="AI151">
        <v>19</v>
      </c>
      <c r="AJ151">
        <v>21</v>
      </c>
      <c r="AK151">
        <v>26</v>
      </c>
      <c r="AL151">
        <v>27</v>
      </c>
      <c r="AM151">
        <v>28</v>
      </c>
      <c r="AN151">
        <v>31</v>
      </c>
      <c r="AO151">
        <v>34</v>
      </c>
      <c r="AP151">
        <v>40</v>
      </c>
      <c r="AQ151">
        <v>41</v>
      </c>
      <c r="AR151">
        <v>41</v>
      </c>
      <c r="AS151">
        <v>43</v>
      </c>
      <c r="AT151">
        <v>47</v>
      </c>
      <c r="AU151">
        <v>52</v>
      </c>
      <c r="AV151">
        <v>59</v>
      </c>
      <c r="AW151">
        <v>64</v>
      </c>
      <c r="AX151">
        <v>69</v>
      </c>
      <c r="AY151">
        <v>73</v>
      </c>
      <c r="AZ151">
        <v>73</v>
      </c>
      <c r="BA151">
        <v>75</v>
      </c>
      <c r="BB151">
        <v>80</v>
      </c>
      <c r="BC151">
        <v>83</v>
      </c>
      <c r="BD151">
        <v>85</v>
      </c>
      <c r="BE151">
        <v>86</v>
      </c>
      <c r="BF151">
        <v>86</v>
      </c>
      <c r="BG151">
        <v>86</v>
      </c>
      <c r="BH151">
        <v>86</v>
      </c>
      <c r="BI151">
        <v>93</v>
      </c>
      <c r="BJ151">
        <v>96</v>
      </c>
      <c r="BK151">
        <v>98</v>
      </c>
      <c r="BL151">
        <v>102</v>
      </c>
      <c r="BM151">
        <v>103</v>
      </c>
      <c r="CB151">
        <v>150</v>
      </c>
    </row>
    <row r="152" spans="1:82" x14ac:dyDescent="0.25">
      <c r="A152">
        <f>IF(C146='Cruscotto Italia'!$E$3,7,0)</f>
        <v>0</v>
      </c>
      <c r="D152">
        <v>1</v>
      </c>
      <c r="E152">
        <v>1</v>
      </c>
      <c r="F152">
        <v>1</v>
      </c>
      <c r="G152">
        <v>1</v>
      </c>
      <c r="H152">
        <v>1</v>
      </c>
      <c r="I152">
        <v>1</v>
      </c>
      <c r="J152">
        <v>29</v>
      </c>
      <c r="K152">
        <v>29</v>
      </c>
      <c r="L152">
        <v>29</v>
      </c>
      <c r="M152">
        <v>42</v>
      </c>
      <c r="N152">
        <v>50</v>
      </c>
      <c r="O152">
        <v>99</v>
      </c>
      <c r="P152">
        <v>99</v>
      </c>
      <c r="Q152">
        <v>149</v>
      </c>
      <c r="R152">
        <v>185</v>
      </c>
      <c r="S152">
        <v>204</v>
      </c>
      <c r="T152">
        <v>283</v>
      </c>
      <c r="U152">
        <v>302</v>
      </c>
      <c r="V152">
        <v>504</v>
      </c>
      <c r="W152">
        <v>530</v>
      </c>
      <c r="X152">
        <v>613</v>
      </c>
      <c r="Y152">
        <v>797</v>
      </c>
      <c r="Z152">
        <v>1003</v>
      </c>
      <c r="AA152">
        <v>1135</v>
      </c>
      <c r="AB152">
        <v>1334</v>
      </c>
      <c r="AC152">
        <v>1912</v>
      </c>
      <c r="AD152">
        <v>2297</v>
      </c>
      <c r="AE152">
        <v>2402</v>
      </c>
      <c r="AF152">
        <v>2568</v>
      </c>
      <c r="AG152">
        <v>2859</v>
      </c>
      <c r="AH152">
        <v>3019</v>
      </c>
      <c r="AI152">
        <v>3461</v>
      </c>
      <c r="AJ152">
        <v>3801</v>
      </c>
      <c r="AK152">
        <v>4225</v>
      </c>
      <c r="AL152">
        <v>4598</v>
      </c>
      <c r="AM152">
        <v>4993</v>
      </c>
      <c r="AN152">
        <v>5257</v>
      </c>
      <c r="AO152">
        <v>5501</v>
      </c>
      <c r="AP152">
        <v>5970</v>
      </c>
      <c r="AQ152">
        <v>6478</v>
      </c>
      <c r="AR152">
        <v>6789</v>
      </c>
      <c r="AS152">
        <v>7157</v>
      </c>
      <c r="AT152">
        <v>7521</v>
      </c>
      <c r="AU152">
        <v>7680</v>
      </c>
      <c r="AV152">
        <v>8493</v>
      </c>
      <c r="AW152">
        <v>8918</v>
      </c>
      <c r="AX152">
        <v>9444</v>
      </c>
      <c r="AY152">
        <v>10120</v>
      </c>
      <c r="AZ152">
        <v>10663</v>
      </c>
      <c r="BA152">
        <v>11010</v>
      </c>
      <c r="BB152">
        <v>11893</v>
      </c>
      <c r="BC152">
        <v>12395</v>
      </c>
      <c r="BD152">
        <v>12796</v>
      </c>
      <c r="BE152">
        <v>13304</v>
      </c>
      <c r="BF152">
        <v>14087</v>
      </c>
      <c r="BG152">
        <v>14859</v>
      </c>
      <c r="BH152">
        <v>15328</v>
      </c>
      <c r="BI152">
        <v>15886</v>
      </c>
      <c r="BJ152">
        <v>16886</v>
      </c>
      <c r="BK152">
        <v>17844</v>
      </c>
      <c r="BL152">
        <v>19889</v>
      </c>
      <c r="BM152">
        <v>20351</v>
      </c>
      <c r="CB152">
        <v>151</v>
      </c>
    </row>
    <row r="153" spans="1:82" x14ac:dyDescent="0.25">
      <c r="A153">
        <f>IF(C153='Cruscotto Italia'!$E$3,1,0)</f>
        <v>0</v>
      </c>
      <c r="C153" s="1" t="str">
        <f>+'Sel Italia'!D21</f>
        <v xml:space="preserve">Valle d'Aosta 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f>+L154+L155+L156</f>
        <v>0</v>
      </c>
      <c r="M153" s="8">
        <f t="shared" ref="M153:O153" si="39">+M154+M155+M156</f>
        <v>0</v>
      </c>
      <c r="N153" s="8">
        <f t="shared" si="39"/>
        <v>2</v>
      </c>
      <c r="O153" s="8">
        <f t="shared" si="39"/>
        <v>7</v>
      </c>
      <c r="P153" s="8">
        <v>8</v>
      </c>
      <c r="Q153" s="8">
        <v>9</v>
      </c>
      <c r="R153">
        <v>15</v>
      </c>
      <c r="S153">
        <v>17</v>
      </c>
      <c r="T153">
        <v>19</v>
      </c>
      <c r="U153">
        <v>26</v>
      </c>
      <c r="V153">
        <v>27</v>
      </c>
      <c r="W153">
        <v>41</v>
      </c>
      <c r="X153">
        <v>56</v>
      </c>
      <c r="Y153">
        <v>103</v>
      </c>
      <c r="Z153">
        <v>134</v>
      </c>
      <c r="AA153">
        <v>162</v>
      </c>
      <c r="AB153">
        <v>209</v>
      </c>
      <c r="AC153">
        <v>257</v>
      </c>
      <c r="AD153">
        <v>304</v>
      </c>
      <c r="AE153">
        <v>354</v>
      </c>
      <c r="AF153">
        <v>379</v>
      </c>
      <c r="AG153">
        <v>379</v>
      </c>
      <c r="AH153">
        <v>375</v>
      </c>
      <c r="AI153">
        <v>378</v>
      </c>
      <c r="AJ153">
        <v>413</v>
      </c>
      <c r="AK153">
        <v>468</v>
      </c>
      <c r="AL153">
        <v>539</v>
      </c>
      <c r="AM153">
        <v>518</v>
      </c>
      <c r="AN153">
        <v>552</v>
      </c>
      <c r="AO153">
        <v>540</v>
      </c>
      <c r="AP153">
        <v>556</v>
      </c>
      <c r="AQ153">
        <v>560</v>
      </c>
      <c r="AR153">
        <v>560</v>
      </c>
      <c r="AS153">
        <v>576</v>
      </c>
      <c r="AT153">
        <v>567</v>
      </c>
      <c r="AU153">
        <v>593</v>
      </c>
      <c r="AV153">
        <v>606</v>
      </c>
      <c r="AW153">
        <v>609</v>
      </c>
      <c r="AX153">
        <v>602</v>
      </c>
      <c r="AY153">
        <v>590</v>
      </c>
      <c r="AZ153">
        <v>588</v>
      </c>
      <c r="BA153">
        <v>582</v>
      </c>
      <c r="BB153">
        <v>559</v>
      </c>
      <c r="BC153">
        <v>548</v>
      </c>
      <c r="BD153">
        <v>518</v>
      </c>
      <c r="BE153">
        <v>491</v>
      </c>
      <c r="BF153">
        <v>549</v>
      </c>
      <c r="BG153">
        <v>562</v>
      </c>
      <c r="BH153">
        <v>548</v>
      </c>
      <c r="BI153">
        <v>522</v>
      </c>
      <c r="BJ153">
        <v>501</v>
      </c>
      <c r="BK153">
        <v>463</v>
      </c>
      <c r="BL153">
        <v>354</v>
      </c>
      <c r="BM153">
        <v>313</v>
      </c>
      <c r="CB153">
        <v>152</v>
      </c>
    </row>
    <row r="154" spans="1:82" x14ac:dyDescent="0.25">
      <c r="A154">
        <f>IF(C153='Cruscotto Italia'!$E$3,2,0)</f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1</v>
      </c>
      <c r="R154">
        <v>4</v>
      </c>
      <c r="S154">
        <v>2</v>
      </c>
      <c r="T154">
        <v>2</v>
      </c>
      <c r="U154">
        <v>7</v>
      </c>
      <c r="V154">
        <v>6</v>
      </c>
      <c r="W154">
        <v>12</v>
      </c>
      <c r="X154">
        <v>10</v>
      </c>
      <c r="Y154">
        <v>28</v>
      </c>
      <c r="Z154">
        <v>35</v>
      </c>
      <c r="AA154">
        <v>41</v>
      </c>
      <c r="AB154">
        <v>47</v>
      </c>
      <c r="AC154">
        <v>54</v>
      </c>
      <c r="AD154">
        <v>62</v>
      </c>
      <c r="AE154">
        <v>63</v>
      </c>
      <c r="AF154">
        <v>69</v>
      </c>
      <c r="AG154">
        <v>71</v>
      </c>
      <c r="AH154">
        <v>70</v>
      </c>
      <c r="AI154">
        <v>73</v>
      </c>
      <c r="AJ154">
        <v>91</v>
      </c>
      <c r="AK154">
        <v>90</v>
      </c>
      <c r="AL154">
        <v>90</v>
      </c>
      <c r="AM154">
        <v>92</v>
      </c>
      <c r="AN154">
        <v>91</v>
      </c>
      <c r="AO154">
        <v>85</v>
      </c>
      <c r="AP154">
        <v>85</v>
      </c>
      <c r="AQ154">
        <v>85</v>
      </c>
      <c r="AR154">
        <v>63</v>
      </c>
      <c r="AS154">
        <v>96</v>
      </c>
      <c r="AT154">
        <v>109</v>
      </c>
      <c r="AU154">
        <v>118</v>
      </c>
      <c r="AV154">
        <v>120</v>
      </c>
      <c r="AW154">
        <v>118</v>
      </c>
      <c r="AX154">
        <v>131</v>
      </c>
      <c r="AY154">
        <v>118</v>
      </c>
      <c r="AZ154">
        <v>109</v>
      </c>
      <c r="BA154">
        <v>109</v>
      </c>
      <c r="BB154">
        <v>112</v>
      </c>
      <c r="BC154">
        <v>112</v>
      </c>
      <c r="BD154">
        <v>105</v>
      </c>
      <c r="BE154">
        <v>108</v>
      </c>
      <c r="BF154">
        <v>107</v>
      </c>
      <c r="BG154">
        <v>102</v>
      </c>
      <c r="BH154">
        <v>102</v>
      </c>
      <c r="BI154">
        <v>99</v>
      </c>
      <c r="BJ154">
        <v>92</v>
      </c>
      <c r="BK154">
        <v>91</v>
      </c>
      <c r="BL154">
        <v>88</v>
      </c>
      <c r="BM154">
        <v>83</v>
      </c>
      <c r="CB154">
        <v>153</v>
      </c>
    </row>
    <row r="155" spans="1:82" x14ac:dyDescent="0.25">
      <c r="A155">
        <f>IF(C153='Cruscotto Italia'!$E$3,3,0)</f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3</v>
      </c>
      <c r="Y155">
        <v>5</v>
      </c>
      <c r="Z155">
        <v>6</v>
      </c>
      <c r="AA155">
        <v>3</v>
      </c>
      <c r="AB155">
        <v>9</v>
      </c>
      <c r="AC155">
        <v>9</v>
      </c>
      <c r="AD155">
        <v>15</v>
      </c>
      <c r="AE155">
        <v>21</v>
      </c>
      <c r="AF155">
        <v>20</v>
      </c>
      <c r="AG155">
        <v>20</v>
      </c>
      <c r="AH155">
        <v>25</v>
      </c>
      <c r="AI155">
        <v>24</v>
      </c>
      <c r="AJ155">
        <v>24</v>
      </c>
      <c r="AK155">
        <v>26</v>
      </c>
      <c r="AL155">
        <v>26</v>
      </c>
      <c r="AM155">
        <v>26</v>
      </c>
      <c r="AN155">
        <v>26</v>
      </c>
      <c r="AO155">
        <v>27</v>
      </c>
      <c r="AP155">
        <v>25</v>
      </c>
      <c r="AQ155">
        <v>25</v>
      </c>
      <c r="AR155">
        <v>23</v>
      </c>
      <c r="AS155">
        <v>23</v>
      </c>
      <c r="AT155">
        <v>21</v>
      </c>
      <c r="AU155">
        <v>17</v>
      </c>
      <c r="AV155">
        <v>20</v>
      </c>
      <c r="AW155">
        <v>18</v>
      </c>
      <c r="AX155">
        <v>16</v>
      </c>
      <c r="AY155">
        <v>17</v>
      </c>
      <c r="AZ155">
        <v>16</v>
      </c>
      <c r="BA155">
        <v>15</v>
      </c>
      <c r="BB155">
        <v>14</v>
      </c>
      <c r="BC155">
        <v>11</v>
      </c>
      <c r="BD155">
        <v>12</v>
      </c>
      <c r="BE155">
        <v>9</v>
      </c>
      <c r="BF155">
        <v>10</v>
      </c>
      <c r="BG155">
        <v>10</v>
      </c>
      <c r="BH155">
        <v>8</v>
      </c>
      <c r="BI155">
        <v>8</v>
      </c>
      <c r="BJ155">
        <v>8</v>
      </c>
      <c r="BK155">
        <v>9</v>
      </c>
      <c r="BL155">
        <v>7</v>
      </c>
      <c r="BM155">
        <v>6</v>
      </c>
      <c r="CB155">
        <v>154</v>
      </c>
    </row>
    <row r="156" spans="1:82" x14ac:dyDescent="0.25">
      <c r="A156">
        <f>IF(C153='Cruscotto Italia'!$E$3,4,0)</f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2</v>
      </c>
      <c r="O156">
        <v>7</v>
      </c>
      <c r="P156">
        <v>7</v>
      </c>
      <c r="Q156">
        <v>8</v>
      </c>
      <c r="R156">
        <v>11</v>
      </c>
      <c r="S156">
        <v>15</v>
      </c>
      <c r="T156">
        <v>17</v>
      </c>
      <c r="U156">
        <v>19</v>
      </c>
      <c r="V156">
        <v>21</v>
      </c>
      <c r="W156">
        <v>29</v>
      </c>
      <c r="X156">
        <v>43</v>
      </c>
      <c r="Y156">
        <v>70</v>
      </c>
      <c r="Z156">
        <v>93</v>
      </c>
      <c r="AA156">
        <v>118</v>
      </c>
      <c r="AB156">
        <v>153</v>
      </c>
      <c r="AC156">
        <v>194</v>
      </c>
      <c r="AD156">
        <v>227</v>
      </c>
      <c r="AE156">
        <v>270</v>
      </c>
      <c r="AF156">
        <v>290</v>
      </c>
      <c r="AG156">
        <v>288</v>
      </c>
      <c r="AH156">
        <v>280</v>
      </c>
      <c r="AI156">
        <v>281</v>
      </c>
      <c r="AJ156">
        <v>298</v>
      </c>
      <c r="AK156">
        <v>352</v>
      </c>
      <c r="AL156">
        <v>423</v>
      </c>
      <c r="AM156">
        <v>400</v>
      </c>
      <c r="AN156">
        <v>435</v>
      </c>
      <c r="AO156">
        <v>428</v>
      </c>
      <c r="AP156">
        <v>446</v>
      </c>
      <c r="AQ156">
        <v>450</v>
      </c>
      <c r="AR156">
        <v>474</v>
      </c>
      <c r="AS156">
        <v>457</v>
      </c>
      <c r="AT156">
        <v>437</v>
      </c>
      <c r="AU156">
        <v>458</v>
      </c>
      <c r="AV156">
        <v>466</v>
      </c>
      <c r="AW156">
        <v>473</v>
      </c>
      <c r="AX156">
        <v>455</v>
      </c>
      <c r="AY156">
        <v>455</v>
      </c>
      <c r="AZ156">
        <v>463</v>
      </c>
      <c r="BA156">
        <v>458</v>
      </c>
      <c r="BB156">
        <v>433</v>
      </c>
      <c r="BC156">
        <v>425</v>
      </c>
      <c r="BD156">
        <v>401</v>
      </c>
      <c r="BE156">
        <v>374</v>
      </c>
      <c r="BF156">
        <v>432</v>
      </c>
      <c r="BG156">
        <v>450</v>
      </c>
      <c r="BH156">
        <v>438</v>
      </c>
      <c r="BI156">
        <v>415</v>
      </c>
      <c r="BJ156">
        <v>401</v>
      </c>
      <c r="BK156">
        <v>363</v>
      </c>
      <c r="BL156">
        <v>259</v>
      </c>
      <c r="BM156">
        <v>224</v>
      </c>
      <c r="CB156">
        <v>155</v>
      </c>
    </row>
    <row r="157" spans="1:82" x14ac:dyDescent="0.25">
      <c r="A157">
        <f>IF(C153='Cruscotto Italia'!$E$3,5,0)</f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1</v>
      </c>
      <c r="AF157">
        <v>2</v>
      </c>
      <c r="AG157">
        <v>2</v>
      </c>
      <c r="AH157">
        <v>2</v>
      </c>
      <c r="AI157">
        <v>2</v>
      </c>
      <c r="AJ157">
        <v>2</v>
      </c>
      <c r="AK157">
        <v>2</v>
      </c>
      <c r="AL157">
        <v>2</v>
      </c>
      <c r="AM157">
        <v>16</v>
      </c>
      <c r="AN157">
        <v>20</v>
      </c>
      <c r="AO157">
        <v>32</v>
      </c>
      <c r="AP157">
        <v>49</v>
      </c>
      <c r="AQ157">
        <v>89</v>
      </c>
      <c r="AR157">
        <v>106</v>
      </c>
      <c r="AS157">
        <v>115</v>
      </c>
      <c r="AT157">
        <v>142</v>
      </c>
      <c r="AU157">
        <v>142</v>
      </c>
      <c r="AV157">
        <v>142</v>
      </c>
      <c r="AW157">
        <v>154</v>
      </c>
      <c r="AX157">
        <v>170</v>
      </c>
      <c r="AY157">
        <v>205</v>
      </c>
      <c r="AZ157">
        <v>221</v>
      </c>
      <c r="BA157">
        <v>230</v>
      </c>
      <c r="BB157">
        <v>270</v>
      </c>
      <c r="BC157">
        <v>289</v>
      </c>
      <c r="BD157">
        <v>331</v>
      </c>
      <c r="BE157">
        <v>379</v>
      </c>
      <c r="BF157">
        <v>400</v>
      </c>
      <c r="BG157">
        <v>401</v>
      </c>
      <c r="BH157">
        <v>413</v>
      </c>
      <c r="BI157">
        <v>445</v>
      </c>
      <c r="BJ157">
        <v>467</v>
      </c>
      <c r="BK157">
        <v>506</v>
      </c>
      <c r="BL157">
        <v>617</v>
      </c>
      <c r="BM157">
        <v>657</v>
      </c>
      <c r="CB157">
        <v>156</v>
      </c>
    </row>
    <row r="158" spans="1:82" x14ac:dyDescent="0.25">
      <c r="A158">
        <f>IF(C153='Cruscotto Italia'!$E$3,6,0)</f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2</v>
      </c>
      <c r="Z158">
        <v>2</v>
      </c>
      <c r="AA158">
        <v>3</v>
      </c>
      <c r="AB158">
        <v>6</v>
      </c>
      <c r="AC158">
        <v>7</v>
      </c>
      <c r="AD158">
        <v>8</v>
      </c>
      <c r="AE158">
        <v>9</v>
      </c>
      <c r="AF158">
        <v>12</v>
      </c>
      <c r="AG158">
        <v>19</v>
      </c>
      <c r="AH158">
        <v>24</v>
      </c>
      <c r="AI158">
        <v>28</v>
      </c>
      <c r="AJ158">
        <v>37</v>
      </c>
      <c r="AK158">
        <v>41</v>
      </c>
      <c r="AL158">
        <v>43</v>
      </c>
      <c r="AM158">
        <v>50</v>
      </c>
      <c r="AN158">
        <v>56</v>
      </c>
      <c r="AO158">
        <v>59</v>
      </c>
      <c r="AP158">
        <v>63</v>
      </c>
      <c r="AQ158">
        <v>70</v>
      </c>
      <c r="AR158">
        <v>82</v>
      </c>
      <c r="AS158">
        <v>91</v>
      </c>
      <c r="AT158">
        <v>96</v>
      </c>
      <c r="AU158">
        <v>100</v>
      </c>
      <c r="AV158">
        <v>102</v>
      </c>
      <c r="AW158">
        <v>105</v>
      </c>
      <c r="AX158">
        <v>107</v>
      </c>
      <c r="AY158">
        <v>107</v>
      </c>
      <c r="AZ158">
        <v>112</v>
      </c>
      <c r="BA158">
        <v>115</v>
      </c>
      <c r="BB158">
        <v>118</v>
      </c>
      <c r="BC158">
        <v>121</v>
      </c>
      <c r="BD158">
        <v>122</v>
      </c>
      <c r="BE158">
        <v>123</v>
      </c>
      <c r="BF158">
        <v>124</v>
      </c>
      <c r="BG158">
        <v>125</v>
      </c>
      <c r="BH158">
        <v>127</v>
      </c>
      <c r="BI158">
        <v>126</v>
      </c>
      <c r="BJ158">
        <v>127</v>
      </c>
      <c r="BK158">
        <v>127</v>
      </c>
      <c r="BL158">
        <v>129</v>
      </c>
      <c r="BM158">
        <v>130</v>
      </c>
      <c r="CB158">
        <v>157</v>
      </c>
    </row>
    <row r="159" spans="1:82" x14ac:dyDescent="0.25">
      <c r="A159">
        <f>IF(C153='Cruscotto Italia'!$E$3,7,0)</f>
        <v>0</v>
      </c>
      <c r="D159">
        <v>7</v>
      </c>
      <c r="E159">
        <v>7</v>
      </c>
      <c r="F159">
        <v>7</v>
      </c>
      <c r="G159">
        <v>9</v>
      </c>
      <c r="H159">
        <v>9</v>
      </c>
      <c r="I159">
        <v>9</v>
      </c>
      <c r="J159">
        <v>10</v>
      </c>
      <c r="K159">
        <v>11</v>
      </c>
      <c r="L159">
        <v>0</v>
      </c>
      <c r="M159">
        <v>0</v>
      </c>
      <c r="N159">
        <v>21</v>
      </c>
      <c r="O159">
        <v>28</v>
      </c>
      <c r="P159">
        <v>32</v>
      </c>
      <c r="Q159">
        <v>41</v>
      </c>
      <c r="R159">
        <v>67</v>
      </c>
      <c r="S159">
        <v>89</v>
      </c>
      <c r="T159">
        <v>99</v>
      </c>
      <c r="U159">
        <v>118</v>
      </c>
      <c r="V159">
        <v>189</v>
      </c>
      <c r="W159">
        <v>231</v>
      </c>
      <c r="X159">
        <v>230</v>
      </c>
      <c r="Y159">
        <v>287</v>
      </c>
      <c r="Z159">
        <v>398</v>
      </c>
      <c r="AA159">
        <v>486</v>
      </c>
      <c r="AB159">
        <v>608</v>
      </c>
      <c r="AC159">
        <v>814</v>
      </c>
      <c r="AD159">
        <v>884</v>
      </c>
      <c r="AE159">
        <v>950</v>
      </c>
      <c r="AF159">
        <v>1098</v>
      </c>
      <c r="AG159">
        <v>1180</v>
      </c>
      <c r="AH159">
        <v>1200</v>
      </c>
      <c r="AI159">
        <v>1203</v>
      </c>
      <c r="AJ159">
        <v>1252</v>
      </c>
      <c r="AK159">
        <v>1380</v>
      </c>
      <c r="AL159">
        <v>1480</v>
      </c>
      <c r="AM159">
        <v>1536</v>
      </c>
      <c r="AN159">
        <v>1582</v>
      </c>
      <c r="AO159">
        <v>1717</v>
      </c>
      <c r="AP159">
        <v>1934</v>
      </c>
      <c r="AQ159">
        <v>2106</v>
      </c>
      <c r="AR159">
        <v>2274</v>
      </c>
      <c r="AS159">
        <v>2390</v>
      </c>
      <c r="AT159">
        <v>2590</v>
      </c>
      <c r="AU159">
        <v>2754</v>
      </c>
      <c r="AV159">
        <v>2953</v>
      </c>
      <c r="AW159">
        <v>3142</v>
      </c>
      <c r="AX159">
        <v>3328</v>
      </c>
      <c r="AY159">
        <v>3464</v>
      </c>
      <c r="AZ159">
        <v>3510</v>
      </c>
      <c r="BA159">
        <v>3614</v>
      </c>
      <c r="BB159">
        <v>3726</v>
      </c>
      <c r="BC159">
        <v>3894</v>
      </c>
      <c r="BD159">
        <v>4159</v>
      </c>
      <c r="BE159">
        <v>4366</v>
      </c>
      <c r="BF159">
        <v>4521</v>
      </c>
      <c r="BG159">
        <v>4677</v>
      </c>
      <c r="BH159">
        <v>4799</v>
      </c>
      <c r="BI159">
        <v>4911</v>
      </c>
      <c r="BJ159">
        <v>5024</v>
      </c>
      <c r="BK159">
        <v>5227</v>
      </c>
      <c r="BL159">
        <v>5262</v>
      </c>
      <c r="BM159">
        <v>5966</v>
      </c>
      <c r="CB159">
        <v>158</v>
      </c>
    </row>
    <row r="160" spans="1:82" x14ac:dyDescent="0.25">
      <c r="A160">
        <f>IF(C160='Cruscotto Italia'!$E$3,1,0)</f>
        <v>1</v>
      </c>
      <c r="B160" t="s">
        <v>12</v>
      </c>
      <c r="C160" s="1" t="s">
        <v>15</v>
      </c>
      <c r="D160" s="2">
        <f>+D13+D20+D27+D34+D41+D48+D55+D62+D69+D76+D83+D90+D97+D104+D111+D118+D125+D132+D139+D146+D153</f>
        <v>221</v>
      </c>
      <c r="E160" s="2">
        <f t="shared" ref="E160:Q160" si="40">+E13+E20+E27+E34+E41+E48+E55+E62+E69+E76+E83+E90+E97+E104+E111+E118+E125+E132+E139+E146+E153</f>
        <v>311</v>
      </c>
      <c r="F160" s="2">
        <f t="shared" si="40"/>
        <v>385</v>
      </c>
      <c r="G160" s="2">
        <f t="shared" si="40"/>
        <v>588</v>
      </c>
      <c r="H160" s="2">
        <f t="shared" si="40"/>
        <v>821</v>
      </c>
      <c r="I160" s="2">
        <f t="shared" si="40"/>
        <v>1049</v>
      </c>
      <c r="J160" s="2">
        <f t="shared" si="40"/>
        <v>1577</v>
      </c>
      <c r="K160" s="2">
        <f t="shared" si="40"/>
        <v>1835</v>
      </c>
      <c r="L160" s="2">
        <f t="shared" si="40"/>
        <v>2242</v>
      </c>
      <c r="M160" s="2">
        <f t="shared" si="40"/>
        <v>2706</v>
      </c>
      <c r="N160" s="2">
        <f t="shared" si="40"/>
        <v>3296</v>
      </c>
      <c r="O160" s="2">
        <f t="shared" si="40"/>
        <v>3916</v>
      </c>
      <c r="P160" s="2">
        <f t="shared" si="40"/>
        <v>5061</v>
      </c>
      <c r="Q160" s="2">
        <f t="shared" si="40"/>
        <v>6387</v>
      </c>
      <c r="R160" s="2">
        <f t="shared" ref="R160:AD160" si="41">+R13+R20+R27+R34+R41+R48+R55+R62+R69+R76+R83+R90+R97+R104+R111+R118+R125+R132+R139+R146+R153</f>
        <v>7985</v>
      </c>
      <c r="S160" s="2">
        <f t="shared" si="41"/>
        <v>8514</v>
      </c>
      <c r="T160" s="2">
        <f t="shared" si="41"/>
        <v>10590</v>
      </c>
      <c r="U160" s="2">
        <f t="shared" si="41"/>
        <v>12839</v>
      </c>
      <c r="V160" s="2">
        <f t="shared" si="41"/>
        <v>14955</v>
      </c>
      <c r="W160" s="2">
        <f t="shared" si="41"/>
        <v>17750</v>
      </c>
      <c r="X160" s="2">
        <f t="shared" si="41"/>
        <v>20603</v>
      </c>
      <c r="Y160" s="2">
        <f t="shared" si="41"/>
        <v>23073</v>
      </c>
      <c r="Z160" s="2">
        <f t="shared" si="41"/>
        <v>26062</v>
      </c>
      <c r="AA160" s="2">
        <f t="shared" si="41"/>
        <v>28710</v>
      </c>
      <c r="AB160" s="2">
        <f t="shared" si="41"/>
        <v>33190</v>
      </c>
      <c r="AC160" s="2">
        <f t="shared" si="41"/>
        <v>37860</v>
      </c>
      <c r="AD160" s="2">
        <f t="shared" si="41"/>
        <v>42681</v>
      </c>
      <c r="AE160" s="2">
        <f t="shared" ref="AE160:BA160" si="42">+AE13+AE20+AE27+AE34+AE41+AE48+AE55+AE62+AE69+AE76+AE83+AE90+AE97+AE104+AE111+AE118+AE125+AE132+AE139+AE146+AE153</f>
        <v>46638</v>
      </c>
      <c r="AF160" s="2">
        <f t="shared" si="42"/>
        <v>50418</v>
      </c>
      <c r="AG160" s="2">
        <f t="shared" si="42"/>
        <v>54030</v>
      </c>
      <c r="AH160" s="2">
        <f t="shared" si="42"/>
        <v>57521</v>
      </c>
      <c r="AI160" s="2">
        <f t="shared" si="42"/>
        <v>62013</v>
      </c>
      <c r="AJ160" s="2">
        <f t="shared" si="42"/>
        <v>66414</v>
      </c>
      <c r="AK160" s="2">
        <f t="shared" si="42"/>
        <v>70065</v>
      </c>
      <c r="AL160" s="2">
        <f t="shared" si="42"/>
        <v>73880</v>
      </c>
      <c r="AM160" s="2">
        <f t="shared" si="42"/>
        <v>75528</v>
      </c>
      <c r="AN160" s="2">
        <f t="shared" si="42"/>
        <v>77635</v>
      </c>
      <c r="AO160" s="2">
        <f t="shared" si="42"/>
        <v>80572</v>
      </c>
      <c r="AP160" s="2">
        <f t="shared" si="42"/>
        <v>83049</v>
      </c>
      <c r="AQ160" s="2">
        <f t="shared" si="42"/>
        <v>85388</v>
      </c>
      <c r="AR160" s="2">
        <f t="shared" si="42"/>
        <v>88274</v>
      </c>
      <c r="AS160" s="2">
        <f t="shared" si="42"/>
        <v>91246</v>
      </c>
      <c r="AT160" s="2">
        <f t="shared" si="42"/>
        <v>93187</v>
      </c>
      <c r="AU160" s="2">
        <f t="shared" si="42"/>
        <v>94067</v>
      </c>
      <c r="AV160" s="2">
        <f t="shared" si="42"/>
        <v>95262</v>
      </c>
      <c r="AW160" s="2">
        <f t="shared" si="42"/>
        <v>96877</v>
      </c>
      <c r="AX160" s="2">
        <f t="shared" si="42"/>
        <v>98273</v>
      </c>
      <c r="AY160" s="2">
        <f t="shared" si="42"/>
        <v>100269</v>
      </c>
      <c r="AZ160" s="2">
        <f t="shared" si="42"/>
        <v>102253</v>
      </c>
      <c r="BA160" s="2">
        <f t="shared" si="42"/>
        <v>103616</v>
      </c>
      <c r="BB160" s="2">
        <f t="shared" ref="BB160:BL160" si="43">+BB13+BB20+BB27+BB34+BB41+BB48+BB55+BB62+BB69+BB76+BB83+BB90+BB97+BB104+BB111+BB118+BB125+BB132+BB139+BB146+BB153</f>
        <v>104291</v>
      </c>
      <c r="BC160" s="2">
        <f t="shared" si="43"/>
        <v>105418</v>
      </c>
      <c r="BD160" s="2">
        <f t="shared" si="43"/>
        <v>106607</v>
      </c>
      <c r="BE160" s="2">
        <f t="shared" si="43"/>
        <v>106962</v>
      </c>
      <c r="BF160" s="2">
        <f t="shared" si="43"/>
        <v>107771</v>
      </c>
      <c r="BG160" s="2">
        <f t="shared" si="43"/>
        <v>108257</v>
      </c>
      <c r="BH160" s="2">
        <f t="shared" si="43"/>
        <v>108237</v>
      </c>
      <c r="BI160" s="2">
        <f t="shared" si="43"/>
        <v>107709</v>
      </c>
      <c r="BJ160" s="2">
        <f t="shared" si="43"/>
        <v>107699</v>
      </c>
      <c r="BK160" s="2">
        <f t="shared" si="43"/>
        <v>106848</v>
      </c>
      <c r="BL160" s="2">
        <f t="shared" si="43"/>
        <v>106527</v>
      </c>
      <c r="BM160" s="2">
        <f t="shared" ref="BM160:BZ160" si="44">+BM13+BM20+BM27+BM34+BM41+BM48+BM55+BM62+BM69+BM76+BM83+BM90+BM97+BM104+BM111+BM118+BM125+BM132+BM139+BM146+BM153</f>
        <v>105847</v>
      </c>
      <c r="BN160" s="2">
        <f t="shared" si="44"/>
        <v>0</v>
      </c>
      <c r="BO160" s="2">
        <f t="shared" si="44"/>
        <v>0</v>
      </c>
      <c r="BP160" s="2">
        <f t="shared" si="44"/>
        <v>0</v>
      </c>
      <c r="BQ160" s="2">
        <f t="shared" si="44"/>
        <v>0</v>
      </c>
      <c r="BR160" s="2">
        <f t="shared" si="44"/>
        <v>0</v>
      </c>
      <c r="BS160" s="2">
        <f t="shared" si="44"/>
        <v>0</v>
      </c>
      <c r="BT160" s="2">
        <f t="shared" si="44"/>
        <v>0</v>
      </c>
      <c r="BU160" s="2">
        <f t="shared" si="44"/>
        <v>0</v>
      </c>
      <c r="BV160" s="2">
        <f t="shared" si="44"/>
        <v>0</v>
      </c>
      <c r="BW160" s="2">
        <f t="shared" si="44"/>
        <v>0</v>
      </c>
      <c r="BX160" s="2">
        <f t="shared" si="44"/>
        <v>0</v>
      </c>
      <c r="BY160" s="2">
        <f t="shared" si="44"/>
        <v>0</v>
      </c>
      <c r="BZ160" s="2">
        <f t="shared" si="44"/>
        <v>0</v>
      </c>
      <c r="CB160">
        <v>159</v>
      </c>
      <c r="CC160" t="s">
        <v>12</v>
      </c>
      <c r="CD160">
        <f ca="1">HLOOKUP($B$170,$D$2:$BZ$166,$CB160,FALSE)</f>
        <v>105847</v>
      </c>
    </row>
    <row r="161" spans="1:82" x14ac:dyDescent="0.25">
      <c r="A161">
        <f>IF(C160='Cruscotto Italia'!$E$3,2,0)</f>
        <v>2</v>
      </c>
      <c r="B161" t="s">
        <v>6</v>
      </c>
      <c r="D161" s="2">
        <f t="shared" ref="D161:Q166" si="45">+D14+D21+D28+D35+D42+D49+D56+D63+D70+D77+D84+D91+D98+D105+D112+D119+D126+D133+D140+D147+D154</f>
        <v>101</v>
      </c>
      <c r="E161" s="2">
        <f t="shared" si="45"/>
        <v>114</v>
      </c>
      <c r="F161" s="2">
        <f t="shared" si="45"/>
        <v>128</v>
      </c>
      <c r="G161" s="2">
        <f t="shared" si="45"/>
        <v>248</v>
      </c>
      <c r="H161" s="2">
        <f t="shared" si="45"/>
        <v>345</v>
      </c>
      <c r="I161" s="2">
        <f t="shared" si="45"/>
        <v>401</v>
      </c>
      <c r="J161" s="2">
        <f t="shared" si="45"/>
        <v>639</v>
      </c>
      <c r="K161" s="2">
        <f t="shared" si="45"/>
        <v>742</v>
      </c>
      <c r="L161" s="2">
        <f t="shared" si="45"/>
        <v>1034</v>
      </c>
      <c r="M161" s="2">
        <f t="shared" si="45"/>
        <v>1346</v>
      </c>
      <c r="N161" s="2">
        <f t="shared" si="45"/>
        <v>1790</v>
      </c>
      <c r="O161" s="2">
        <f t="shared" si="45"/>
        <v>2394</v>
      </c>
      <c r="P161" s="2">
        <f t="shared" si="45"/>
        <v>2651</v>
      </c>
      <c r="Q161" s="2">
        <f t="shared" si="45"/>
        <v>3557</v>
      </c>
      <c r="R161" s="2">
        <f t="shared" ref="R161:AD161" si="46">+R14+R21+R28+R35+R42+R49+R56+R63+R70+R77+R84+R91+R98+R105+R112+R119+R126+R133+R140+R147+R154</f>
        <v>4316</v>
      </c>
      <c r="S161" s="2">
        <f t="shared" si="46"/>
        <v>5038</v>
      </c>
      <c r="T161" s="2">
        <f t="shared" si="46"/>
        <v>5838</v>
      </c>
      <c r="U161" s="2">
        <f t="shared" si="46"/>
        <v>6650</v>
      </c>
      <c r="V161" s="2">
        <f t="shared" si="46"/>
        <v>7426</v>
      </c>
      <c r="W161" s="2">
        <f t="shared" si="46"/>
        <v>8372</v>
      </c>
      <c r="X161" s="2">
        <f t="shared" si="46"/>
        <v>9663</v>
      </c>
      <c r="Y161" s="2">
        <f t="shared" si="46"/>
        <v>11025</v>
      </c>
      <c r="Z161" s="2">
        <f t="shared" si="46"/>
        <v>12894</v>
      </c>
      <c r="AA161" s="2">
        <f t="shared" si="46"/>
        <v>14363</v>
      </c>
      <c r="AB161" s="2">
        <f t="shared" si="46"/>
        <v>15757</v>
      </c>
      <c r="AC161" s="2">
        <f t="shared" si="46"/>
        <v>16020</v>
      </c>
      <c r="AD161" s="2">
        <f t="shared" si="46"/>
        <v>17708</v>
      </c>
      <c r="AE161" s="2">
        <f t="shared" ref="AE161:BA161" si="47">+AE14+AE21+AE28+AE35+AE42+AE49+AE56+AE63+AE70+AE77+AE84+AE91+AE98+AE105+AE112+AE119+AE126+AE133+AE140+AE147+AE154</f>
        <v>19846</v>
      </c>
      <c r="AF161" s="2">
        <f t="shared" si="47"/>
        <v>20692</v>
      </c>
      <c r="AG161" s="2">
        <f t="shared" si="47"/>
        <v>21937</v>
      </c>
      <c r="AH161" s="2">
        <f t="shared" si="47"/>
        <v>23112</v>
      </c>
      <c r="AI161" s="2">
        <f t="shared" si="47"/>
        <v>24753</v>
      </c>
      <c r="AJ161" s="2">
        <f t="shared" si="47"/>
        <v>26029</v>
      </c>
      <c r="AK161" s="2">
        <f t="shared" si="47"/>
        <v>26676</v>
      </c>
      <c r="AL161" s="2">
        <f t="shared" si="47"/>
        <v>27386</v>
      </c>
      <c r="AM161" s="2">
        <f t="shared" si="47"/>
        <v>27795</v>
      </c>
      <c r="AN161" s="2">
        <f t="shared" si="47"/>
        <v>28192</v>
      </c>
      <c r="AO161" s="2">
        <f t="shared" si="47"/>
        <v>28403</v>
      </c>
      <c r="AP161" s="2">
        <f t="shared" si="47"/>
        <v>28540</v>
      </c>
      <c r="AQ161" s="2">
        <f t="shared" si="47"/>
        <v>28741</v>
      </c>
      <c r="AR161" s="2">
        <f t="shared" si="47"/>
        <v>29010</v>
      </c>
      <c r="AS161" s="2">
        <f t="shared" si="47"/>
        <v>28949</v>
      </c>
      <c r="AT161" s="2">
        <f t="shared" si="47"/>
        <v>28976</v>
      </c>
      <c r="AU161" s="2">
        <f t="shared" si="47"/>
        <v>28718</v>
      </c>
      <c r="AV161" s="2">
        <f t="shared" si="47"/>
        <v>28485</v>
      </c>
      <c r="AW161" s="2">
        <f t="shared" si="47"/>
        <v>28399</v>
      </c>
      <c r="AX161" s="2">
        <f t="shared" si="47"/>
        <v>28242</v>
      </c>
      <c r="AY161" s="2">
        <f t="shared" si="47"/>
        <v>28144</v>
      </c>
      <c r="AZ161" s="2">
        <f t="shared" si="47"/>
        <v>27847</v>
      </c>
      <c r="BA161" s="2">
        <f t="shared" si="47"/>
        <v>28023</v>
      </c>
      <c r="BB161" s="2">
        <f t="shared" ref="BB161:BL161" si="48">+BB14+BB21+BB28+BB35+BB42+BB49+BB56+BB63+BB70+BB77+BB84+BB91+BB98+BB105+BB112+BB119+BB126+BB133+BB140+BB147+BB154</f>
        <v>28011</v>
      </c>
      <c r="BC161" s="2">
        <f t="shared" si="48"/>
        <v>27643</v>
      </c>
      <c r="BD161" s="2">
        <f t="shared" si="48"/>
        <v>26893</v>
      </c>
      <c r="BE161" s="2">
        <f t="shared" si="48"/>
        <v>25786</v>
      </c>
      <c r="BF161" s="2">
        <f t="shared" si="48"/>
        <v>25007</v>
      </c>
      <c r="BG161" s="2">
        <f t="shared" si="48"/>
        <v>25033</v>
      </c>
      <c r="BH161" s="2">
        <f t="shared" si="48"/>
        <v>24906</v>
      </c>
      <c r="BI161" s="2">
        <f t="shared" si="48"/>
        <v>24134</v>
      </c>
      <c r="BJ161" s="2">
        <f t="shared" si="48"/>
        <v>23805</v>
      </c>
      <c r="BK161" s="2">
        <f t="shared" si="48"/>
        <v>22871</v>
      </c>
      <c r="BL161" s="2">
        <f t="shared" si="48"/>
        <v>22068</v>
      </c>
      <c r="BM161" s="2">
        <f t="shared" ref="BM161:BZ161" si="49">+BM14+BM21+BM28+BM35+BM42+BM49+BM56+BM63+BM70+BM77+BM84+BM91+BM98+BM105+BM112+BM119+BM126+BM133+BM140+BM147+BM154</f>
        <v>21533</v>
      </c>
      <c r="BN161" s="2">
        <f t="shared" si="49"/>
        <v>0</v>
      </c>
      <c r="BO161" s="2">
        <f t="shared" si="49"/>
        <v>0</v>
      </c>
      <c r="BP161" s="2">
        <f t="shared" si="49"/>
        <v>0</v>
      </c>
      <c r="BQ161" s="2">
        <f t="shared" si="49"/>
        <v>0</v>
      </c>
      <c r="BR161" s="2">
        <f t="shared" si="49"/>
        <v>0</v>
      </c>
      <c r="BS161" s="2">
        <f t="shared" si="49"/>
        <v>0</v>
      </c>
      <c r="BT161" s="2">
        <f t="shared" si="49"/>
        <v>0</v>
      </c>
      <c r="BU161" s="2">
        <f t="shared" si="49"/>
        <v>0</v>
      </c>
      <c r="BV161" s="2">
        <f t="shared" si="49"/>
        <v>0</v>
      </c>
      <c r="BW161" s="2">
        <f t="shared" si="49"/>
        <v>0</v>
      </c>
      <c r="BX161" s="2">
        <f t="shared" si="49"/>
        <v>0</v>
      </c>
      <c r="BY161" s="2">
        <f t="shared" si="49"/>
        <v>0</v>
      </c>
      <c r="BZ161" s="2">
        <f t="shared" si="49"/>
        <v>0</v>
      </c>
      <c r="CB161">
        <v>160</v>
      </c>
      <c r="CC161" t="s">
        <v>6</v>
      </c>
      <c r="CD161">
        <f ca="1">HLOOKUP($B$170,$D$2:$BZ$166,$CB161,FALSE)</f>
        <v>21533</v>
      </c>
    </row>
    <row r="162" spans="1:82" x14ac:dyDescent="0.25">
      <c r="A162">
        <f>IF(C160='Cruscotto Italia'!$E$3,3,0)</f>
        <v>3</v>
      </c>
      <c r="B162" t="s">
        <v>7</v>
      </c>
      <c r="D162" s="2">
        <f t="shared" si="45"/>
        <v>26</v>
      </c>
      <c r="E162" s="2">
        <f t="shared" si="45"/>
        <v>35</v>
      </c>
      <c r="F162" s="2">
        <f t="shared" si="45"/>
        <v>36</v>
      </c>
      <c r="G162" s="2">
        <f t="shared" si="45"/>
        <v>56</v>
      </c>
      <c r="H162" s="2">
        <f t="shared" si="45"/>
        <v>64</v>
      </c>
      <c r="I162" s="2">
        <f t="shared" si="45"/>
        <v>105</v>
      </c>
      <c r="J162" s="2">
        <f t="shared" si="45"/>
        <v>140</v>
      </c>
      <c r="K162" s="2">
        <f t="shared" si="45"/>
        <v>166</v>
      </c>
      <c r="L162" s="2">
        <f t="shared" si="45"/>
        <v>229</v>
      </c>
      <c r="M162" s="2">
        <f t="shared" si="45"/>
        <v>295</v>
      </c>
      <c r="N162" s="2">
        <f t="shared" si="45"/>
        <v>351</v>
      </c>
      <c r="O162" s="2">
        <f t="shared" si="45"/>
        <v>462</v>
      </c>
      <c r="P162" s="2">
        <f t="shared" si="45"/>
        <v>567</v>
      </c>
      <c r="Q162" s="2">
        <f t="shared" si="45"/>
        <v>650</v>
      </c>
      <c r="R162" s="2">
        <f t="shared" ref="R162:AD162" si="50">+R15+R22+R29+R36+R43+R50+R57+R64+R71+R78+R85+R92+R99+R106+R113+R120+R127+R134+R141+R148+R155</f>
        <v>733</v>
      </c>
      <c r="S162" s="2">
        <f t="shared" si="50"/>
        <v>877</v>
      </c>
      <c r="T162" s="2">
        <f t="shared" si="50"/>
        <v>1028</v>
      </c>
      <c r="U162" s="2">
        <f t="shared" si="50"/>
        <v>1153</v>
      </c>
      <c r="V162" s="2">
        <f t="shared" si="50"/>
        <v>1328</v>
      </c>
      <c r="W162" s="2">
        <f t="shared" si="50"/>
        <v>1518</v>
      </c>
      <c r="X162" s="2">
        <f t="shared" si="50"/>
        <v>1672</v>
      </c>
      <c r="Y162" s="2">
        <f t="shared" si="50"/>
        <v>1851</v>
      </c>
      <c r="Z162" s="2">
        <f t="shared" si="50"/>
        <v>2060</v>
      </c>
      <c r="AA162" s="2">
        <f t="shared" si="50"/>
        <v>2257</v>
      </c>
      <c r="AB162" s="2">
        <f t="shared" si="50"/>
        <v>2498</v>
      </c>
      <c r="AC162" s="2">
        <f t="shared" si="50"/>
        <v>2655</v>
      </c>
      <c r="AD162" s="2">
        <f t="shared" si="50"/>
        <v>2857</v>
      </c>
      <c r="AE162" s="2">
        <f t="shared" ref="AE162:BA162" si="51">+AE15+AE22+AE29+AE36+AE43+AE50+AE57+AE64+AE71+AE78+AE85+AE92+AE99+AE106+AE113+AE120+AE127+AE134+AE141+AE148+AE155</f>
        <v>3009</v>
      </c>
      <c r="AF162" s="2">
        <f t="shared" si="51"/>
        <v>3204</v>
      </c>
      <c r="AG162" s="2">
        <f t="shared" si="51"/>
        <v>3396</v>
      </c>
      <c r="AH162" s="2">
        <f t="shared" si="51"/>
        <v>3489</v>
      </c>
      <c r="AI162" s="2">
        <f t="shared" si="51"/>
        <v>3612</v>
      </c>
      <c r="AJ162" s="2">
        <f t="shared" si="51"/>
        <v>3732</v>
      </c>
      <c r="AK162" s="2">
        <f t="shared" si="51"/>
        <v>3856</v>
      </c>
      <c r="AL162" s="2">
        <f t="shared" si="51"/>
        <v>3906</v>
      </c>
      <c r="AM162" s="2">
        <f t="shared" si="51"/>
        <v>3981</v>
      </c>
      <c r="AN162" s="2">
        <f t="shared" si="51"/>
        <v>4023</v>
      </c>
      <c r="AO162" s="2">
        <f t="shared" si="51"/>
        <v>4035</v>
      </c>
      <c r="AP162" s="2">
        <f t="shared" si="51"/>
        <v>4053</v>
      </c>
      <c r="AQ162" s="2">
        <f t="shared" si="51"/>
        <v>4068</v>
      </c>
      <c r="AR162" s="2">
        <f t="shared" si="51"/>
        <v>3994</v>
      </c>
      <c r="AS162" s="2">
        <f t="shared" si="51"/>
        <v>3977</v>
      </c>
      <c r="AT162" s="2">
        <f t="shared" si="51"/>
        <v>3898</v>
      </c>
      <c r="AU162" s="2">
        <f t="shared" si="51"/>
        <v>3792</v>
      </c>
      <c r="AV162" s="2">
        <f t="shared" si="51"/>
        <v>3693</v>
      </c>
      <c r="AW162" s="2">
        <f t="shared" si="51"/>
        <v>3605</v>
      </c>
      <c r="AX162" s="2">
        <f t="shared" si="51"/>
        <v>3497</v>
      </c>
      <c r="AY162" s="2">
        <f t="shared" si="51"/>
        <v>3381</v>
      </c>
      <c r="AZ162" s="2">
        <f t="shared" si="51"/>
        <v>3343</v>
      </c>
      <c r="BA162" s="2">
        <f t="shared" si="51"/>
        <v>3260</v>
      </c>
      <c r="BB162" s="2">
        <f t="shared" ref="BB162:BL162" si="52">+BB15+BB22+BB29+BB36+BB43+BB50+BB57+BB64+BB71+BB78+BB85+BB92+BB99+BB106+BB113+BB120+BB127+BB134+BB141+BB148+BB155</f>
        <v>3186</v>
      </c>
      <c r="BC162" s="2">
        <f t="shared" si="52"/>
        <v>3079</v>
      </c>
      <c r="BD162" s="2">
        <f t="shared" si="52"/>
        <v>2936</v>
      </c>
      <c r="BE162" s="2">
        <f t="shared" si="52"/>
        <v>2812</v>
      </c>
      <c r="BF162" s="2">
        <f t="shared" si="52"/>
        <v>2733</v>
      </c>
      <c r="BG162" s="2">
        <f t="shared" si="52"/>
        <v>2635</v>
      </c>
      <c r="BH162" s="2">
        <f t="shared" si="52"/>
        <v>2573</v>
      </c>
      <c r="BI162" s="2">
        <f t="shared" si="52"/>
        <v>2471</v>
      </c>
      <c r="BJ162" s="2">
        <f t="shared" si="52"/>
        <v>2384</v>
      </c>
      <c r="BK162" s="2">
        <f t="shared" si="52"/>
        <v>2267</v>
      </c>
      <c r="BL162" s="2">
        <f t="shared" si="52"/>
        <v>2173</v>
      </c>
      <c r="BM162" s="2">
        <f t="shared" ref="BM162:BZ162" si="53">+BM15+BM22+BM29+BM36+BM43+BM50+BM57+BM64+BM71+BM78+BM85+BM92+BM99+BM106+BM113+BM120+BM127+BM134+BM141+BM148+BM155</f>
        <v>2102</v>
      </c>
      <c r="BN162" s="2">
        <f t="shared" si="53"/>
        <v>0</v>
      </c>
      <c r="BO162" s="2">
        <f t="shared" si="53"/>
        <v>0</v>
      </c>
      <c r="BP162" s="2">
        <f t="shared" si="53"/>
        <v>0</v>
      </c>
      <c r="BQ162" s="2">
        <f t="shared" si="53"/>
        <v>0</v>
      </c>
      <c r="BR162" s="2">
        <f t="shared" si="53"/>
        <v>0</v>
      </c>
      <c r="BS162" s="2">
        <f t="shared" si="53"/>
        <v>0</v>
      </c>
      <c r="BT162" s="2">
        <f t="shared" si="53"/>
        <v>0</v>
      </c>
      <c r="BU162" s="2">
        <f t="shared" si="53"/>
        <v>0</v>
      </c>
      <c r="BV162" s="2">
        <f t="shared" si="53"/>
        <v>0</v>
      </c>
      <c r="BW162" s="2">
        <f t="shared" si="53"/>
        <v>0</v>
      </c>
      <c r="BX162" s="2">
        <f t="shared" si="53"/>
        <v>0</v>
      </c>
      <c r="BY162" s="2">
        <f t="shared" si="53"/>
        <v>0</v>
      </c>
      <c r="BZ162" s="2">
        <f t="shared" si="53"/>
        <v>0</v>
      </c>
      <c r="CB162">
        <v>161</v>
      </c>
      <c r="CC162" t="s">
        <v>7</v>
      </c>
      <c r="CD162">
        <f ca="1">HLOOKUP($B$170,$D$2:$BZ$166,$CB162,FALSE)</f>
        <v>2102</v>
      </c>
    </row>
    <row r="163" spans="1:82" x14ac:dyDescent="0.25">
      <c r="A163">
        <f>IF(C160='Cruscotto Italia'!$E$3,4,0)</f>
        <v>4</v>
      </c>
      <c r="B163" t="s">
        <v>8</v>
      </c>
      <c r="D163" s="2">
        <f t="shared" si="45"/>
        <v>94</v>
      </c>
      <c r="E163" s="2">
        <f t="shared" si="45"/>
        <v>162</v>
      </c>
      <c r="F163" s="2">
        <f t="shared" si="45"/>
        <v>221</v>
      </c>
      <c r="G163" s="2">
        <f t="shared" si="45"/>
        <v>284</v>
      </c>
      <c r="H163" s="2">
        <f t="shared" si="45"/>
        <v>412</v>
      </c>
      <c r="I163" s="2">
        <f t="shared" si="45"/>
        <v>543</v>
      </c>
      <c r="J163" s="2">
        <f t="shared" si="45"/>
        <v>798</v>
      </c>
      <c r="K163" s="2">
        <f t="shared" si="45"/>
        <v>927</v>
      </c>
      <c r="L163" s="2">
        <f t="shared" si="45"/>
        <v>979</v>
      </c>
      <c r="M163" s="2">
        <f t="shared" si="45"/>
        <v>1065</v>
      </c>
      <c r="N163" s="2">
        <f t="shared" si="45"/>
        <v>1155</v>
      </c>
      <c r="O163" s="2">
        <f t="shared" si="45"/>
        <v>1060</v>
      </c>
      <c r="P163" s="2">
        <f t="shared" si="45"/>
        <v>1843</v>
      </c>
      <c r="Q163" s="2">
        <f t="shared" si="45"/>
        <v>2180</v>
      </c>
      <c r="R163" s="2">
        <f t="shared" ref="R163:AD163" si="54">+R16+R23+R30+R37+R44+R51+R58+R65+R72+R79+R86+R93+R100+R107+R114+R121+R128+R135+R142+R149+R156</f>
        <v>2936</v>
      </c>
      <c r="S163" s="2">
        <f t="shared" si="54"/>
        <v>2599</v>
      </c>
      <c r="T163" s="2">
        <f t="shared" si="54"/>
        <v>3724</v>
      </c>
      <c r="U163" s="2">
        <f t="shared" si="54"/>
        <v>5036</v>
      </c>
      <c r="V163" s="2">
        <f t="shared" si="54"/>
        <v>6201</v>
      </c>
      <c r="W163" s="2">
        <f t="shared" si="54"/>
        <v>7860</v>
      </c>
      <c r="X163" s="2">
        <f t="shared" si="54"/>
        <v>9268</v>
      </c>
      <c r="Y163" s="2">
        <f t="shared" si="54"/>
        <v>10197</v>
      </c>
      <c r="Z163" s="2">
        <f t="shared" si="54"/>
        <v>11108</v>
      </c>
      <c r="AA163" s="2">
        <f t="shared" si="54"/>
        <v>12090</v>
      </c>
      <c r="AB163" s="2">
        <f t="shared" si="54"/>
        <v>14935</v>
      </c>
      <c r="AC163" s="2">
        <f t="shared" si="54"/>
        <v>19185</v>
      </c>
      <c r="AD163" s="2">
        <f t="shared" si="54"/>
        <v>22116</v>
      </c>
      <c r="AE163" s="2">
        <f t="shared" ref="AE163:BA163" si="55">+AE16+AE23+AE30+AE37+AE44+AE51+AE58+AE65+AE72+AE79+AE86+AE93+AE100+AE107+AE114+AE121+AE128+AE135+AE142+AE149+AE156</f>
        <v>23783</v>
      </c>
      <c r="AF163" s="2">
        <f t="shared" si="55"/>
        <v>26522</v>
      </c>
      <c r="AG163" s="2">
        <f t="shared" si="55"/>
        <v>28697</v>
      </c>
      <c r="AH163" s="2">
        <f t="shared" si="55"/>
        <v>30920</v>
      </c>
      <c r="AI163" s="2">
        <f t="shared" si="55"/>
        <v>33648</v>
      </c>
      <c r="AJ163" s="2">
        <f t="shared" si="55"/>
        <v>36653</v>
      </c>
      <c r="AK163" s="2">
        <f t="shared" si="55"/>
        <v>39533</v>
      </c>
      <c r="AL163" s="2">
        <f t="shared" si="55"/>
        <v>42588</v>
      </c>
      <c r="AM163" s="2">
        <f t="shared" si="55"/>
        <v>43752</v>
      </c>
      <c r="AN163" s="2">
        <f t="shared" si="55"/>
        <v>45420</v>
      </c>
      <c r="AO163" s="2">
        <f t="shared" si="55"/>
        <v>48134</v>
      </c>
      <c r="AP163" s="2">
        <f t="shared" si="55"/>
        <v>50456</v>
      </c>
      <c r="AQ163" s="2">
        <f t="shared" si="55"/>
        <v>52579</v>
      </c>
      <c r="AR163" s="2">
        <f t="shared" si="55"/>
        <v>55270</v>
      </c>
      <c r="AS163" s="2">
        <f t="shared" si="55"/>
        <v>58320</v>
      </c>
      <c r="AT163" s="2">
        <f t="shared" si="55"/>
        <v>60313</v>
      </c>
      <c r="AU163" s="2">
        <f t="shared" si="55"/>
        <v>61557</v>
      </c>
      <c r="AV163" s="2">
        <f t="shared" si="55"/>
        <v>63084</v>
      </c>
      <c r="AW163" s="2">
        <f t="shared" si="55"/>
        <v>64873</v>
      </c>
      <c r="AX163" s="2">
        <f t="shared" si="55"/>
        <v>66534</v>
      </c>
      <c r="AY163" s="2">
        <f t="shared" si="55"/>
        <v>68744</v>
      </c>
      <c r="AZ163" s="2">
        <f t="shared" si="55"/>
        <v>71063</v>
      </c>
      <c r="BA163" s="2">
        <f t="shared" si="55"/>
        <v>72333</v>
      </c>
      <c r="BB163" s="2">
        <f t="shared" ref="BB163:BL163" si="56">+BB16+BB23+BB30+BB37+BB44+BB51+BB58+BB65+BB72+BB79+BB86+BB93+BB100+BB107+BB114+BB121+BB128+BB135+BB142+BB149+BB156</f>
        <v>73094</v>
      </c>
      <c r="BC163" s="2">
        <f t="shared" si="56"/>
        <v>74696</v>
      </c>
      <c r="BD163" s="2">
        <f t="shared" si="56"/>
        <v>76778</v>
      </c>
      <c r="BE163" s="2">
        <f t="shared" si="56"/>
        <v>78364</v>
      </c>
      <c r="BF163" s="2">
        <f t="shared" si="56"/>
        <v>80031</v>
      </c>
      <c r="BG163" s="2">
        <f t="shared" si="56"/>
        <v>80589</v>
      </c>
      <c r="BH163" s="2">
        <f t="shared" si="56"/>
        <v>80758</v>
      </c>
      <c r="BI163" s="2">
        <f t="shared" si="56"/>
        <v>81104</v>
      </c>
      <c r="BJ163" s="2">
        <f t="shared" si="56"/>
        <v>81510</v>
      </c>
      <c r="BK163" s="2">
        <f t="shared" si="56"/>
        <v>81710</v>
      </c>
      <c r="BL163" s="2">
        <f t="shared" si="56"/>
        <v>82286</v>
      </c>
      <c r="BM163" s="2">
        <f t="shared" ref="BM163:BZ163" si="57">+BM16+BM23+BM30+BM37+BM44+BM51+BM58+BM65+BM72+BM79+BM86+BM93+BM100+BM107+BM114+BM121+BM128+BM135+BM142+BM149+BM156</f>
        <v>82212</v>
      </c>
      <c r="BN163" s="2">
        <f t="shared" si="57"/>
        <v>0</v>
      </c>
      <c r="BO163" s="2">
        <f t="shared" si="57"/>
        <v>0</v>
      </c>
      <c r="BP163" s="2">
        <f t="shared" si="57"/>
        <v>0</v>
      </c>
      <c r="BQ163" s="2">
        <f t="shared" si="57"/>
        <v>0</v>
      </c>
      <c r="BR163" s="2">
        <f t="shared" si="57"/>
        <v>0</v>
      </c>
      <c r="BS163" s="2">
        <f t="shared" si="57"/>
        <v>0</v>
      </c>
      <c r="BT163" s="2">
        <f t="shared" si="57"/>
        <v>0</v>
      </c>
      <c r="BU163" s="2">
        <f t="shared" si="57"/>
        <v>0</v>
      </c>
      <c r="BV163" s="2">
        <f t="shared" si="57"/>
        <v>0</v>
      </c>
      <c r="BW163" s="2">
        <f t="shared" si="57"/>
        <v>0</v>
      </c>
      <c r="BX163" s="2">
        <f t="shared" si="57"/>
        <v>0</v>
      </c>
      <c r="BY163" s="2">
        <f t="shared" si="57"/>
        <v>0</v>
      </c>
      <c r="BZ163" s="2">
        <f t="shared" si="57"/>
        <v>0</v>
      </c>
      <c r="CB163">
        <v>162</v>
      </c>
      <c r="CC163" t="s">
        <v>8</v>
      </c>
      <c r="CD163">
        <f ca="1">HLOOKUP($B$170,$D$2:$BZ$166,$CB163,FALSE)</f>
        <v>82212</v>
      </c>
    </row>
    <row r="164" spans="1:82" x14ac:dyDescent="0.25">
      <c r="A164">
        <f>IF(C160='Cruscotto Italia'!$E$3,5,0)</f>
        <v>5</v>
      </c>
      <c r="B164" t="s">
        <v>9</v>
      </c>
      <c r="D164" s="2">
        <f t="shared" si="45"/>
        <v>1</v>
      </c>
      <c r="E164" s="2">
        <f t="shared" si="45"/>
        <v>1</v>
      </c>
      <c r="F164" s="2">
        <f t="shared" si="45"/>
        <v>3</v>
      </c>
      <c r="G164" s="2">
        <f t="shared" si="45"/>
        <v>45</v>
      </c>
      <c r="H164" s="2">
        <f t="shared" si="45"/>
        <v>46</v>
      </c>
      <c r="I164" s="2">
        <f t="shared" si="45"/>
        <v>50</v>
      </c>
      <c r="J164" s="2">
        <f t="shared" si="45"/>
        <v>83</v>
      </c>
      <c r="K164" s="2">
        <f t="shared" si="45"/>
        <v>149</v>
      </c>
      <c r="L164" s="2">
        <f t="shared" si="45"/>
        <v>160</v>
      </c>
      <c r="M164" s="2">
        <f t="shared" si="45"/>
        <v>276</v>
      </c>
      <c r="N164" s="2">
        <f t="shared" si="45"/>
        <v>414</v>
      </c>
      <c r="O164" s="2">
        <f t="shared" si="45"/>
        <v>523</v>
      </c>
      <c r="P164" s="2">
        <f t="shared" si="45"/>
        <v>589</v>
      </c>
      <c r="Q164" s="2">
        <f t="shared" si="45"/>
        <v>622</v>
      </c>
      <c r="R164" s="2">
        <f t="shared" ref="R164:AD164" si="58">+R17+R24+R31+R38+R45+R52+R59+R66+R73+R80+R87+R94+R101+R108+R115+R122+R129+R136+R143+R150+R157</f>
        <v>724</v>
      </c>
      <c r="S164" s="2">
        <f t="shared" si="58"/>
        <v>1004</v>
      </c>
      <c r="T164" s="2">
        <f t="shared" si="58"/>
        <v>1045</v>
      </c>
      <c r="U164" s="2">
        <f t="shared" si="58"/>
        <v>1258</v>
      </c>
      <c r="V164" s="2">
        <f t="shared" si="58"/>
        <v>1439</v>
      </c>
      <c r="W164" s="2">
        <f t="shared" si="58"/>
        <v>1966</v>
      </c>
      <c r="X164" s="2">
        <f t="shared" si="58"/>
        <v>2335</v>
      </c>
      <c r="Y164" s="2">
        <f t="shared" si="58"/>
        <v>2749</v>
      </c>
      <c r="Z164" s="2">
        <f t="shared" si="58"/>
        <v>2941</v>
      </c>
      <c r="AA164" s="2">
        <f t="shared" si="58"/>
        <v>4025</v>
      </c>
      <c r="AB164" s="2">
        <f t="shared" si="58"/>
        <v>4440</v>
      </c>
      <c r="AC164" s="2">
        <f t="shared" si="58"/>
        <v>5129</v>
      </c>
      <c r="AD164" s="2">
        <f t="shared" si="58"/>
        <v>6072</v>
      </c>
      <c r="AE164" s="2">
        <f t="shared" ref="AE164:BA164" si="59">+AE17+AE24+AE31+AE38+AE45+AE52+AE59+AE66+AE73+AE80+AE87+AE94+AE101+AE108+AE115+AE122+AE129+AE136+AE143+AE150+AE157</f>
        <v>7024</v>
      </c>
      <c r="AF164" s="2">
        <f t="shared" si="59"/>
        <v>7432</v>
      </c>
      <c r="AG164" s="2">
        <f t="shared" si="59"/>
        <v>8326</v>
      </c>
      <c r="AH164" s="2">
        <f t="shared" si="59"/>
        <v>9362</v>
      </c>
      <c r="AI164" s="2">
        <f t="shared" si="59"/>
        <v>10361</v>
      </c>
      <c r="AJ164" s="2">
        <f t="shared" si="59"/>
        <v>10950</v>
      </c>
      <c r="AK164" s="2">
        <f t="shared" si="59"/>
        <v>12384</v>
      </c>
      <c r="AL164" s="2">
        <f t="shared" si="59"/>
        <v>13030</v>
      </c>
      <c r="AM164" s="2">
        <f t="shared" si="59"/>
        <v>14620</v>
      </c>
      <c r="AN164" s="2">
        <f t="shared" si="59"/>
        <v>15729</v>
      </c>
      <c r="AO164" s="2">
        <f t="shared" si="59"/>
        <v>16847</v>
      </c>
      <c r="AP164" s="2">
        <f t="shared" si="59"/>
        <v>18278</v>
      </c>
      <c r="AQ164" s="2">
        <f t="shared" si="59"/>
        <v>19758</v>
      </c>
      <c r="AR164" s="2">
        <f t="shared" si="59"/>
        <v>20996</v>
      </c>
      <c r="AS164" s="2">
        <f t="shared" si="59"/>
        <v>21815</v>
      </c>
      <c r="AT164" s="2">
        <f t="shared" si="59"/>
        <v>22837</v>
      </c>
      <c r="AU164" s="2">
        <f t="shared" si="59"/>
        <v>24392</v>
      </c>
      <c r="AV164" s="2">
        <f t="shared" si="59"/>
        <v>26491</v>
      </c>
      <c r="AW164" s="2">
        <f t="shared" si="59"/>
        <v>28470</v>
      </c>
      <c r="AX164" s="2">
        <f t="shared" si="59"/>
        <v>30455</v>
      </c>
      <c r="AY164" s="2">
        <f t="shared" si="59"/>
        <v>32534</v>
      </c>
      <c r="AZ164" s="2">
        <f t="shared" si="59"/>
        <v>34211</v>
      </c>
      <c r="BA164" s="2">
        <f t="shared" si="59"/>
        <v>35435</v>
      </c>
      <c r="BB164" s="2">
        <f t="shared" ref="BB164:BL164" si="60">+BB17+BB24+BB31+BB38+BB45+BB52+BB59+BB66+BB73+BB80+BB87+BB94+BB101+BB108+BB115+BB122+BB129+BB136+BB143+BB150+BB157</f>
        <v>37130</v>
      </c>
      <c r="BC164" s="2">
        <f t="shared" si="60"/>
        <v>38092</v>
      </c>
      <c r="BD164" s="2">
        <f t="shared" si="60"/>
        <v>40164</v>
      </c>
      <c r="BE164" s="2">
        <f t="shared" si="60"/>
        <v>42727</v>
      </c>
      <c r="BF164" s="2">
        <f t="shared" si="60"/>
        <v>44927</v>
      </c>
      <c r="BG164" s="2">
        <f t="shared" si="60"/>
        <v>47055</v>
      </c>
      <c r="BH164" s="2">
        <f t="shared" si="60"/>
        <v>48877</v>
      </c>
      <c r="BI164" s="2">
        <f t="shared" si="60"/>
        <v>51600</v>
      </c>
      <c r="BJ164" s="2">
        <f t="shared" si="60"/>
        <v>54543</v>
      </c>
      <c r="BK164" s="2">
        <f t="shared" si="60"/>
        <v>57576</v>
      </c>
      <c r="BL164" s="2">
        <f t="shared" si="60"/>
        <v>60498</v>
      </c>
      <c r="BM164" s="2">
        <f t="shared" ref="BM164:BZ164" si="61">+BM17+BM24+BM31+BM38+BM45+BM52+BM59+BM66+BM73+BM80+BM87+BM94+BM101+BM108+BM115+BM122+BM129+BM136+BM143+BM150+BM157</f>
        <v>63120</v>
      </c>
      <c r="BN164" s="2">
        <f t="shared" si="61"/>
        <v>0</v>
      </c>
      <c r="BO164" s="2">
        <f t="shared" si="61"/>
        <v>0</v>
      </c>
      <c r="BP164" s="2">
        <f t="shared" si="61"/>
        <v>0</v>
      </c>
      <c r="BQ164" s="2">
        <f t="shared" si="61"/>
        <v>0</v>
      </c>
      <c r="BR164" s="2">
        <f t="shared" si="61"/>
        <v>0</v>
      </c>
      <c r="BS164" s="2">
        <f t="shared" si="61"/>
        <v>0</v>
      </c>
      <c r="BT164" s="2">
        <f t="shared" si="61"/>
        <v>0</v>
      </c>
      <c r="BU164" s="2">
        <f t="shared" si="61"/>
        <v>0</v>
      </c>
      <c r="BV164" s="2">
        <f t="shared" si="61"/>
        <v>0</v>
      </c>
      <c r="BW164" s="2">
        <f t="shared" si="61"/>
        <v>0</v>
      </c>
      <c r="BX164" s="2">
        <f t="shared" si="61"/>
        <v>0</v>
      </c>
      <c r="BY164" s="2">
        <f t="shared" si="61"/>
        <v>0</v>
      </c>
      <c r="BZ164" s="2">
        <f t="shared" si="61"/>
        <v>0</v>
      </c>
      <c r="CB164">
        <v>163</v>
      </c>
      <c r="CC164" t="s">
        <v>9</v>
      </c>
      <c r="CD164">
        <f ca="1">HLOOKUP($B$170,$D$2:$BZ$166,$CB164,FALSE)</f>
        <v>63120</v>
      </c>
    </row>
    <row r="165" spans="1:82" x14ac:dyDescent="0.25">
      <c r="A165">
        <f>IF(C160='Cruscotto Italia'!$E$3,6,0)</f>
        <v>6</v>
      </c>
      <c r="B165" t="s">
        <v>10</v>
      </c>
      <c r="D165" s="2">
        <f t="shared" si="45"/>
        <v>7</v>
      </c>
      <c r="E165" s="2">
        <f t="shared" si="45"/>
        <v>10</v>
      </c>
      <c r="F165" s="2">
        <f t="shared" si="45"/>
        <v>12</v>
      </c>
      <c r="G165" s="2">
        <f t="shared" si="45"/>
        <v>17</v>
      </c>
      <c r="H165" s="2">
        <f t="shared" si="45"/>
        <v>21</v>
      </c>
      <c r="I165" s="2">
        <f t="shared" si="45"/>
        <v>29</v>
      </c>
      <c r="J165" s="2">
        <f t="shared" si="45"/>
        <v>34</v>
      </c>
      <c r="K165" s="2">
        <f t="shared" si="45"/>
        <v>52</v>
      </c>
      <c r="L165" s="2">
        <f t="shared" si="45"/>
        <v>79</v>
      </c>
      <c r="M165" s="2">
        <f t="shared" si="45"/>
        <v>107</v>
      </c>
      <c r="N165" s="2">
        <f t="shared" si="45"/>
        <v>148</v>
      </c>
      <c r="O165" s="2">
        <f t="shared" si="45"/>
        <v>197</v>
      </c>
      <c r="P165" s="2">
        <f t="shared" si="45"/>
        <v>233</v>
      </c>
      <c r="Q165" s="2">
        <f t="shared" si="45"/>
        <v>366</v>
      </c>
      <c r="R165" s="2">
        <f t="shared" ref="R165:AD165" si="62">+R18+R25+R32+R39+R46+R53+R60+R67+R74+R81+R88+R95+R102+R109+R116+R123+R130+R137+R144+R151+R158</f>
        <v>463</v>
      </c>
      <c r="S165" s="2">
        <f t="shared" si="62"/>
        <v>631</v>
      </c>
      <c r="T165" s="2">
        <f t="shared" si="62"/>
        <v>827</v>
      </c>
      <c r="U165" s="2">
        <f t="shared" si="62"/>
        <v>1016</v>
      </c>
      <c r="V165" s="2">
        <f t="shared" si="62"/>
        <v>1266</v>
      </c>
      <c r="W165" s="2">
        <f t="shared" si="62"/>
        <v>1441</v>
      </c>
      <c r="X165" s="2">
        <f t="shared" si="62"/>
        <v>1809</v>
      </c>
      <c r="Y165" s="2">
        <f t="shared" si="62"/>
        <v>2158</v>
      </c>
      <c r="Z165" s="2">
        <f t="shared" si="62"/>
        <v>2503</v>
      </c>
      <c r="AA165" s="2">
        <f t="shared" si="62"/>
        <v>2978</v>
      </c>
      <c r="AB165" s="2">
        <f t="shared" si="62"/>
        <v>3405</v>
      </c>
      <c r="AC165" s="2">
        <f t="shared" si="62"/>
        <v>4032</v>
      </c>
      <c r="AD165" s="2">
        <f t="shared" si="62"/>
        <v>4825</v>
      </c>
      <c r="AE165" s="2">
        <f t="shared" ref="AE165:BA165" si="63">+AE18+AE25+AE32+AE39+AE46+AE53+AE60+AE67+AE74+AE81+AE88+AE95+AE102+AE109+AE116+AE123+AE130+AE137+AE144+AE151+AE158</f>
        <v>5476</v>
      </c>
      <c r="AF165" s="2">
        <f t="shared" si="63"/>
        <v>6077</v>
      </c>
      <c r="AG165" s="2">
        <f t="shared" si="63"/>
        <v>6820</v>
      </c>
      <c r="AH165" s="2">
        <f t="shared" si="63"/>
        <v>7503</v>
      </c>
      <c r="AI165" s="2">
        <f t="shared" si="63"/>
        <v>8165</v>
      </c>
      <c r="AJ165" s="2">
        <f t="shared" si="63"/>
        <v>9134</v>
      </c>
      <c r="AK165" s="2">
        <f t="shared" si="63"/>
        <v>10023</v>
      </c>
      <c r="AL165" s="2">
        <f t="shared" si="63"/>
        <v>10779</v>
      </c>
      <c r="AM165" s="2">
        <f t="shared" si="63"/>
        <v>11591</v>
      </c>
      <c r="AN165" s="2">
        <f t="shared" si="63"/>
        <v>12428</v>
      </c>
      <c r="AO165" s="2">
        <f t="shared" si="63"/>
        <v>13155</v>
      </c>
      <c r="AP165" s="2">
        <f t="shared" si="63"/>
        <v>13915</v>
      </c>
      <c r="AQ165" s="2">
        <f t="shared" si="63"/>
        <v>14681</v>
      </c>
      <c r="AR165" s="2">
        <f t="shared" si="63"/>
        <v>15362</v>
      </c>
      <c r="AS165" s="2">
        <f t="shared" si="63"/>
        <v>15887</v>
      </c>
      <c r="AT165" s="2">
        <f t="shared" si="63"/>
        <v>16523</v>
      </c>
      <c r="AU165" s="2">
        <f t="shared" si="63"/>
        <v>17127</v>
      </c>
      <c r="AV165" s="2">
        <f t="shared" si="63"/>
        <v>17669</v>
      </c>
      <c r="AW165" s="2">
        <f t="shared" si="63"/>
        <v>18279</v>
      </c>
      <c r="AX165" s="2">
        <f t="shared" si="63"/>
        <v>18849</v>
      </c>
      <c r="AY165" s="2">
        <f t="shared" si="63"/>
        <v>19468</v>
      </c>
      <c r="AZ165" s="2">
        <f t="shared" si="63"/>
        <v>19899</v>
      </c>
      <c r="BA165" s="2">
        <f t="shared" si="63"/>
        <v>20465</v>
      </c>
      <c r="BB165" s="2">
        <f t="shared" ref="BB165:BL165" si="64">+BB18+BB25+BB32+BB39+BB46+BB53+BB60+BB67+BB74+BB81+BB88+BB95+BB102+BB109+BB116+BB123+BB130+BB137+BB144+BB151+BB158</f>
        <v>21067</v>
      </c>
      <c r="BC165" s="2">
        <f t="shared" si="64"/>
        <v>21645</v>
      </c>
      <c r="BD165" s="2">
        <f t="shared" si="64"/>
        <v>22170</v>
      </c>
      <c r="BE165" s="2">
        <f t="shared" si="64"/>
        <v>22745</v>
      </c>
      <c r="BF165" s="2">
        <f t="shared" si="64"/>
        <v>23227</v>
      </c>
      <c r="BG165" s="2">
        <f t="shared" si="64"/>
        <v>23660</v>
      </c>
      <c r="BH165" s="2">
        <f t="shared" si="64"/>
        <v>24114</v>
      </c>
      <c r="BI165" s="2">
        <f t="shared" si="64"/>
        <v>24648</v>
      </c>
      <c r="BJ165" s="2">
        <f t="shared" si="64"/>
        <v>25085</v>
      </c>
      <c r="BK165" s="2">
        <f t="shared" si="64"/>
        <v>25549</v>
      </c>
      <c r="BL165" s="2">
        <f t="shared" si="64"/>
        <v>25969</v>
      </c>
      <c r="BM165" s="2">
        <f t="shared" ref="BM165:BZ165" si="65">+BM18+BM25+BM32+BM39+BM46+BM53+BM60+BM67+BM74+BM81+BM88+BM95+BM102+BM109+BM116+BM123+BM130+BM137+BM144+BM151+BM158</f>
        <v>26384</v>
      </c>
      <c r="BN165" s="2">
        <f t="shared" si="65"/>
        <v>0</v>
      </c>
      <c r="BO165" s="2">
        <f t="shared" si="65"/>
        <v>0</v>
      </c>
      <c r="BP165" s="2">
        <f t="shared" si="65"/>
        <v>0</v>
      </c>
      <c r="BQ165" s="2">
        <f t="shared" si="65"/>
        <v>0</v>
      </c>
      <c r="BR165" s="2">
        <f t="shared" si="65"/>
        <v>0</v>
      </c>
      <c r="BS165" s="2">
        <f t="shared" si="65"/>
        <v>0</v>
      </c>
      <c r="BT165" s="2">
        <f t="shared" si="65"/>
        <v>0</v>
      </c>
      <c r="BU165" s="2">
        <f t="shared" si="65"/>
        <v>0</v>
      </c>
      <c r="BV165" s="2">
        <f t="shared" si="65"/>
        <v>0</v>
      </c>
      <c r="BW165" s="2">
        <f t="shared" si="65"/>
        <v>0</v>
      </c>
      <c r="BX165" s="2">
        <f t="shared" si="65"/>
        <v>0</v>
      </c>
      <c r="BY165" s="2">
        <f t="shared" si="65"/>
        <v>0</v>
      </c>
      <c r="BZ165" s="2">
        <f t="shared" si="65"/>
        <v>0</v>
      </c>
      <c r="CB165">
        <v>164</v>
      </c>
      <c r="CC165" t="s">
        <v>10</v>
      </c>
      <c r="CD165">
        <f ca="1">HLOOKUP($B$170,$D$2:$BZ$166,$CB165,FALSE)</f>
        <v>26384</v>
      </c>
    </row>
    <row r="166" spans="1:82" x14ac:dyDescent="0.25">
      <c r="A166">
        <f>IF(C160='Cruscotto Italia'!$E$3,7,0)</f>
        <v>7</v>
      </c>
      <c r="B166" t="s">
        <v>11</v>
      </c>
      <c r="D166" s="2">
        <f t="shared" si="45"/>
        <v>4324</v>
      </c>
      <c r="E166" s="2">
        <f t="shared" si="45"/>
        <v>8623</v>
      </c>
      <c r="F166" s="2">
        <f t="shared" si="45"/>
        <v>9587</v>
      </c>
      <c r="G166" s="2">
        <f t="shared" si="45"/>
        <v>12014</v>
      </c>
      <c r="H166" s="2">
        <f t="shared" si="45"/>
        <v>15695</v>
      </c>
      <c r="I166" s="2">
        <f t="shared" si="45"/>
        <v>18661</v>
      </c>
      <c r="J166" s="2">
        <f t="shared" si="45"/>
        <v>21127</v>
      </c>
      <c r="K166" s="2">
        <f t="shared" si="45"/>
        <v>23345</v>
      </c>
      <c r="L166" s="2">
        <f t="shared" si="45"/>
        <v>25844</v>
      </c>
      <c r="M166" s="2">
        <f t="shared" si="45"/>
        <v>29861</v>
      </c>
      <c r="N166" s="2">
        <f t="shared" si="45"/>
        <v>32362</v>
      </c>
      <c r="O166" s="2">
        <f t="shared" si="45"/>
        <v>36359</v>
      </c>
      <c r="P166" s="2">
        <f t="shared" si="45"/>
        <v>42062</v>
      </c>
      <c r="Q166" s="2">
        <f t="shared" si="45"/>
        <v>49937</v>
      </c>
      <c r="R166" s="2">
        <f t="shared" ref="R166:AD166" si="66">+R19+R26+R33+R40+R47+R54+R61+R68+R75+R82+R89+R96+R103+R110+R117+R124+R131+R138+R145+R152+R159</f>
        <v>53826</v>
      </c>
      <c r="S166" s="2">
        <f t="shared" si="66"/>
        <v>60761</v>
      </c>
      <c r="T166" s="2">
        <f t="shared" si="66"/>
        <v>73154</v>
      </c>
      <c r="U166" s="2">
        <f t="shared" si="66"/>
        <v>86011</v>
      </c>
      <c r="V166" s="2">
        <f t="shared" si="66"/>
        <v>97488</v>
      </c>
      <c r="W166" s="2">
        <f t="shared" si="66"/>
        <v>109170</v>
      </c>
      <c r="X166" s="2">
        <f t="shared" si="66"/>
        <v>124899</v>
      </c>
      <c r="Y166" s="2">
        <f t="shared" si="66"/>
        <v>137962</v>
      </c>
      <c r="Z166" s="2">
        <f t="shared" si="66"/>
        <v>148657</v>
      </c>
      <c r="AA166" s="2">
        <f t="shared" si="66"/>
        <v>165541</v>
      </c>
      <c r="AB166" s="2">
        <f t="shared" si="66"/>
        <v>182777</v>
      </c>
      <c r="AC166" s="2">
        <f t="shared" si="66"/>
        <v>206886</v>
      </c>
      <c r="AD166" s="2">
        <f t="shared" si="66"/>
        <v>233222</v>
      </c>
      <c r="AE166" s="2">
        <f t="shared" ref="AE166:BA166" si="67">+AE19+AE26+AE33+AE40+AE47+AE54+AE61+AE68+AE75+AE82+AE89+AE96+AE103+AE110+AE117+AE124+AE131+AE138+AE145+AE152+AE159</f>
        <v>258402</v>
      </c>
      <c r="AF166" s="2">
        <f t="shared" si="67"/>
        <v>275468</v>
      </c>
      <c r="AG166" s="2">
        <f t="shared" si="67"/>
        <v>296964</v>
      </c>
      <c r="AH166" s="2">
        <f t="shared" si="67"/>
        <v>324445</v>
      </c>
      <c r="AI166" s="2">
        <f t="shared" si="67"/>
        <v>361060</v>
      </c>
      <c r="AJ166" s="2">
        <f t="shared" si="67"/>
        <v>394079</v>
      </c>
      <c r="AK166" s="2">
        <f t="shared" si="67"/>
        <v>429526</v>
      </c>
      <c r="AL166" s="2">
        <f t="shared" si="67"/>
        <v>454030</v>
      </c>
      <c r="AM166" s="2">
        <f t="shared" si="67"/>
        <v>477359</v>
      </c>
      <c r="AN166" s="2">
        <f t="shared" si="67"/>
        <v>506968</v>
      </c>
      <c r="AO166" s="2">
        <f t="shared" si="67"/>
        <v>541423</v>
      </c>
      <c r="AP166" s="2">
        <f t="shared" si="67"/>
        <v>581232</v>
      </c>
      <c r="AQ166" s="2">
        <f t="shared" si="67"/>
        <v>619849</v>
      </c>
      <c r="AR166" s="2">
        <f t="shared" si="67"/>
        <v>657224</v>
      </c>
      <c r="AS166" s="2">
        <f t="shared" si="67"/>
        <v>691461</v>
      </c>
      <c r="AT166" s="2">
        <f t="shared" si="67"/>
        <v>721732</v>
      </c>
      <c r="AU166" s="2">
        <f t="shared" si="67"/>
        <v>755445</v>
      </c>
      <c r="AV166" s="2">
        <f t="shared" si="67"/>
        <v>807125</v>
      </c>
      <c r="AW166" s="2">
        <f t="shared" si="67"/>
        <v>853369</v>
      </c>
      <c r="AX166" s="2">
        <f t="shared" si="67"/>
        <v>906864</v>
      </c>
      <c r="AY166" s="2">
        <f t="shared" si="67"/>
        <v>963473</v>
      </c>
      <c r="AZ166" s="2">
        <f t="shared" si="67"/>
        <v>1010193</v>
      </c>
      <c r="BA166" s="2">
        <f t="shared" si="67"/>
        <v>1046910</v>
      </c>
      <c r="BB166" s="2">
        <f t="shared" ref="BB166:BL166" si="68">+BB19+BB26+BB33+BB40+BB47+BB54+BB61+BB68+BB75+BB82+BB89+BB96+BB103+BB110+BB117+BB124+BB131+BB138+BB145+BB152+BB159</f>
        <v>1073689</v>
      </c>
      <c r="BC166" s="2">
        <f t="shared" si="68"/>
        <v>1117404</v>
      </c>
      <c r="BD166" s="2">
        <f t="shared" si="68"/>
        <v>1178403</v>
      </c>
      <c r="BE166" s="2">
        <f t="shared" si="68"/>
        <v>1244108</v>
      </c>
      <c r="BF166" s="2">
        <f t="shared" si="68"/>
        <v>1305833</v>
      </c>
      <c r="BG166" s="2">
        <f t="shared" si="68"/>
        <v>1356541</v>
      </c>
      <c r="BH166" s="2">
        <f t="shared" si="68"/>
        <v>1398024</v>
      </c>
      <c r="BI166" s="2">
        <f t="shared" si="68"/>
        <v>1450150</v>
      </c>
      <c r="BJ166" s="2">
        <f t="shared" si="68"/>
        <v>1513251</v>
      </c>
      <c r="BK166" s="2">
        <f t="shared" si="68"/>
        <v>1579909</v>
      </c>
      <c r="BL166" s="2">
        <f t="shared" si="68"/>
        <v>1642356</v>
      </c>
      <c r="BM166" s="2">
        <f t="shared" ref="BM166:BZ166" si="69">+BM19+BM26+BM33+BM40+BM47+BM54+BM61+BM68+BM75+BM82+BM89+BM96+BM103+BM110+BM117+BM124+BM131+BM138+BM145+BM152+BM159</f>
        <v>1707743</v>
      </c>
      <c r="BN166" s="2">
        <f t="shared" si="69"/>
        <v>0</v>
      </c>
      <c r="BO166" s="2">
        <f t="shared" si="69"/>
        <v>0</v>
      </c>
      <c r="BP166" s="2">
        <f t="shared" si="69"/>
        <v>0</v>
      </c>
      <c r="BQ166" s="2">
        <f t="shared" si="69"/>
        <v>0</v>
      </c>
      <c r="BR166" s="2">
        <f t="shared" si="69"/>
        <v>0</v>
      </c>
      <c r="BS166" s="2">
        <f t="shared" si="69"/>
        <v>0</v>
      </c>
      <c r="BT166" s="2">
        <f t="shared" si="69"/>
        <v>0</v>
      </c>
      <c r="BU166" s="2">
        <f t="shared" si="69"/>
        <v>0</v>
      </c>
      <c r="BV166" s="2">
        <f t="shared" si="69"/>
        <v>0</v>
      </c>
      <c r="BW166" s="2">
        <f t="shared" si="69"/>
        <v>0</v>
      </c>
      <c r="BX166" s="2">
        <f t="shared" si="69"/>
        <v>0</v>
      </c>
      <c r="BY166" s="2">
        <f t="shared" si="69"/>
        <v>0</v>
      </c>
      <c r="BZ166" s="2">
        <f t="shared" si="69"/>
        <v>0</v>
      </c>
      <c r="CB166">
        <v>165</v>
      </c>
      <c r="CC166" t="s">
        <v>11</v>
      </c>
      <c r="CD166">
        <f ca="1">HLOOKUP($B$170,$D$2:$BZ$166,$CB166,FALSE)</f>
        <v>1707743</v>
      </c>
    </row>
    <row r="167" spans="1:82" x14ac:dyDescent="0.25">
      <c r="CB167">
        <v>166</v>
      </c>
    </row>
    <row r="168" spans="1:82" x14ac:dyDescent="0.25">
      <c r="CB168">
        <v>167</v>
      </c>
    </row>
    <row r="169" spans="1:82" x14ac:dyDescent="0.25">
      <c r="B169" s="1" t="str">
        <f>+'Cruscotto Italia'!E3</f>
        <v>ITALIA</v>
      </c>
      <c r="C169" s="115">
        <f ca="1">TODAY()</f>
        <v>43946</v>
      </c>
      <c r="CB169">
        <v>168</v>
      </c>
    </row>
    <row r="170" spans="1:82" x14ac:dyDescent="0.25">
      <c r="A170">
        <v>1</v>
      </c>
      <c r="B170" s="90">
        <f ca="1">TODAY()-C170-'Cruscotto province (2)'!C25</f>
        <v>43946</v>
      </c>
      <c r="C170" s="91">
        <f ca="1">IF(HLOOKUP(C169,D2:BZ160,CB160,FALSE)=0,1,0)</f>
        <v>0</v>
      </c>
      <c r="D170" s="7">
        <f>+D2</f>
        <v>43885</v>
      </c>
      <c r="E170" s="7">
        <f t="shared" ref="E170:AD170" si="70">+E2</f>
        <v>43886</v>
      </c>
      <c r="F170" s="7">
        <f t="shared" si="70"/>
        <v>43887</v>
      </c>
      <c r="G170" s="7">
        <f t="shared" si="70"/>
        <v>43888</v>
      </c>
      <c r="H170" s="7">
        <f t="shared" si="70"/>
        <v>43889</v>
      </c>
      <c r="I170" s="7">
        <f t="shared" si="70"/>
        <v>43890</v>
      </c>
      <c r="J170" s="7">
        <f t="shared" si="70"/>
        <v>43891</v>
      </c>
      <c r="K170" s="7">
        <f t="shared" si="70"/>
        <v>43892</v>
      </c>
      <c r="L170" s="7">
        <f t="shared" si="70"/>
        <v>43893</v>
      </c>
      <c r="M170" s="7">
        <f t="shared" si="70"/>
        <v>43894</v>
      </c>
      <c r="N170" s="7">
        <f t="shared" si="70"/>
        <v>43895</v>
      </c>
      <c r="O170" s="7">
        <f t="shared" si="70"/>
        <v>43896</v>
      </c>
      <c r="P170" s="7">
        <f t="shared" si="70"/>
        <v>43897</v>
      </c>
      <c r="Q170" s="7">
        <f t="shared" si="70"/>
        <v>43898</v>
      </c>
      <c r="R170" s="7">
        <f t="shared" si="70"/>
        <v>43899</v>
      </c>
      <c r="S170" s="7">
        <f t="shared" si="70"/>
        <v>43900</v>
      </c>
      <c r="T170" s="7">
        <f t="shared" si="70"/>
        <v>43901</v>
      </c>
      <c r="U170" s="7">
        <f t="shared" si="70"/>
        <v>43902</v>
      </c>
      <c r="V170" s="7">
        <f t="shared" si="70"/>
        <v>43903</v>
      </c>
      <c r="W170" s="7">
        <f t="shared" si="70"/>
        <v>43904</v>
      </c>
      <c r="X170" s="7">
        <f t="shared" si="70"/>
        <v>43905</v>
      </c>
      <c r="Y170" s="7">
        <f t="shared" si="70"/>
        <v>43906</v>
      </c>
      <c r="Z170" s="7">
        <f t="shared" si="70"/>
        <v>43907</v>
      </c>
      <c r="AA170" s="7">
        <f t="shared" si="70"/>
        <v>43908</v>
      </c>
      <c r="AB170" s="7">
        <f t="shared" si="70"/>
        <v>43909</v>
      </c>
      <c r="AC170" s="7">
        <f t="shared" si="70"/>
        <v>43910</v>
      </c>
      <c r="AD170" s="7">
        <f t="shared" si="70"/>
        <v>43911</v>
      </c>
      <c r="AE170" s="7">
        <f t="shared" ref="AE170:BL170" si="71">+AE2</f>
        <v>43912</v>
      </c>
      <c r="AF170" s="7">
        <f t="shared" si="71"/>
        <v>43913</v>
      </c>
      <c r="AG170" s="7">
        <f t="shared" si="71"/>
        <v>43914</v>
      </c>
      <c r="AH170" s="7">
        <f t="shared" si="71"/>
        <v>43915</v>
      </c>
      <c r="AI170" s="7">
        <f t="shared" si="71"/>
        <v>43916</v>
      </c>
      <c r="AJ170" s="7">
        <f t="shared" si="71"/>
        <v>43917</v>
      </c>
      <c r="AK170" s="7">
        <f t="shared" si="71"/>
        <v>43918</v>
      </c>
      <c r="AL170" s="7">
        <f t="shared" si="71"/>
        <v>43919</v>
      </c>
      <c r="AM170" s="7">
        <f t="shared" si="71"/>
        <v>43920</v>
      </c>
      <c r="AN170" s="7">
        <f t="shared" si="71"/>
        <v>43921</v>
      </c>
      <c r="AO170" s="7">
        <f t="shared" si="71"/>
        <v>43922</v>
      </c>
      <c r="AP170" s="7">
        <f t="shared" si="71"/>
        <v>43923</v>
      </c>
      <c r="AQ170" s="7">
        <f t="shared" si="71"/>
        <v>43924</v>
      </c>
      <c r="AR170" s="7">
        <f t="shared" si="71"/>
        <v>43925</v>
      </c>
      <c r="AS170" s="7">
        <f t="shared" si="71"/>
        <v>43926</v>
      </c>
      <c r="AT170" s="7">
        <f t="shared" si="71"/>
        <v>43927</v>
      </c>
      <c r="AU170" s="7">
        <f t="shared" si="71"/>
        <v>43928</v>
      </c>
      <c r="AV170" s="7">
        <f t="shared" si="71"/>
        <v>43929</v>
      </c>
      <c r="AW170" s="7">
        <f t="shared" si="71"/>
        <v>43930</v>
      </c>
      <c r="AX170" s="7">
        <f t="shared" si="71"/>
        <v>43931</v>
      </c>
      <c r="AY170" s="7">
        <f t="shared" si="71"/>
        <v>43932</v>
      </c>
      <c r="AZ170" s="7">
        <f t="shared" si="71"/>
        <v>43933</v>
      </c>
      <c r="BA170" s="7">
        <f t="shared" si="71"/>
        <v>43934</v>
      </c>
      <c r="BB170" s="7">
        <f t="shared" si="71"/>
        <v>43935</v>
      </c>
      <c r="BC170" s="7">
        <f t="shared" si="71"/>
        <v>43936</v>
      </c>
      <c r="BD170" s="7">
        <f t="shared" si="71"/>
        <v>43937</v>
      </c>
      <c r="BE170" s="7">
        <f t="shared" si="71"/>
        <v>43938</v>
      </c>
      <c r="BF170" s="7">
        <f t="shared" si="71"/>
        <v>43939</v>
      </c>
      <c r="BG170" s="7">
        <f t="shared" si="71"/>
        <v>43940</v>
      </c>
      <c r="BH170" s="7">
        <f t="shared" si="71"/>
        <v>43941</v>
      </c>
      <c r="BI170" s="7">
        <f t="shared" si="71"/>
        <v>43942</v>
      </c>
      <c r="BJ170" s="7">
        <f t="shared" si="71"/>
        <v>43943</v>
      </c>
      <c r="BK170" s="7">
        <f t="shared" si="71"/>
        <v>43944</v>
      </c>
      <c r="BL170" s="7">
        <f t="shared" si="71"/>
        <v>43945</v>
      </c>
      <c r="BM170" s="7">
        <f t="shared" ref="BM170:BZ170" si="72">+BM2</f>
        <v>43946</v>
      </c>
      <c r="BN170" s="7">
        <f t="shared" si="72"/>
        <v>43947</v>
      </c>
      <c r="BO170" s="7">
        <f t="shared" si="72"/>
        <v>43948</v>
      </c>
      <c r="BP170" s="7">
        <f t="shared" si="72"/>
        <v>43949</v>
      </c>
      <c r="BQ170" s="7">
        <f t="shared" si="72"/>
        <v>43950</v>
      </c>
      <c r="BR170" s="7">
        <f t="shared" si="72"/>
        <v>43951</v>
      </c>
      <c r="BS170" s="7">
        <f t="shared" si="72"/>
        <v>43952</v>
      </c>
      <c r="BT170" s="7">
        <f t="shared" si="72"/>
        <v>43953</v>
      </c>
      <c r="BU170" s="7">
        <f t="shared" si="72"/>
        <v>43954</v>
      </c>
      <c r="BV170" s="7">
        <f t="shared" si="72"/>
        <v>43955</v>
      </c>
      <c r="BW170" s="7">
        <f t="shared" si="72"/>
        <v>43956</v>
      </c>
      <c r="BX170" s="7">
        <f t="shared" si="72"/>
        <v>43957</v>
      </c>
      <c r="BY170" s="7">
        <f t="shared" si="72"/>
        <v>43958</v>
      </c>
      <c r="BZ170" s="7">
        <f t="shared" si="72"/>
        <v>43959</v>
      </c>
      <c r="CB170">
        <v>169</v>
      </c>
    </row>
    <row r="171" spans="1:82" x14ac:dyDescent="0.25">
      <c r="A171">
        <v>2</v>
      </c>
      <c r="B171">
        <f ca="1">HLOOKUP($B$170,$D$170:$BZ$175,$A171,FALSE)</f>
        <v>105847</v>
      </c>
      <c r="C171" s="1" t="s">
        <v>0</v>
      </c>
      <c r="D171">
        <f>+D4</f>
        <v>221</v>
      </c>
      <c r="E171">
        <f t="shared" ref="E171:Q171" si="73">+E4</f>
        <v>311</v>
      </c>
      <c r="F171">
        <f t="shared" si="73"/>
        <v>385</v>
      </c>
      <c r="G171">
        <f t="shared" si="73"/>
        <v>588</v>
      </c>
      <c r="H171">
        <f t="shared" si="73"/>
        <v>821</v>
      </c>
      <c r="I171">
        <f t="shared" si="73"/>
        <v>1049</v>
      </c>
      <c r="J171">
        <f t="shared" si="73"/>
        <v>1577</v>
      </c>
      <c r="K171">
        <f t="shared" si="73"/>
        <v>1835</v>
      </c>
      <c r="L171">
        <f t="shared" si="73"/>
        <v>2242</v>
      </c>
      <c r="M171">
        <f t="shared" si="73"/>
        <v>2706</v>
      </c>
      <c r="N171">
        <f t="shared" si="73"/>
        <v>3296</v>
      </c>
      <c r="O171">
        <f t="shared" si="73"/>
        <v>3916</v>
      </c>
      <c r="P171">
        <f t="shared" si="73"/>
        <v>5061</v>
      </c>
      <c r="Q171">
        <f t="shared" si="73"/>
        <v>6387</v>
      </c>
      <c r="R171">
        <f t="shared" ref="R171:AD171" si="74">+R4</f>
        <v>7985</v>
      </c>
      <c r="S171">
        <f t="shared" si="74"/>
        <v>8514</v>
      </c>
      <c r="T171">
        <f t="shared" si="74"/>
        <v>10590</v>
      </c>
      <c r="U171">
        <f t="shared" si="74"/>
        <v>12839</v>
      </c>
      <c r="V171">
        <f t="shared" si="74"/>
        <v>14955</v>
      </c>
      <c r="W171">
        <f t="shared" si="74"/>
        <v>17750</v>
      </c>
      <c r="X171">
        <f t="shared" si="74"/>
        <v>20603</v>
      </c>
      <c r="Y171">
        <f t="shared" si="74"/>
        <v>23073</v>
      </c>
      <c r="Z171">
        <f t="shared" si="74"/>
        <v>26062</v>
      </c>
      <c r="AA171">
        <f t="shared" si="74"/>
        <v>28710</v>
      </c>
      <c r="AB171">
        <f t="shared" si="74"/>
        <v>33190</v>
      </c>
      <c r="AC171">
        <f t="shared" si="74"/>
        <v>37860</v>
      </c>
      <c r="AD171">
        <f t="shared" si="74"/>
        <v>42681</v>
      </c>
      <c r="AE171">
        <f t="shared" ref="AE171:BA171" si="75">+AE4</f>
        <v>46638</v>
      </c>
      <c r="AF171">
        <f t="shared" si="75"/>
        <v>50418</v>
      </c>
      <c r="AG171">
        <f t="shared" si="75"/>
        <v>54030</v>
      </c>
      <c r="AH171">
        <f t="shared" si="75"/>
        <v>57521</v>
      </c>
      <c r="AI171">
        <f t="shared" si="75"/>
        <v>62013</v>
      </c>
      <c r="AJ171">
        <f t="shared" si="75"/>
        <v>66414</v>
      </c>
      <c r="AK171">
        <f t="shared" si="75"/>
        <v>70065</v>
      </c>
      <c r="AL171">
        <f t="shared" si="75"/>
        <v>73880</v>
      </c>
      <c r="AM171">
        <f t="shared" si="75"/>
        <v>75528</v>
      </c>
      <c r="AN171">
        <f t="shared" si="75"/>
        <v>77635</v>
      </c>
      <c r="AO171">
        <f t="shared" si="75"/>
        <v>80572</v>
      </c>
      <c r="AP171">
        <f t="shared" si="75"/>
        <v>83049</v>
      </c>
      <c r="AQ171">
        <f t="shared" si="75"/>
        <v>85388</v>
      </c>
      <c r="AR171">
        <f t="shared" si="75"/>
        <v>88274</v>
      </c>
      <c r="AS171">
        <f t="shared" si="75"/>
        <v>91246</v>
      </c>
      <c r="AT171">
        <f t="shared" si="75"/>
        <v>93187</v>
      </c>
      <c r="AU171">
        <f t="shared" si="75"/>
        <v>94067</v>
      </c>
      <c r="AV171">
        <f t="shared" si="75"/>
        <v>95262</v>
      </c>
      <c r="AW171">
        <f t="shared" si="75"/>
        <v>96877</v>
      </c>
      <c r="AX171">
        <f t="shared" si="75"/>
        <v>98273</v>
      </c>
      <c r="AY171">
        <f t="shared" si="75"/>
        <v>100269</v>
      </c>
      <c r="AZ171">
        <f t="shared" si="75"/>
        <v>102253</v>
      </c>
      <c r="BA171">
        <f t="shared" si="75"/>
        <v>103616</v>
      </c>
      <c r="BB171">
        <f t="shared" ref="BB171:BL171" si="76">+BB4</f>
        <v>104291</v>
      </c>
      <c r="BC171">
        <f t="shared" si="76"/>
        <v>105418</v>
      </c>
      <c r="BD171">
        <f t="shared" si="76"/>
        <v>106607</v>
      </c>
      <c r="BE171">
        <f t="shared" si="76"/>
        <v>106962</v>
      </c>
      <c r="BF171">
        <f t="shared" si="76"/>
        <v>107771</v>
      </c>
      <c r="BG171">
        <f t="shared" si="76"/>
        <v>108257</v>
      </c>
      <c r="BH171">
        <f t="shared" si="76"/>
        <v>108237</v>
      </c>
      <c r="BI171">
        <f t="shared" si="76"/>
        <v>107709</v>
      </c>
      <c r="BJ171">
        <f t="shared" si="76"/>
        <v>107699</v>
      </c>
      <c r="BK171">
        <f t="shared" si="76"/>
        <v>106848</v>
      </c>
      <c r="BL171">
        <f t="shared" si="76"/>
        <v>106527</v>
      </c>
      <c r="BM171">
        <f t="shared" ref="BM171:BZ171" si="77">+BM4</f>
        <v>105847</v>
      </c>
      <c r="BN171">
        <f t="shared" si="77"/>
        <v>0</v>
      </c>
      <c r="BO171">
        <f t="shared" si="77"/>
        <v>0</v>
      </c>
      <c r="BP171">
        <f t="shared" si="77"/>
        <v>0</v>
      </c>
      <c r="BQ171">
        <f t="shared" si="77"/>
        <v>0</v>
      </c>
      <c r="BR171">
        <f t="shared" si="77"/>
        <v>0</v>
      </c>
      <c r="BS171">
        <f t="shared" si="77"/>
        <v>0</v>
      </c>
      <c r="BT171">
        <f t="shared" si="77"/>
        <v>0</v>
      </c>
      <c r="BU171">
        <f t="shared" si="77"/>
        <v>0</v>
      </c>
      <c r="BV171">
        <f t="shared" si="77"/>
        <v>0</v>
      </c>
      <c r="BW171">
        <f t="shared" si="77"/>
        <v>0</v>
      </c>
      <c r="BX171">
        <f t="shared" si="77"/>
        <v>0</v>
      </c>
      <c r="BY171">
        <f t="shared" si="77"/>
        <v>0</v>
      </c>
      <c r="BZ171">
        <f t="shared" si="77"/>
        <v>0</v>
      </c>
      <c r="CB171">
        <v>170</v>
      </c>
    </row>
    <row r="172" spans="1:82" x14ac:dyDescent="0.25">
      <c r="A172">
        <v>3</v>
      </c>
      <c r="B172">
        <f ca="1">HLOOKUP($B$170,$D$170:$BZ$175,$A172,FALSE)</f>
        <v>26384</v>
      </c>
      <c r="C172" s="1" t="s">
        <v>1</v>
      </c>
      <c r="D172">
        <f>+D9</f>
        <v>7</v>
      </c>
      <c r="E172">
        <f t="shared" ref="E172:Q172" si="78">+E9</f>
        <v>10</v>
      </c>
      <c r="F172">
        <f t="shared" si="78"/>
        <v>12</v>
      </c>
      <c r="G172">
        <f t="shared" si="78"/>
        <v>17</v>
      </c>
      <c r="H172">
        <f t="shared" si="78"/>
        <v>21</v>
      </c>
      <c r="I172">
        <f t="shared" si="78"/>
        <v>29</v>
      </c>
      <c r="J172">
        <f t="shared" si="78"/>
        <v>34</v>
      </c>
      <c r="K172">
        <f t="shared" si="78"/>
        <v>52</v>
      </c>
      <c r="L172">
        <f t="shared" si="78"/>
        <v>79</v>
      </c>
      <c r="M172">
        <f t="shared" si="78"/>
        <v>107</v>
      </c>
      <c r="N172">
        <f t="shared" si="78"/>
        <v>148</v>
      </c>
      <c r="O172">
        <f t="shared" si="78"/>
        <v>197</v>
      </c>
      <c r="P172">
        <f t="shared" si="78"/>
        <v>233</v>
      </c>
      <c r="Q172">
        <f t="shared" si="78"/>
        <v>366</v>
      </c>
      <c r="R172">
        <f t="shared" ref="R172:AD172" si="79">+R9</f>
        <v>463</v>
      </c>
      <c r="S172">
        <f t="shared" si="79"/>
        <v>631</v>
      </c>
      <c r="T172">
        <f t="shared" si="79"/>
        <v>827</v>
      </c>
      <c r="U172">
        <f t="shared" si="79"/>
        <v>1016</v>
      </c>
      <c r="V172">
        <f t="shared" si="79"/>
        <v>1266</v>
      </c>
      <c r="W172">
        <f t="shared" si="79"/>
        <v>1441</v>
      </c>
      <c r="X172">
        <f t="shared" si="79"/>
        <v>1809</v>
      </c>
      <c r="Y172">
        <f t="shared" si="79"/>
        <v>2158</v>
      </c>
      <c r="Z172">
        <f t="shared" si="79"/>
        <v>2503</v>
      </c>
      <c r="AA172">
        <f t="shared" si="79"/>
        <v>2978</v>
      </c>
      <c r="AB172">
        <f t="shared" si="79"/>
        <v>3405</v>
      </c>
      <c r="AC172">
        <f t="shared" si="79"/>
        <v>4032</v>
      </c>
      <c r="AD172">
        <f t="shared" si="79"/>
        <v>4825</v>
      </c>
      <c r="AE172">
        <f t="shared" ref="AE172:BA172" si="80">+AE9</f>
        <v>5476</v>
      </c>
      <c r="AF172">
        <f t="shared" si="80"/>
        <v>6077</v>
      </c>
      <c r="AG172">
        <f t="shared" si="80"/>
        <v>6820</v>
      </c>
      <c r="AH172">
        <f t="shared" si="80"/>
        <v>7503</v>
      </c>
      <c r="AI172">
        <f t="shared" si="80"/>
        <v>8165</v>
      </c>
      <c r="AJ172">
        <f t="shared" si="80"/>
        <v>9134</v>
      </c>
      <c r="AK172">
        <f t="shared" si="80"/>
        <v>10023</v>
      </c>
      <c r="AL172">
        <f t="shared" si="80"/>
        <v>10779</v>
      </c>
      <c r="AM172">
        <f t="shared" si="80"/>
        <v>11591</v>
      </c>
      <c r="AN172">
        <f t="shared" si="80"/>
        <v>12428</v>
      </c>
      <c r="AO172">
        <f t="shared" si="80"/>
        <v>13155</v>
      </c>
      <c r="AP172">
        <f t="shared" si="80"/>
        <v>13915</v>
      </c>
      <c r="AQ172">
        <f t="shared" si="80"/>
        <v>14681</v>
      </c>
      <c r="AR172">
        <f t="shared" si="80"/>
        <v>15362</v>
      </c>
      <c r="AS172">
        <f t="shared" si="80"/>
        <v>15887</v>
      </c>
      <c r="AT172">
        <f t="shared" si="80"/>
        <v>16523</v>
      </c>
      <c r="AU172">
        <f t="shared" si="80"/>
        <v>17127</v>
      </c>
      <c r="AV172">
        <f t="shared" si="80"/>
        <v>17669</v>
      </c>
      <c r="AW172">
        <f t="shared" si="80"/>
        <v>18279</v>
      </c>
      <c r="AX172">
        <f t="shared" si="80"/>
        <v>18849</v>
      </c>
      <c r="AY172">
        <f t="shared" si="80"/>
        <v>19468</v>
      </c>
      <c r="AZ172">
        <f t="shared" si="80"/>
        <v>19899</v>
      </c>
      <c r="BA172">
        <f t="shared" si="80"/>
        <v>20465</v>
      </c>
      <c r="BB172">
        <f t="shared" ref="BB172:BL172" si="81">+BB9</f>
        <v>21067</v>
      </c>
      <c r="BC172">
        <f t="shared" si="81"/>
        <v>21645</v>
      </c>
      <c r="BD172">
        <f t="shared" si="81"/>
        <v>22170</v>
      </c>
      <c r="BE172">
        <f t="shared" si="81"/>
        <v>22745</v>
      </c>
      <c r="BF172">
        <f t="shared" si="81"/>
        <v>23227</v>
      </c>
      <c r="BG172">
        <f t="shared" si="81"/>
        <v>23660</v>
      </c>
      <c r="BH172">
        <f t="shared" si="81"/>
        <v>24114</v>
      </c>
      <c r="BI172">
        <f t="shared" si="81"/>
        <v>24648</v>
      </c>
      <c r="BJ172">
        <f t="shared" si="81"/>
        <v>25085</v>
      </c>
      <c r="BK172">
        <f t="shared" si="81"/>
        <v>25549</v>
      </c>
      <c r="BL172">
        <f t="shared" si="81"/>
        <v>25969</v>
      </c>
      <c r="BM172">
        <f t="shared" ref="BM172:BZ172" si="82">+BM9</f>
        <v>26384</v>
      </c>
      <c r="BN172">
        <f t="shared" si="82"/>
        <v>0</v>
      </c>
      <c r="BO172">
        <f t="shared" si="82"/>
        <v>0</v>
      </c>
      <c r="BP172">
        <f t="shared" si="82"/>
        <v>0</v>
      </c>
      <c r="BQ172">
        <f t="shared" si="82"/>
        <v>0</v>
      </c>
      <c r="BR172">
        <f t="shared" si="82"/>
        <v>0</v>
      </c>
      <c r="BS172">
        <f t="shared" si="82"/>
        <v>0</v>
      </c>
      <c r="BT172">
        <f t="shared" si="82"/>
        <v>0</v>
      </c>
      <c r="BU172">
        <f t="shared" si="82"/>
        <v>0</v>
      </c>
      <c r="BV172">
        <f t="shared" si="82"/>
        <v>0</v>
      </c>
      <c r="BW172">
        <f t="shared" si="82"/>
        <v>0</v>
      </c>
      <c r="BX172">
        <f t="shared" si="82"/>
        <v>0</v>
      </c>
      <c r="BY172">
        <f t="shared" si="82"/>
        <v>0</v>
      </c>
      <c r="BZ172">
        <f t="shared" si="82"/>
        <v>0</v>
      </c>
      <c r="CB172">
        <v>171</v>
      </c>
    </row>
    <row r="173" spans="1:82" x14ac:dyDescent="0.25">
      <c r="A173">
        <v>4</v>
      </c>
      <c r="B173">
        <f ca="1">HLOOKUP($B$170,$D$170:$BZ$175,$A173,FALSE)</f>
        <v>63120</v>
      </c>
      <c r="C173" s="1" t="s">
        <v>2</v>
      </c>
      <c r="D173">
        <f>+D8</f>
        <v>1</v>
      </c>
      <c r="E173">
        <f t="shared" ref="E173:Q173" si="83">+E8</f>
        <v>1</v>
      </c>
      <c r="F173">
        <f t="shared" si="83"/>
        <v>3</v>
      </c>
      <c r="G173">
        <f t="shared" si="83"/>
        <v>45</v>
      </c>
      <c r="H173">
        <f t="shared" si="83"/>
        <v>46</v>
      </c>
      <c r="I173">
        <f t="shared" si="83"/>
        <v>50</v>
      </c>
      <c r="J173">
        <f t="shared" si="83"/>
        <v>83</v>
      </c>
      <c r="K173">
        <f t="shared" si="83"/>
        <v>149</v>
      </c>
      <c r="L173">
        <f t="shared" si="83"/>
        <v>160</v>
      </c>
      <c r="M173">
        <f t="shared" si="83"/>
        <v>276</v>
      </c>
      <c r="N173">
        <f t="shared" si="83"/>
        <v>414</v>
      </c>
      <c r="O173">
        <f t="shared" si="83"/>
        <v>523</v>
      </c>
      <c r="P173">
        <f t="shared" si="83"/>
        <v>589</v>
      </c>
      <c r="Q173">
        <f t="shared" si="83"/>
        <v>622</v>
      </c>
      <c r="R173">
        <f t="shared" ref="R173:AD173" si="84">+R8</f>
        <v>724</v>
      </c>
      <c r="S173">
        <f t="shared" si="84"/>
        <v>1004</v>
      </c>
      <c r="T173">
        <f t="shared" si="84"/>
        <v>1045</v>
      </c>
      <c r="U173">
        <f t="shared" si="84"/>
        <v>1258</v>
      </c>
      <c r="V173">
        <f t="shared" si="84"/>
        <v>1439</v>
      </c>
      <c r="W173">
        <f t="shared" si="84"/>
        <v>1966</v>
      </c>
      <c r="X173">
        <f t="shared" si="84"/>
        <v>2335</v>
      </c>
      <c r="Y173">
        <f t="shared" si="84"/>
        <v>2749</v>
      </c>
      <c r="Z173">
        <f t="shared" si="84"/>
        <v>2941</v>
      </c>
      <c r="AA173">
        <f t="shared" si="84"/>
        <v>4025</v>
      </c>
      <c r="AB173">
        <f t="shared" si="84"/>
        <v>4440</v>
      </c>
      <c r="AC173">
        <f t="shared" si="84"/>
        <v>5129</v>
      </c>
      <c r="AD173">
        <f t="shared" si="84"/>
        <v>6072</v>
      </c>
      <c r="AE173">
        <f t="shared" ref="AE173:BA173" si="85">+AE8</f>
        <v>7024</v>
      </c>
      <c r="AF173">
        <f t="shared" si="85"/>
        <v>7432</v>
      </c>
      <c r="AG173">
        <f t="shared" si="85"/>
        <v>8326</v>
      </c>
      <c r="AH173">
        <f t="shared" si="85"/>
        <v>9362</v>
      </c>
      <c r="AI173">
        <f t="shared" si="85"/>
        <v>10361</v>
      </c>
      <c r="AJ173">
        <f t="shared" si="85"/>
        <v>10950</v>
      </c>
      <c r="AK173">
        <f t="shared" si="85"/>
        <v>12384</v>
      </c>
      <c r="AL173">
        <f t="shared" si="85"/>
        <v>13030</v>
      </c>
      <c r="AM173">
        <f t="shared" si="85"/>
        <v>14620</v>
      </c>
      <c r="AN173">
        <f t="shared" si="85"/>
        <v>15729</v>
      </c>
      <c r="AO173">
        <f t="shared" si="85"/>
        <v>16847</v>
      </c>
      <c r="AP173">
        <f t="shared" si="85"/>
        <v>18278</v>
      </c>
      <c r="AQ173">
        <f t="shared" si="85"/>
        <v>19758</v>
      </c>
      <c r="AR173">
        <f t="shared" si="85"/>
        <v>20996</v>
      </c>
      <c r="AS173">
        <f t="shared" si="85"/>
        <v>21815</v>
      </c>
      <c r="AT173">
        <f t="shared" si="85"/>
        <v>22837</v>
      </c>
      <c r="AU173">
        <f t="shared" si="85"/>
        <v>24392</v>
      </c>
      <c r="AV173">
        <f t="shared" si="85"/>
        <v>26491</v>
      </c>
      <c r="AW173">
        <f t="shared" si="85"/>
        <v>28470</v>
      </c>
      <c r="AX173">
        <f t="shared" si="85"/>
        <v>30455</v>
      </c>
      <c r="AY173">
        <f t="shared" si="85"/>
        <v>32534</v>
      </c>
      <c r="AZ173">
        <f t="shared" si="85"/>
        <v>34211</v>
      </c>
      <c r="BA173">
        <f t="shared" si="85"/>
        <v>35435</v>
      </c>
      <c r="BB173">
        <f t="shared" ref="BB173:BL173" si="86">+BB8</f>
        <v>37130</v>
      </c>
      <c r="BC173">
        <f t="shared" si="86"/>
        <v>38092</v>
      </c>
      <c r="BD173">
        <f t="shared" si="86"/>
        <v>40164</v>
      </c>
      <c r="BE173">
        <f t="shared" si="86"/>
        <v>42727</v>
      </c>
      <c r="BF173">
        <f t="shared" si="86"/>
        <v>44927</v>
      </c>
      <c r="BG173">
        <f t="shared" si="86"/>
        <v>47055</v>
      </c>
      <c r="BH173">
        <f t="shared" si="86"/>
        <v>48877</v>
      </c>
      <c r="BI173">
        <f t="shared" si="86"/>
        <v>51600</v>
      </c>
      <c r="BJ173">
        <f t="shared" si="86"/>
        <v>54543</v>
      </c>
      <c r="BK173">
        <f t="shared" si="86"/>
        <v>57576</v>
      </c>
      <c r="BL173">
        <f t="shared" si="86"/>
        <v>60498</v>
      </c>
      <c r="BM173">
        <f t="shared" ref="BM173:BZ173" si="87">+BM8</f>
        <v>63120</v>
      </c>
      <c r="BN173">
        <f t="shared" si="87"/>
        <v>0</v>
      </c>
      <c r="BO173">
        <f t="shared" si="87"/>
        <v>0</v>
      </c>
      <c r="BP173">
        <f t="shared" si="87"/>
        <v>0</v>
      </c>
      <c r="BQ173">
        <f t="shared" si="87"/>
        <v>0</v>
      </c>
      <c r="BR173">
        <f t="shared" si="87"/>
        <v>0</v>
      </c>
      <c r="BS173">
        <f t="shared" si="87"/>
        <v>0</v>
      </c>
      <c r="BT173">
        <f t="shared" si="87"/>
        <v>0</v>
      </c>
      <c r="BU173">
        <f t="shared" si="87"/>
        <v>0</v>
      </c>
      <c r="BV173">
        <f t="shared" si="87"/>
        <v>0</v>
      </c>
      <c r="BW173">
        <f t="shared" si="87"/>
        <v>0</v>
      </c>
      <c r="BX173">
        <f t="shared" si="87"/>
        <v>0</v>
      </c>
      <c r="BY173">
        <f t="shared" si="87"/>
        <v>0</v>
      </c>
      <c r="BZ173">
        <f t="shared" si="87"/>
        <v>0</v>
      </c>
      <c r="CB173">
        <v>172</v>
      </c>
    </row>
    <row r="174" spans="1:82" x14ac:dyDescent="0.25">
      <c r="A174">
        <v>5</v>
      </c>
      <c r="B174">
        <f ca="1">HLOOKUP($B$170,$D$170:$BZ$175,$A174,FALSE)</f>
        <v>0.13505945707982042</v>
      </c>
      <c r="C174" s="1" t="s">
        <v>13</v>
      </c>
      <c r="D174" s="3">
        <f>+IFERROR(D9/(D4+D8+D9),"")</f>
        <v>3.0567685589519649E-2</v>
      </c>
      <c r="E174" s="3">
        <f t="shared" ref="E174:F174" si="88">+IFERROR(E9/(E4+E8+E9),"")</f>
        <v>3.1055900621118012E-2</v>
      </c>
      <c r="F174" s="3">
        <f t="shared" si="88"/>
        <v>0.03</v>
      </c>
      <c r="G174" s="3">
        <f t="shared" ref="G174:H174" si="89">+IFERROR(G9/(G4+G8+G9),"")</f>
        <v>2.6153846153846153E-2</v>
      </c>
      <c r="H174" s="3">
        <f t="shared" si="89"/>
        <v>2.364864864864865E-2</v>
      </c>
      <c r="I174" s="3">
        <f t="shared" ref="I174:Q174" si="90">+IFERROR(I9/(I4+I8+I9),"")</f>
        <v>2.5709219858156027E-2</v>
      </c>
      <c r="J174" s="3">
        <f t="shared" si="90"/>
        <v>2.0070838252656435E-2</v>
      </c>
      <c r="K174" s="3">
        <f t="shared" si="90"/>
        <v>2.5540275049115914E-2</v>
      </c>
      <c r="L174" s="3">
        <f t="shared" si="90"/>
        <v>3.1841999193873441E-2</v>
      </c>
      <c r="M174" s="3">
        <f t="shared" si="90"/>
        <v>3.463904176108773E-2</v>
      </c>
      <c r="N174" s="3">
        <f t="shared" si="90"/>
        <v>3.8361845515811302E-2</v>
      </c>
      <c r="O174" s="3">
        <f t="shared" si="90"/>
        <v>4.2493528904227786E-2</v>
      </c>
      <c r="P174" s="3">
        <f t="shared" si="90"/>
        <v>3.9605643379228284E-2</v>
      </c>
      <c r="Q174" s="3">
        <f t="shared" si="90"/>
        <v>4.9627118644067797E-2</v>
      </c>
      <c r="R174" s="3">
        <f t="shared" ref="R174:S174" si="91">+IFERROR(R9/(R4+R8+R9),"")</f>
        <v>5.0479720889664195E-2</v>
      </c>
      <c r="S174" s="3">
        <f t="shared" si="91"/>
        <v>6.2173613163858506E-2</v>
      </c>
      <c r="T174" s="3">
        <f t="shared" ref="T174:U174" si="92">+IFERROR(T9/(T4+T8+T9),"")</f>
        <v>6.6361739688653512E-2</v>
      </c>
      <c r="U174" s="3">
        <f t="shared" si="92"/>
        <v>6.7226890756302518E-2</v>
      </c>
      <c r="V174" s="3">
        <f t="shared" ref="V174:W174" si="93">+IFERROR(V9/(V4+V8+V9),"")</f>
        <v>7.1687429218573046E-2</v>
      </c>
      <c r="W174" s="3">
        <f t="shared" si="93"/>
        <v>6.8109845441225128E-2</v>
      </c>
      <c r="X174" s="3">
        <f t="shared" ref="X174:Y174" si="94">+IFERROR(X9/(X4+X8+X9),"")</f>
        <v>7.3099769669050796E-2</v>
      </c>
      <c r="Y174" s="3">
        <f t="shared" si="94"/>
        <v>7.7126518942101499E-2</v>
      </c>
      <c r="Z174" s="3">
        <f t="shared" ref="Z174:AA174" si="95">+IFERROR(Z9/(Z4+Z8+Z9),"")</f>
        <v>7.9445185044118585E-2</v>
      </c>
      <c r="AA174" s="3">
        <f t="shared" si="95"/>
        <v>8.3387001932069549E-2</v>
      </c>
      <c r="AB174" s="3">
        <f t="shared" ref="AB174:AC174" si="96">+IFERROR(AB9/(AB4+AB8+AB9),"")</f>
        <v>8.297794565614719E-2</v>
      </c>
      <c r="AC174" s="3">
        <f t="shared" si="96"/>
        <v>8.5748920695008612E-2</v>
      </c>
      <c r="AD174" s="3">
        <f t="shared" ref="AD174:AE174" si="97">+IFERROR(AD9/(AD4+AD8+AD9),"")</f>
        <v>9.0055619843965803E-2</v>
      </c>
      <c r="AE174" s="3">
        <f t="shared" si="97"/>
        <v>9.2596976563292632E-2</v>
      </c>
      <c r="AF174" s="3">
        <f t="shared" ref="AF174:AG174" si="98">+IFERROR(AF9/(AF4+AF8+AF9),"")</f>
        <v>9.5061554585699315E-2</v>
      </c>
      <c r="AG174" s="3">
        <f t="shared" si="98"/>
        <v>9.8589106048340466E-2</v>
      </c>
      <c r="AH174" s="3">
        <f t="shared" ref="AH174:AI174" si="99">+IFERROR(AH9/(AH4+AH8+AH9),"")</f>
        <v>0.10086575430860646</v>
      </c>
      <c r="AI174" s="3">
        <f t="shared" si="99"/>
        <v>0.10137945591576751</v>
      </c>
      <c r="AJ174" s="3">
        <f t="shared" ref="AJ174:AK174" si="100">+IFERROR(AJ9/(AJ4+AJ8+AJ9),"")</f>
        <v>0.10559781729057319</v>
      </c>
      <c r="AK174" s="3">
        <f t="shared" si="100"/>
        <v>0.10838956657150273</v>
      </c>
      <c r="AL174" s="3">
        <f t="shared" ref="AL174:AM174" si="101">+IFERROR(AL9/(AL4+AL8+AL9),"")</f>
        <v>0.1103399563922243</v>
      </c>
      <c r="AM174" s="3">
        <f t="shared" si="101"/>
        <v>0.11392877854116908</v>
      </c>
      <c r="AN174" s="3">
        <f t="shared" ref="AN174:AO174" si="102">+IFERROR(AN9/(AN4+AN8+AN9),"")</f>
        <v>0.11747580157289776</v>
      </c>
      <c r="AO174" s="3">
        <f t="shared" si="102"/>
        <v>0.11897010147050843</v>
      </c>
      <c r="AP174" s="3">
        <f t="shared" ref="AP174:AQ174" si="103">+IFERROR(AP9/(AP4+AP8+AP9),"")</f>
        <v>0.12074590860970827</v>
      </c>
      <c r="AQ174" s="3">
        <f t="shared" si="103"/>
        <v>0.1225182972118137</v>
      </c>
      <c r="AR174" s="3">
        <f t="shared" ref="AR174:AS174" si="104">+IFERROR(AR9/(AR4+AR8+AR9),"")</f>
        <v>0.12325887412542526</v>
      </c>
      <c r="AS174" s="3">
        <f t="shared" si="104"/>
        <v>0.12320470267084406</v>
      </c>
      <c r="AT174" s="3">
        <f t="shared" ref="AT174:AU174" si="105">+IFERROR(AT9/(AT4+AT8+AT9),"")</f>
        <v>0.12465766860057187</v>
      </c>
      <c r="AU174" s="3">
        <f t="shared" si="105"/>
        <v>0.12631835145221484</v>
      </c>
      <c r="AV174" s="3">
        <f t="shared" ref="AV174:AW174" si="106">+IFERROR(AV9/(AV4+AV8+AV9),"")</f>
        <v>0.12673035819311157</v>
      </c>
      <c r="AW174" s="3">
        <f t="shared" si="106"/>
        <v>0.12726804339047249</v>
      </c>
      <c r="AX174" s="3">
        <f t="shared" ref="AX174:AY174" si="107">+IFERROR(AX9/(AX4+AX8+AX9),"")</f>
        <v>0.12772315469212683</v>
      </c>
      <c r="AY174" s="3">
        <f t="shared" si="107"/>
        <v>0.12785100248898346</v>
      </c>
      <c r="AZ174" s="3">
        <f t="shared" ref="AZ174:BA174" si="108">+IFERROR(AZ9/(AZ4+AZ8+AZ9),"")</f>
        <v>0.12726156443659944</v>
      </c>
      <c r="BA174" s="3">
        <f t="shared" si="108"/>
        <v>0.12829434037964843</v>
      </c>
      <c r="BB174" s="3">
        <f t="shared" ref="BB174:BC174" si="109">+IFERROR(BB9/(BB4+BB8+BB9),"")</f>
        <v>0.12965265127270936</v>
      </c>
      <c r="BC174" s="3">
        <f t="shared" si="109"/>
        <v>0.13105870243104961</v>
      </c>
      <c r="BD174" s="3">
        <f t="shared" ref="BD174:BE174" si="110">+IFERROR(BD9/(BD4+BD8+BD9),"")</f>
        <v>0.1312292457130004</v>
      </c>
      <c r="BE174" s="3">
        <f t="shared" si="110"/>
        <v>0.1319055406706334</v>
      </c>
      <c r="BF174" s="3">
        <f t="shared" ref="BF174:BG174" si="111">+IFERROR(BF9/(BF4+BF8+BF9),"")</f>
        <v>0.13202785277817253</v>
      </c>
      <c r="BG174" s="3">
        <f t="shared" si="111"/>
        <v>0.13219945019332632</v>
      </c>
      <c r="BH174" s="3">
        <f t="shared" ref="BH174:BI174" si="112">+IFERROR(BH9/(BH4+BH8+BH9),"")</f>
        <v>0.13305890921932592</v>
      </c>
      <c r="BI174" s="3">
        <f t="shared" si="112"/>
        <v>0.13398783411340695</v>
      </c>
      <c r="BJ174" s="3">
        <f t="shared" ref="BJ174:BK174" si="113">+IFERROR(BJ9/(BJ4+BJ8+BJ9),"")</f>
        <v>0.13391022116406071</v>
      </c>
      <c r="BK174" s="3">
        <f t="shared" si="113"/>
        <v>0.13448753243882025</v>
      </c>
      <c r="BL174" s="3">
        <f t="shared" ref="BL174:BM174" si="114">+IFERROR(BL9/(BL4+BL8+BL9),"")</f>
        <v>0.13455858731359524</v>
      </c>
      <c r="BM174" s="3">
        <f t="shared" si="114"/>
        <v>0.13505945707982042</v>
      </c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B174">
        <v>173</v>
      </c>
    </row>
    <row r="175" spans="1:82" x14ac:dyDescent="0.25">
      <c r="A175">
        <v>6</v>
      </c>
      <c r="B175">
        <f ca="1">HLOOKUP($B$170,$D$170:$BZ$175,$A175,FALSE)</f>
        <v>0.32311070841715683</v>
      </c>
      <c r="C175" s="1" t="s">
        <v>14</v>
      </c>
      <c r="D175" s="3">
        <f>+IFERROR(D8/(D4+D8+D9),"")</f>
        <v>4.3668122270742356E-3</v>
      </c>
      <c r="E175" s="3">
        <f t="shared" ref="E175:F175" si="115">+IFERROR(E8/(E4+E8+E9),"")</f>
        <v>3.105590062111801E-3</v>
      </c>
      <c r="F175" s="3">
        <f t="shared" si="115"/>
        <v>7.4999999999999997E-3</v>
      </c>
      <c r="G175" s="3">
        <f t="shared" ref="G175:H175" si="116">+IFERROR(G8/(G4+G8+G9),"")</f>
        <v>6.9230769230769235E-2</v>
      </c>
      <c r="H175" s="3">
        <f t="shared" si="116"/>
        <v>5.18018018018018E-2</v>
      </c>
      <c r="I175" s="3">
        <f t="shared" ref="I175:Q175" si="117">+IFERROR(I8/(I4+I8+I9),"")</f>
        <v>4.4326241134751775E-2</v>
      </c>
      <c r="J175" s="3">
        <f t="shared" si="117"/>
        <v>4.8996458087367176E-2</v>
      </c>
      <c r="K175" s="3">
        <f t="shared" si="117"/>
        <v>7.3182711198428285E-2</v>
      </c>
      <c r="L175" s="3">
        <f t="shared" si="117"/>
        <v>6.4490124949617089E-2</v>
      </c>
      <c r="M175" s="3">
        <f t="shared" si="117"/>
        <v>8.9349303981871159E-2</v>
      </c>
      <c r="N175" s="3">
        <f t="shared" si="117"/>
        <v>0.10730948678071539</v>
      </c>
      <c r="O175" s="3">
        <f t="shared" si="117"/>
        <v>0.11281276962899051</v>
      </c>
      <c r="P175" s="3">
        <f t="shared" si="117"/>
        <v>0.10011898691143974</v>
      </c>
      <c r="Q175" s="3">
        <f t="shared" si="117"/>
        <v>8.4338983050847458E-2</v>
      </c>
      <c r="R175" s="3">
        <f t="shared" ref="R175:S175" si="118">+IFERROR(R8/(R4+R8+R9),"")</f>
        <v>7.8935891844744879E-2</v>
      </c>
      <c r="S175" s="3">
        <f t="shared" si="118"/>
        <v>9.8926002561828749E-2</v>
      </c>
      <c r="T175" s="3">
        <f t="shared" ref="T175:U175" si="119">+IFERROR(T8/(T4+T8+T9),"")</f>
        <v>8.3854918953619004E-2</v>
      </c>
      <c r="U175" s="3">
        <f t="shared" si="119"/>
        <v>8.3239595050618675E-2</v>
      </c>
      <c r="V175" s="3">
        <f t="shared" ref="V175:W175" si="120">+IFERROR(V8/(V4+V8+V9),"")</f>
        <v>8.1483578708946777E-2</v>
      </c>
      <c r="W175" s="3">
        <f t="shared" si="120"/>
        <v>9.2924327645696456E-2</v>
      </c>
      <c r="X175" s="3">
        <f t="shared" ref="X175:Y175" si="121">+IFERROR(X8/(X4+X8+X9),"")</f>
        <v>9.4354871297531021E-2</v>
      </c>
      <c r="Y175" s="3">
        <f t="shared" si="121"/>
        <v>9.8248749106504649E-2</v>
      </c>
      <c r="Z175" s="3">
        <f t="shared" ref="Z175:AA175" si="122">+IFERROR(Z8/(Z4+Z8+Z9),"")</f>
        <v>9.3347298927188474E-2</v>
      </c>
      <c r="AA175" s="3">
        <f t="shared" si="122"/>
        <v>0.11270405734606447</v>
      </c>
      <c r="AB175" s="3">
        <f t="shared" ref="AB175:AC175" si="123">+IFERROR(AB8/(AB4+AB8+AB9),"")</f>
        <v>0.10820031680272937</v>
      </c>
      <c r="AC175" s="3">
        <f t="shared" si="123"/>
        <v>0.10907892218370516</v>
      </c>
      <c r="AD175" s="3">
        <f t="shared" ref="AD175:AE175" si="124">+IFERROR(AD8/(AD4+AD8+AD9),"")</f>
        <v>0.11333009817462392</v>
      </c>
      <c r="AE175" s="3">
        <f t="shared" si="124"/>
        <v>0.11877303933173256</v>
      </c>
      <c r="AF175" s="3">
        <f t="shared" ref="AF175:AG175" si="125">+IFERROR(AF8/(AF4+AF8+AF9),"")</f>
        <v>0.11625760633222269</v>
      </c>
      <c r="AG175" s="3">
        <f t="shared" si="125"/>
        <v>0.12035966231062796</v>
      </c>
      <c r="AH175" s="3">
        <f t="shared" ref="AH175:AI175" si="126">+IFERROR(AH8/(AH4+AH8+AH9),"")</f>
        <v>0.12585701610518107</v>
      </c>
      <c r="AI175" s="3">
        <f t="shared" si="126"/>
        <v>0.12864574926433156</v>
      </c>
      <c r="AJ175" s="3">
        <f t="shared" ref="AJ175:AK175" si="127">+IFERROR(AJ8/(AJ4+AJ8+AJ9),"")</f>
        <v>0.12659252237045943</v>
      </c>
      <c r="AK175" s="3">
        <f t="shared" si="127"/>
        <v>0.13392161951725928</v>
      </c>
      <c r="AL175" s="3">
        <f t="shared" ref="AL175:AM175" si="128">+IFERROR(AL8/(AL4+AL8+AL9),"")</f>
        <v>0.13338246885524471</v>
      </c>
      <c r="AM175" s="3">
        <f t="shared" si="128"/>
        <v>0.14370103893295591</v>
      </c>
      <c r="AN175" s="3">
        <f t="shared" ref="AN175:AO175" si="129">+IFERROR(AN8/(AN4+AN8+AN9),"")</f>
        <v>0.1486785390199637</v>
      </c>
      <c r="AO175" s="3">
        <f t="shared" si="129"/>
        <v>0.1523595058512851</v>
      </c>
      <c r="AP175" s="3">
        <f t="shared" ref="AP175:AQ175" si="130">+IFERROR(AP8/(AP4+AP8+AP9),"")</f>
        <v>0.158605369570122</v>
      </c>
      <c r="AQ175" s="3">
        <f t="shared" si="130"/>
        <v>0.16488771311974765</v>
      </c>
      <c r="AR175" s="3">
        <f t="shared" ref="AR175:AS175" si="131">+IFERROR(AR8/(AR4+AR8+AR9),"")</f>
        <v>0.16846395789203414</v>
      </c>
      <c r="AS175" s="3">
        <f t="shared" si="131"/>
        <v>0.16917672239972703</v>
      </c>
      <c r="AT175" s="3">
        <f t="shared" ref="AT175:AU175" si="132">+IFERROR(AT8/(AT4+AT8+AT9),"")</f>
        <v>0.17229360151493434</v>
      </c>
      <c r="AU175" s="3">
        <f t="shared" si="132"/>
        <v>0.17990057970586934</v>
      </c>
      <c r="AV175" s="3">
        <f t="shared" ref="AV175:AW175" si="133">+IFERROR(AV8/(AV4+AV8+AV9),"")</f>
        <v>0.19000588142473929</v>
      </c>
      <c r="AW175" s="3">
        <f t="shared" si="133"/>
        <v>0.19822316293707268</v>
      </c>
      <c r="AX175" s="3">
        <f t="shared" ref="AX175:AY175" si="134">+IFERROR(AX8/(AX4+AX8+AX9),"")</f>
        <v>0.20636684578220182</v>
      </c>
      <c r="AY175" s="3">
        <f t="shared" si="134"/>
        <v>0.21365854299242798</v>
      </c>
      <c r="AZ175" s="3">
        <f t="shared" ref="AZ175:BA175" si="135">+IFERROR(AZ8/(AZ4+AZ8+AZ9),"")</f>
        <v>0.21879216950301542</v>
      </c>
      <c r="BA175" s="3">
        <f t="shared" si="135"/>
        <v>0.22214072569522805</v>
      </c>
      <c r="BB175" s="3">
        <f t="shared" ref="BB175:BC175" si="136">+IFERROR(BB8/(BB4+BB8+BB9),"")</f>
        <v>0.22850918221653291</v>
      </c>
      <c r="BC175" s="3">
        <f t="shared" si="136"/>
        <v>0.2306439405407042</v>
      </c>
      <c r="BD175" s="3">
        <f t="shared" ref="BD175:BE175" si="137">+IFERROR(BD8/(BD4+BD8+BD9),"")</f>
        <v>0.23773980265299721</v>
      </c>
      <c r="BE175" s="3">
        <f t="shared" si="137"/>
        <v>0.24778755929805027</v>
      </c>
      <c r="BF175" s="3">
        <f t="shared" ref="BF175:BG175" si="138">+IFERROR(BF8/(BF4+BF8+BF9),"")</f>
        <v>0.25537587039931792</v>
      </c>
      <c r="BG175" s="3">
        <f t="shared" si="138"/>
        <v>0.26291822184475783</v>
      </c>
      <c r="BH175" s="3">
        <f t="shared" ref="BH175:BI175" si="139">+IFERROR(BH8/(BH4+BH8+BH9),"")</f>
        <v>0.26969894276822565</v>
      </c>
      <c r="BI175" s="3">
        <f t="shared" si="139"/>
        <v>0.2805003343172589</v>
      </c>
      <c r="BJ175" s="3">
        <f t="shared" ref="BJ175:BK175" si="140">+IFERROR(BJ8/(BJ4+BJ8+BJ9),"")</f>
        <v>0.29116464791514302</v>
      </c>
      <c r="BK175" s="3">
        <f t="shared" si="140"/>
        <v>0.30307464744990076</v>
      </c>
      <c r="BL175" s="3">
        <f t="shared" ref="BL175:BM175" si="141">+IFERROR(BL8/(BL4+BL8+BL9),"")</f>
        <v>0.31347088510523641</v>
      </c>
      <c r="BM175" s="3">
        <f t="shared" si="141"/>
        <v>0.32311070841715683</v>
      </c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B175">
        <v>174</v>
      </c>
    </row>
    <row r="176" spans="1:82" x14ac:dyDescent="0.25">
      <c r="A176">
        <v>7</v>
      </c>
      <c r="CB176">
        <v>175</v>
      </c>
    </row>
    <row r="177" spans="1:80" x14ac:dyDescent="0.25">
      <c r="A177">
        <v>8</v>
      </c>
      <c r="B177">
        <f ca="1">+B179+B180</f>
        <v>23635</v>
      </c>
      <c r="C177" s="1" t="s">
        <v>398</v>
      </c>
      <c r="CB177">
        <v>176</v>
      </c>
    </row>
    <row r="178" spans="1:80" x14ac:dyDescent="0.25">
      <c r="A178">
        <v>9</v>
      </c>
      <c r="B178">
        <f ca="1">HLOOKUP($B$170,$D$170:$BZ$180,$A178,FALSE)</f>
        <v>82212</v>
      </c>
      <c r="C178" s="1" t="s">
        <v>3</v>
      </c>
      <c r="D178">
        <f>+D7</f>
        <v>94</v>
      </c>
      <c r="E178">
        <f t="shared" ref="E178:Q178" si="142">+E7</f>
        <v>162</v>
      </c>
      <c r="F178">
        <f t="shared" si="142"/>
        <v>221</v>
      </c>
      <c r="G178">
        <f t="shared" si="142"/>
        <v>284</v>
      </c>
      <c r="H178">
        <f t="shared" si="142"/>
        <v>412</v>
      </c>
      <c r="I178">
        <f t="shared" si="142"/>
        <v>543</v>
      </c>
      <c r="J178">
        <f t="shared" si="142"/>
        <v>798</v>
      </c>
      <c r="K178">
        <f t="shared" si="142"/>
        <v>927</v>
      </c>
      <c r="L178">
        <f t="shared" si="142"/>
        <v>979</v>
      </c>
      <c r="M178">
        <f t="shared" si="142"/>
        <v>1065</v>
      </c>
      <c r="N178">
        <f t="shared" si="142"/>
        <v>1155</v>
      </c>
      <c r="O178">
        <f t="shared" si="142"/>
        <v>1060</v>
      </c>
      <c r="P178">
        <f t="shared" si="142"/>
        <v>1843</v>
      </c>
      <c r="Q178">
        <f t="shared" si="142"/>
        <v>2180</v>
      </c>
      <c r="R178">
        <f t="shared" ref="R178:AD178" si="143">+R7</f>
        <v>2936</v>
      </c>
      <c r="S178">
        <f t="shared" si="143"/>
        <v>2599</v>
      </c>
      <c r="T178">
        <f t="shared" si="143"/>
        <v>3724</v>
      </c>
      <c r="U178">
        <f t="shared" si="143"/>
        <v>5036</v>
      </c>
      <c r="V178">
        <f t="shared" si="143"/>
        <v>6201</v>
      </c>
      <c r="W178">
        <f t="shared" si="143"/>
        <v>7860</v>
      </c>
      <c r="X178">
        <f t="shared" si="143"/>
        <v>9268</v>
      </c>
      <c r="Y178">
        <f t="shared" si="143"/>
        <v>10197</v>
      </c>
      <c r="Z178">
        <f t="shared" si="143"/>
        <v>11108</v>
      </c>
      <c r="AA178">
        <f t="shared" si="143"/>
        <v>12090</v>
      </c>
      <c r="AB178">
        <f t="shared" si="143"/>
        <v>14935</v>
      </c>
      <c r="AC178">
        <f t="shared" si="143"/>
        <v>19185</v>
      </c>
      <c r="AD178">
        <f t="shared" si="143"/>
        <v>22116</v>
      </c>
      <c r="AE178">
        <f t="shared" ref="AE178:BA178" si="144">+AE7</f>
        <v>23783</v>
      </c>
      <c r="AF178">
        <f t="shared" si="144"/>
        <v>26522</v>
      </c>
      <c r="AG178">
        <f t="shared" si="144"/>
        <v>28697</v>
      </c>
      <c r="AH178">
        <f t="shared" si="144"/>
        <v>30920</v>
      </c>
      <c r="AI178">
        <f t="shared" si="144"/>
        <v>33648</v>
      </c>
      <c r="AJ178">
        <f t="shared" si="144"/>
        <v>36653</v>
      </c>
      <c r="AK178">
        <f t="shared" si="144"/>
        <v>39533</v>
      </c>
      <c r="AL178">
        <f t="shared" si="144"/>
        <v>42588</v>
      </c>
      <c r="AM178">
        <f t="shared" si="144"/>
        <v>43752</v>
      </c>
      <c r="AN178">
        <f t="shared" si="144"/>
        <v>45420</v>
      </c>
      <c r="AO178">
        <f t="shared" si="144"/>
        <v>48134</v>
      </c>
      <c r="AP178">
        <f t="shared" si="144"/>
        <v>50456</v>
      </c>
      <c r="AQ178">
        <f t="shared" si="144"/>
        <v>52579</v>
      </c>
      <c r="AR178">
        <f t="shared" si="144"/>
        <v>55270</v>
      </c>
      <c r="AS178">
        <f t="shared" si="144"/>
        <v>58320</v>
      </c>
      <c r="AT178">
        <f t="shared" si="144"/>
        <v>60313</v>
      </c>
      <c r="AU178">
        <f t="shared" si="144"/>
        <v>61557</v>
      </c>
      <c r="AV178">
        <f t="shared" si="144"/>
        <v>63084</v>
      </c>
      <c r="AW178">
        <f t="shared" si="144"/>
        <v>64873</v>
      </c>
      <c r="AX178">
        <f t="shared" si="144"/>
        <v>66534</v>
      </c>
      <c r="AY178">
        <f t="shared" si="144"/>
        <v>68744</v>
      </c>
      <c r="AZ178">
        <f t="shared" si="144"/>
        <v>71063</v>
      </c>
      <c r="BA178">
        <f t="shared" si="144"/>
        <v>72333</v>
      </c>
      <c r="BB178">
        <f t="shared" ref="BB178:BL178" si="145">+BB7</f>
        <v>73094</v>
      </c>
      <c r="BC178">
        <f t="shared" si="145"/>
        <v>74696</v>
      </c>
      <c r="BD178">
        <f t="shared" si="145"/>
        <v>76778</v>
      </c>
      <c r="BE178">
        <f t="shared" si="145"/>
        <v>78364</v>
      </c>
      <c r="BF178">
        <f t="shared" si="145"/>
        <v>80031</v>
      </c>
      <c r="BG178">
        <f t="shared" si="145"/>
        <v>80589</v>
      </c>
      <c r="BH178">
        <f t="shared" si="145"/>
        <v>80758</v>
      </c>
      <c r="BI178">
        <f t="shared" si="145"/>
        <v>81104</v>
      </c>
      <c r="BJ178">
        <f t="shared" si="145"/>
        <v>81510</v>
      </c>
      <c r="BK178">
        <f t="shared" si="145"/>
        <v>81710</v>
      </c>
      <c r="BL178">
        <f t="shared" si="145"/>
        <v>82286</v>
      </c>
      <c r="BM178">
        <f t="shared" ref="BM178:BZ178" si="146">+BM7</f>
        <v>82212</v>
      </c>
      <c r="BN178">
        <f t="shared" si="146"/>
        <v>0</v>
      </c>
      <c r="BO178">
        <f t="shared" si="146"/>
        <v>0</v>
      </c>
      <c r="BP178">
        <f t="shared" si="146"/>
        <v>0</v>
      </c>
      <c r="BQ178">
        <f t="shared" si="146"/>
        <v>0</v>
      </c>
      <c r="BR178">
        <f t="shared" si="146"/>
        <v>0</v>
      </c>
      <c r="BS178">
        <f t="shared" si="146"/>
        <v>0</v>
      </c>
      <c r="BT178">
        <f t="shared" si="146"/>
        <v>0</v>
      </c>
      <c r="BU178">
        <f t="shared" si="146"/>
        <v>0</v>
      </c>
      <c r="BV178">
        <f t="shared" si="146"/>
        <v>0</v>
      </c>
      <c r="BW178">
        <f t="shared" si="146"/>
        <v>0</v>
      </c>
      <c r="BX178">
        <f t="shared" si="146"/>
        <v>0</v>
      </c>
      <c r="BY178">
        <f t="shared" si="146"/>
        <v>0</v>
      </c>
      <c r="BZ178">
        <f t="shared" si="146"/>
        <v>0</v>
      </c>
      <c r="CB178">
        <v>177</v>
      </c>
    </row>
    <row r="179" spans="1:80" x14ac:dyDescent="0.25">
      <c r="A179">
        <v>10</v>
      </c>
      <c r="B179">
        <f ca="1">HLOOKUP($B$170,$D$170:$BZ$180,$A179,FALSE)</f>
        <v>21533</v>
      </c>
      <c r="C179" s="1" t="s">
        <v>4</v>
      </c>
      <c r="D179">
        <f>+D5</f>
        <v>101</v>
      </c>
      <c r="E179">
        <f t="shared" ref="E179:Q179" si="147">+E5</f>
        <v>114</v>
      </c>
      <c r="F179">
        <f t="shared" si="147"/>
        <v>128</v>
      </c>
      <c r="G179">
        <f t="shared" si="147"/>
        <v>248</v>
      </c>
      <c r="H179">
        <f t="shared" si="147"/>
        <v>345</v>
      </c>
      <c r="I179">
        <f t="shared" si="147"/>
        <v>401</v>
      </c>
      <c r="J179">
        <f t="shared" si="147"/>
        <v>639</v>
      </c>
      <c r="K179">
        <f t="shared" si="147"/>
        <v>742</v>
      </c>
      <c r="L179">
        <f t="shared" si="147"/>
        <v>1034</v>
      </c>
      <c r="M179">
        <f t="shared" si="147"/>
        <v>1346</v>
      </c>
      <c r="N179">
        <f t="shared" si="147"/>
        <v>1790</v>
      </c>
      <c r="O179">
        <f t="shared" si="147"/>
        <v>2394</v>
      </c>
      <c r="P179">
        <f t="shared" si="147"/>
        <v>2651</v>
      </c>
      <c r="Q179">
        <f t="shared" si="147"/>
        <v>3557</v>
      </c>
      <c r="R179">
        <f t="shared" ref="R179:AD179" si="148">+R5</f>
        <v>4316</v>
      </c>
      <c r="S179">
        <f t="shared" si="148"/>
        <v>5038</v>
      </c>
      <c r="T179">
        <f t="shared" si="148"/>
        <v>5838</v>
      </c>
      <c r="U179">
        <f t="shared" si="148"/>
        <v>6650</v>
      </c>
      <c r="V179">
        <f t="shared" si="148"/>
        <v>7426</v>
      </c>
      <c r="W179">
        <f t="shared" si="148"/>
        <v>8372</v>
      </c>
      <c r="X179">
        <f t="shared" si="148"/>
        <v>9663</v>
      </c>
      <c r="Y179">
        <f t="shared" si="148"/>
        <v>11025</v>
      </c>
      <c r="Z179">
        <f t="shared" si="148"/>
        <v>12894</v>
      </c>
      <c r="AA179">
        <f t="shared" si="148"/>
        <v>14363</v>
      </c>
      <c r="AB179">
        <f t="shared" si="148"/>
        <v>15757</v>
      </c>
      <c r="AC179">
        <f t="shared" si="148"/>
        <v>16020</v>
      </c>
      <c r="AD179">
        <f t="shared" si="148"/>
        <v>17708</v>
      </c>
      <c r="AE179">
        <f t="shared" ref="AE179:BA179" si="149">+AE5</f>
        <v>19846</v>
      </c>
      <c r="AF179">
        <f t="shared" si="149"/>
        <v>20692</v>
      </c>
      <c r="AG179">
        <f t="shared" si="149"/>
        <v>21937</v>
      </c>
      <c r="AH179">
        <f t="shared" si="149"/>
        <v>23112</v>
      </c>
      <c r="AI179">
        <f t="shared" si="149"/>
        <v>24753</v>
      </c>
      <c r="AJ179">
        <f t="shared" si="149"/>
        <v>26029</v>
      </c>
      <c r="AK179">
        <f t="shared" si="149"/>
        <v>26676</v>
      </c>
      <c r="AL179">
        <f t="shared" si="149"/>
        <v>27386</v>
      </c>
      <c r="AM179">
        <f t="shared" si="149"/>
        <v>27795</v>
      </c>
      <c r="AN179">
        <f t="shared" si="149"/>
        <v>28192</v>
      </c>
      <c r="AO179">
        <f t="shared" si="149"/>
        <v>28403</v>
      </c>
      <c r="AP179">
        <f t="shared" si="149"/>
        <v>28540</v>
      </c>
      <c r="AQ179">
        <f t="shared" si="149"/>
        <v>28741</v>
      </c>
      <c r="AR179">
        <f t="shared" si="149"/>
        <v>29010</v>
      </c>
      <c r="AS179">
        <f t="shared" si="149"/>
        <v>28949</v>
      </c>
      <c r="AT179">
        <f t="shared" si="149"/>
        <v>28976</v>
      </c>
      <c r="AU179">
        <f t="shared" si="149"/>
        <v>28718</v>
      </c>
      <c r="AV179">
        <f t="shared" si="149"/>
        <v>28485</v>
      </c>
      <c r="AW179">
        <f t="shared" si="149"/>
        <v>28399</v>
      </c>
      <c r="AX179">
        <f t="shared" si="149"/>
        <v>28242</v>
      </c>
      <c r="AY179">
        <f t="shared" si="149"/>
        <v>28144</v>
      </c>
      <c r="AZ179">
        <f t="shared" si="149"/>
        <v>27847</v>
      </c>
      <c r="BA179">
        <f t="shared" si="149"/>
        <v>28023</v>
      </c>
      <c r="BB179">
        <f t="shared" ref="BB179:BL179" si="150">+BB5</f>
        <v>28011</v>
      </c>
      <c r="BC179">
        <f t="shared" si="150"/>
        <v>27643</v>
      </c>
      <c r="BD179">
        <f t="shared" si="150"/>
        <v>26893</v>
      </c>
      <c r="BE179">
        <f t="shared" si="150"/>
        <v>25786</v>
      </c>
      <c r="BF179">
        <f t="shared" si="150"/>
        <v>25007</v>
      </c>
      <c r="BG179">
        <f t="shared" si="150"/>
        <v>25033</v>
      </c>
      <c r="BH179">
        <f t="shared" si="150"/>
        <v>24906</v>
      </c>
      <c r="BI179">
        <f t="shared" si="150"/>
        <v>24134</v>
      </c>
      <c r="BJ179">
        <f t="shared" si="150"/>
        <v>23805</v>
      </c>
      <c r="BK179">
        <f t="shared" si="150"/>
        <v>22871</v>
      </c>
      <c r="BL179">
        <f t="shared" si="150"/>
        <v>22068</v>
      </c>
      <c r="BM179">
        <f t="shared" ref="BM179:BZ179" si="151">+BM5</f>
        <v>21533</v>
      </c>
      <c r="BN179">
        <f t="shared" si="151"/>
        <v>0</v>
      </c>
      <c r="BO179">
        <f t="shared" si="151"/>
        <v>0</v>
      </c>
      <c r="BP179">
        <f t="shared" si="151"/>
        <v>0</v>
      </c>
      <c r="BQ179">
        <f t="shared" si="151"/>
        <v>0</v>
      </c>
      <c r="BR179">
        <f t="shared" si="151"/>
        <v>0</v>
      </c>
      <c r="BS179">
        <f t="shared" si="151"/>
        <v>0</v>
      </c>
      <c r="BT179">
        <f t="shared" si="151"/>
        <v>0</v>
      </c>
      <c r="BU179">
        <f t="shared" si="151"/>
        <v>0</v>
      </c>
      <c r="BV179">
        <f t="shared" si="151"/>
        <v>0</v>
      </c>
      <c r="BW179">
        <f t="shared" si="151"/>
        <v>0</v>
      </c>
      <c r="BX179">
        <f t="shared" si="151"/>
        <v>0</v>
      </c>
      <c r="BY179">
        <f t="shared" si="151"/>
        <v>0</v>
      </c>
      <c r="BZ179">
        <f t="shared" si="151"/>
        <v>0</v>
      </c>
      <c r="CB179">
        <v>178</v>
      </c>
    </row>
    <row r="180" spans="1:80" x14ac:dyDescent="0.25">
      <c r="A180">
        <v>11</v>
      </c>
      <c r="B180">
        <f ca="1">HLOOKUP($B$170,$D$170:$BZ$180,$A180,FALSE)</f>
        <v>2102</v>
      </c>
      <c r="C180" s="1" t="s">
        <v>5</v>
      </c>
      <c r="D180">
        <f>+D6</f>
        <v>26</v>
      </c>
      <c r="E180">
        <f t="shared" ref="E180:Q180" si="152">+E6</f>
        <v>35</v>
      </c>
      <c r="F180">
        <f t="shared" si="152"/>
        <v>36</v>
      </c>
      <c r="G180">
        <f t="shared" si="152"/>
        <v>56</v>
      </c>
      <c r="H180">
        <f t="shared" si="152"/>
        <v>64</v>
      </c>
      <c r="I180">
        <f t="shared" si="152"/>
        <v>105</v>
      </c>
      <c r="J180">
        <f t="shared" si="152"/>
        <v>140</v>
      </c>
      <c r="K180">
        <f t="shared" si="152"/>
        <v>166</v>
      </c>
      <c r="L180">
        <f t="shared" si="152"/>
        <v>229</v>
      </c>
      <c r="M180">
        <f t="shared" si="152"/>
        <v>295</v>
      </c>
      <c r="N180">
        <f t="shared" si="152"/>
        <v>351</v>
      </c>
      <c r="O180">
        <f t="shared" si="152"/>
        <v>462</v>
      </c>
      <c r="P180">
        <f t="shared" si="152"/>
        <v>567</v>
      </c>
      <c r="Q180">
        <f t="shared" si="152"/>
        <v>650</v>
      </c>
      <c r="R180">
        <f t="shared" ref="R180:AD180" si="153">+R6</f>
        <v>733</v>
      </c>
      <c r="S180">
        <f t="shared" si="153"/>
        <v>877</v>
      </c>
      <c r="T180">
        <f t="shared" si="153"/>
        <v>1028</v>
      </c>
      <c r="U180">
        <f t="shared" si="153"/>
        <v>1153</v>
      </c>
      <c r="V180">
        <f t="shared" si="153"/>
        <v>1328</v>
      </c>
      <c r="W180">
        <f t="shared" si="153"/>
        <v>1518</v>
      </c>
      <c r="X180">
        <f t="shared" si="153"/>
        <v>1672</v>
      </c>
      <c r="Y180">
        <f t="shared" si="153"/>
        <v>1851</v>
      </c>
      <c r="Z180">
        <f t="shared" si="153"/>
        <v>2060</v>
      </c>
      <c r="AA180">
        <f t="shared" si="153"/>
        <v>2257</v>
      </c>
      <c r="AB180">
        <f t="shared" si="153"/>
        <v>2498</v>
      </c>
      <c r="AC180">
        <f t="shared" si="153"/>
        <v>2655</v>
      </c>
      <c r="AD180">
        <f t="shared" si="153"/>
        <v>2857</v>
      </c>
      <c r="AE180">
        <f t="shared" ref="AE180:BA180" si="154">+AE6</f>
        <v>3009</v>
      </c>
      <c r="AF180">
        <f t="shared" si="154"/>
        <v>3204</v>
      </c>
      <c r="AG180">
        <f t="shared" si="154"/>
        <v>3396</v>
      </c>
      <c r="AH180">
        <f t="shared" si="154"/>
        <v>3489</v>
      </c>
      <c r="AI180">
        <f t="shared" si="154"/>
        <v>3612</v>
      </c>
      <c r="AJ180">
        <f t="shared" si="154"/>
        <v>3732</v>
      </c>
      <c r="AK180">
        <f t="shared" si="154"/>
        <v>3856</v>
      </c>
      <c r="AL180">
        <f t="shared" si="154"/>
        <v>3906</v>
      </c>
      <c r="AM180">
        <f t="shared" si="154"/>
        <v>3981</v>
      </c>
      <c r="AN180">
        <f t="shared" si="154"/>
        <v>4023</v>
      </c>
      <c r="AO180">
        <f t="shared" si="154"/>
        <v>4035</v>
      </c>
      <c r="AP180">
        <f t="shared" si="154"/>
        <v>4053</v>
      </c>
      <c r="AQ180">
        <f t="shared" si="154"/>
        <v>4068</v>
      </c>
      <c r="AR180">
        <f t="shared" si="154"/>
        <v>3994</v>
      </c>
      <c r="AS180">
        <f t="shared" si="154"/>
        <v>3977</v>
      </c>
      <c r="AT180">
        <f t="shared" si="154"/>
        <v>3898</v>
      </c>
      <c r="AU180">
        <f t="shared" si="154"/>
        <v>3792</v>
      </c>
      <c r="AV180">
        <f t="shared" si="154"/>
        <v>3693</v>
      </c>
      <c r="AW180">
        <f t="shared" si="154"/>
        <v>3605</v>
      </c>
      <c r="AX180">
        <f t="shared" si="154"/>
        <v>3497</v>
      </c>
      <c r="AY180">
        <f t="shared" si="154"/>
        <v>3381</v>
      </c>
      <c r="AZ180">
        <f t="shared" si="154"/>
        <v>3343</v>
      </c>
      <c r="BA180">
        <f t="shared" si="154"/>
        <v>3260</v>
      </c>
      <c r="BB180">
        <f t="shared" ref="BB180:BL180" si="155">+BB6</f>
        <v>3186</v>
      </c>
      <c r="BC180">
        <f t="shared" si="155"/>
        <v>3079</v>
      </c>
      <c r="BD180">
        <f t="shared" si="155"/>
        <v>2936</v>
      </c>
      <c r="BE180">
        <f t="shared" si="155"/>
        <v>2812</v>
      </c>
      <c r="BF180">
        <f t="shared" si="155"/>
        <v>2733</v>
      </c>
      <c r="BG180">
        <f t="shared" si="155"/>
        <v>2635</v>
      </c>
      <c r="BH180">
        <f t="shared" si="155"/>
        <v>2573</v>
      </c>
      <c r="BI180">
        <f t="shared" si="155"/>
        <v>2471</v>
      </c>
      <c r="BJ180">
        <f t="shared" si="155"/>
        <v>2384</v>
      </c>
      <c r="BK180">
        <f t="shared" si="155"/>
        <v>2267</v>
      </c>
      <c r="BL180">
        <f t="shared" si="155"/>
        <v>2173</v>
      </c>
      <c r="BM180">
        <f t="shared" ref="BM180:BZ180" si="156">+BM6</f>
        <v>2102</v>
      </c>
      <c r="BN180">
        <f t="shared" si="156"/>
        <v>0</v>
      </c>
      <c r="BO180">
        <f t="shared" si="156"/>
        <v>0</v>
      </c>
      <c r="BP180">
        <f t="shared" si="156"/>
        <v>0</v>
      </c>
      <c r="BQ180">
        <f t="shared" si="156"/>
        <v>0</v>
      </c>
      <c r="BR180">
        <f t="shared" si="156"/>
        <v>0</v>
      </c>
      <c r="BS180">
        <f t="shared" si="156"/>
        <v>0</v>
      </c>
      <c r="BT180">
        <f t="shared" si="156"/>
        <v>0</v>
      </c>
      <c r="BU180">
        <f t="shared" si="156"/>
        <v>0</v>
      </c>
      <c r="BV180">
        <f t="shared" si="156"/>
        <v>0</v>
      </c>
      <c r="BW180">
        <f t="shared" si="156"/>
        <v>0</v>
      </c>
      <c r="BX180">
        <f t="shared" si="156"/>
        <v>0</v>
      </c>
      <c r="BY180">
        <f t="shared" si="156"/>
        <v>0</v>
      </c>
      <c r="BZ180">
        <f t="shared" si="156"/>
        <v>0</v>
      </c>
      <c r="CB180">
        <v>179</v>
      </c>
    </row>
    <row r="187" spans="1:80" x14ac:dyDescent="0.25">
      <c r="C187" t="s">
        <v>12</v>
      </c>
    </row>
    <row r="188" spans="1:80" x14ac:dyDescent="0.25">
      <c r="B188" t="s">
        <v>15</v>
      </c>
      <c r="E188" s="3">
        <f>+E160/D160-1</f>
        <v>0.40723981900452499</v>
      </c>
      <c r="F188" s="3">
        <f t="shared" ref="F188:Q188" si="157">+F160/E160-1</f>
        <v>0.23794212218649524</v>
      </c>
      <c r="G188" s="3">
        <f t="shared" si="157"/>
        <v>0.52727272727272734</v>
      </c>
      <c r="H188" s="3">
        <f t="shared" si="157"/>
        <v>0.3962585034013606</v>
      </c>
      <c r="I188" s="3">
        <f t="shared" si="157"/>
        <v>0.27771010962241172</v>
      </c>
      <c r="J188" s="3">
        <f t="shared" si="157"/>
        <v>0.50333651096282184</v>
      </c>
      <c r="K188" s="3">
        <f t="shared" si="157"/>
        <v>0.16360177552314514</v>
      </c>
      <c r="L188" s="3">
        <f t="shared" si="157"/>
        <v>0.22179836512261586</v>
      </c>
      <c r="M188" s="3">
        <f t="shared" si="157"/>
        <v>0.20695807314897419</v>
      </c>
      <c r="N188" s="3">
        <f t="shared" si="157"/>
        <v>0.21803399852180338</v>
      </c>
      <c r="O188" s="3">
        <f t="shared" si="157"/>
        <v>0.18810679611650483</v>
      </c>
      <c r="P188" s="3">
        <f t="shared" si="157"/>
        <v>0.29239019407558731</v>
      </c>
      <c r="Q188" s="3">
        <f t="shared" si="157"/>
        <v>0.2620035566093657</v>
      </c>
      <c r="R188" s="3">
        <f t="shared" ref="R188" si="158">+R160/Q160-1</f>
        <v>0.2501957100360106</v>
      </c>
      <c r="S188" s="3">
        <f t="shared" ref="S188" si="159">+S160/R160-1</f>
        <v>6.6249217282404516E-2</v>
      </c>
      <c r="T188" s="3">
        <f t="shared" ref="T188" si="160">+T160/S160-1</f>
        <v>0.24383368569415076</v>
      </c>
      <c r="U188" s="3">
        <f t="shared" ref="U188" si="161">+U160/T160-1</f>
        <v>0.21237016052880064</v>
      </c>
      <c r="V188" s="3">
        <f t="shared" ref="V188" si="162">+V160/U160-1</f>
        <v>0.16481034348469503</v>
      </c>
      <c r="W188" s="3">
        <f t="shared" ref="W188" si="163">+W160/V160-1</f>
        <v>0.18689401537947181</v>
      </c>
      <c r="X188" s="3">
        <f t="shared" ref="X188" si="164">+X160/W160-1</f>
        <v>0.16073239436619713</v>
      </c>
      <c r="Y188" s="3">
        <f t="shared" ref="Y188" si="165">+Y160/X160-1</f>
        <v>0.11988545357472202</v>
      </c>
      <c r="Z188" s="3">
        <f t="shared" ref="Z188" si="166">+Z160/Y160-1</f>
        <v>0.12954535604386086</v>
      </c>
      <c r="AA188" s="3">
        <f t="shared" ref="AA188" si="167">+AA160/Z160-1</f>
        <v>0.10160386770009966</v>
      </c>
      <c r="AB188" s="3">
        <f t="shared" ref="AB188" si="168">+AB160/AA160-1</f>
        <v>0.15604319052594917</v>
      </c>
      <c r="AC188" s="3">
        <f t="shared" ref="AC188" si="169">+AC160/AB160-1</f>
        <v>0.14070503163603498</v>
      </c>
      <c r="AD188" s="3">
        <f t="shared" ref="AD188" si="170">+AD160/AC160-1</f>
        <v>0.127337559429477</v>
      </c>
      <c r="AE188" s="3">
        <f t="shared" ref="AE188" si="171">+AE160/AD160-1</f>
        <v>9.2711042384199027E-2</v>
      </c>
      <c r="AF188" s="3">
        <f t="shared" ref="AF188" si="172">+AF160/AE160-1</f>
        <v>8.1049787726746425E-2</v>
      </c>
      <c r="AG188" s="3">
        <f t="shared" ref="AG188" si="173">+AG160/AF160-1</f>
        <v>7.1641080566464455E-2</v>
      </c>
      <c r="AH188" s="3">
        <f t="shared" ref="AH188" si="174">+AH160/AG160-1</f>
        <v>6.4612252452341368E-2</v>
      </c>
      <c r="AI188" s="3">
        <f t="shared" ref="AI188" si="175">+AI160/AH160-1</f>
        <v>7.8093218129031028E-2</v>
      </c>
      <c r="AJ188" s="3">
        <f t="shared" ref="AJ188" si="176">+AJ160/AI160-1</f>
        <v>7.0968990372986207E-2</v>
      </c>
      <c r="AK188" s="3">
        <f t="shared" ref="AK188" si="177">+AK160/AJ160-1</f>
        <v>5.4973348992682247E-2</v>
      </c>
      <c r="AL188" s="3">
        <f t="shared" ref="AL188" si="178">+AL160/AK160-1</f>
        <v>5.4449439805894562E-2</v>
      </c>
      <c r="AM188" s="3">
        <f t="shared" ref="AM188" si="179">+AM160/AL160-1</f>
        <v>2.2306442880346555E-2</v>
      </c>
      <c r="AN188" s="3">
        <f t="shared" ref="AN188" si="180">+AN160/AM160-1</f>
        <v>2.7896938883592792E-2</v>
      </c>
      <c r="AO188" s="3">
        <f t="shared" ref="AO188" si="181">+AO160/AN160-1</f>
        <v>3.7830875249565299E-2</v>
      </c>
      <c r="AP188" s="3">
        <f t="shared" ref="AP188" si="182">+AP160/AO160-1</f>
        <v>3.0742689768157749E-2</v>
      </c>
      <c r="AQ188" s="3">
        <f t="shared" ref="AQ188" si="183">+AQ160/AP160-1</f>
        <v>2.8164095895194308E-2</v>
      </c>
      <c r="AR188" s="3">
        <f t="shared" ref="AR188" si="184">+AR160/AQ160-1</f>
        <v>3.3798660233288036E-2</v>
      </c>
      <c r="AS188" s="3">
        <f t="shared" ref="AS188" si="185">+AS160/AR160-1</f>
        <v>3.3667897682216674E-2</v>
      </c>
      <c r="AT188" s="3">
        <f t="shared" ref="AT188" si="186">+AT160/AS160-1</f>
        <v>2.1272165355193717E-2</v>
      </c>
      <c r="AU188" s="3">
        <f t="shared" ref="AU188" si="187">+AU160/AT160-1</f>
        <v>9.4433772951163508E-3</v>
      </c>
      <c r="AV188" s="3">
        <f t="shared" ref="AV188" si="188">+AV160/AU160-1</f>
        <v>1.2703711184581135E-2</v>
      </c>
      <c r="AW188" s="3">
        <f t="shared" ref="AW188" si="189">+AW160/AV160-1</f>
        <v>1.695324473557136E-2</v>
      </c>
      <c r="AX188" s="3">
        <f t="shared" ref="AX188" si="190">+AX160/AW160-1</f>
        <v>1.4410025083353206E-2</v>
      </c>
      <c r="AY188" s="3">
        <f t="shared" ref="AY188" si="191">+AY160/AX160-1</f>
        <v>2.0310766945142555E-2</v>
      </c>
      <c r="AZ188" s="3">
        <f t="shared" ref="AZ188" si="192">+AZ160/AY160-1</f>
        <v>1.9786773579072214E-2</v>
      </c>
      <c r="BA188" s="3">
        <f t="shared" ref="BA188" si="193">+BA160/AZ160-1</f>
        <v>1.3329682258711228E-2</v>
      </c>
      <c r="BB188" s="3">
        <f t="shared" ref="BB188" si="194">+BB160/BA160-1</f>
        <v>6.5144379246449002E-3</v>
      </c>
      <c r="BC188" s="3">
        <f t="shared" ref="BC188" si="195">+BC160/BB160-1</f>
        <v>1.0806301598412116E-2</v>
      </c>
      <c r="BD188" s="3">
        <f t="shared" ref="BD188" si="196">+BD160/BC160-1</f>
        <v>1.1278908725265158E-2</v>
      </c>
      <c r="BE188" s="3">
        <f t="shared" ref="BE188" si="197">+BE160/BD160-1</f>
        <v>3.3299877118764254E-3</v>
      </c>
      <c r="BF188" s="3">
        <f t="shared" ref="BF188" si="198">+BF160/BE160-1</f>
        <v>7.5634337428245324E-3</v>
      </c>
      <c r="BG188" s="3">
        <f t="shared" ref="BG188" si="199">+BG160/BF160-1</f>
        <v>4.5095619415240762E-3</v>
      </c>
      <c r="BH188" s="3">
        <f t="shared" ref="BH188" si="200">+BH160/BG160-1</f>
        <v>-1.8474555917857849E-4</v>
      </c>
      <c r="BI188" s="3">
        <f t="shared" ref="BI188" si="201">+BI160/BH160-1</f>
        <v>-4.8781839851437248E-3</v>
      </c>
      <c r="BJ188" s="3">
        <f t="shared" ref="BJ188" si="202">+BJ160/BI160-1</f>
        <v>-9.2842752230537506E-5</v>
      </c>
      <c r="BK188" s="3">
        <f t="shared" ref="BK188" si="203">+BK160/BJ160-1</f>
        <v>-7.9016518259222845E-3</v>
      </c>
      <c r="BL188" s="3">
        <f t="shared" ref="BL188" si="204">+BL160/BK160-1</f>
        <v>-3.0042677448337551E-3</v>
      </c>
      <c r="BM188" s="3">
        <f t="shared" ref="BM188" si="205">+BM160/BL160-1</f>
        <v>-6.3833582096557429E-3</v>
      </c>
      <c r="BN188" s="3">
        <f t="shared" ref="BN188" si="206">+BN160/BM160-1</f>
        <v>-1</v>
      </c>
      <c r="BO188" s="3" t="e">
        <f t="shared" ref="BO188" si="207">+BO160/BN160-1</f>
        <v>#DIV/0!</v>
      </c>
      <c r="BP188" s="3" t="e">
        <f t="shared" ref="BP188" si="208">+BP160/BO160-1</f>
        <v>#DIV/0!</v>
      </c>
      <c r="BQ188" s="3" t="e">
        <f t="shared" ref="BQ188" si="209">+BQ160/BP160-1</f>
        <v>#DIV/0!</v>
      </c>
      <c r="BR188" s="3" t="e">
        <f t="shared" ref="BR188" si="210">+BR160/BQ160-1</f>
        <v>#DIV/0!</v>
      </c>
      <c r="BS188" s="3" t="e">
        <f t="shared" ref="BS188" si="211">+BS160/BR160-1</f>
        <v>#DIV/0!</v>
      </c>
      <c r="BT188" s="3" t="e">
        <f t="shared" ref="BT188" si="212">+BT160/BS160-1</f>
        <v>#DIV/0!</v>
      </c>
      <c r="BU188" s="3" t="e">
        <f t="shared" ref="BU188" si="213">+BU160/BT160-1</f>
        <v>#DIV/0!</v>
      </c>
      <c r="BV188" s="3" t="e">
        <f t="shared" ref="BV188" si="214">+BV160/BU160-1</f>
        <v>#DIV/0!</v>
      </c>
      <c r="BW188" s="3" t="e">
        <f t="shared" ref="BW188" si="215">+BW160/BV160-1</f>
        <v>#DIV/0!</v>
      </c>
      <c r="BX188" s="3" t="e">
        <f t="shared" ref="BX188" si="216">+BX160/BW160-1</f>
        <v>#DIV/0!</v>
      </c>
      <c r="BY188" s="3" t="e">
        <f t="shared" ref="BY188" si="217">+BY160/BX160-1</f>
        <v>#DIV/0!</v>
      </c>
      <c r="BZ188" s="3" t="e">
        <f t="shared" ref="BZ188" si="218">+BZ160/BY160-1</f>
        <v>#DIV/0!</v>
      </c>
    </row>
    <row r="189" spans="1:80" x14ac:dyDescent="0.25">
      <c r="B189" t="s">
        <v>21</v>
      </c>
      <c r="E189" s="3" t="e">
        <f>+E97/D97-1</f>
        <v>#DIV/0!</v>
      </c>
      <c r="F189" s="3" t="e">
        <f t="shared" ref="F189:Q189" si="219">+F97/E97-1</f>
        <v>#DIV/0!</v>
      </c>
      <c r="G189" s="3" t="e">
        <f t="shared" si="219"/>
        <v>#DIV/0!</v>
      </c>
      <c r="H189" s="3">
        <f t="shared" si="219"/>
        <v>0</v>
      </c>
      <c r="I189" s="3">
        <f t="shared" si="219"/>
        <v>1</v>
      </c>
      <c r="J189" s="3">
        <f t="shared" si="219"/>
        <v>1.5</v>
      </c>
      <c r="K189" s="3">
        <f t="shared" si="219"/>
        <v>0</v>
      </c>
      <c r="L189" s="3">
        <f t="shared" si="219"/>
        <v>0.19999999999999996</v>
      </c>
      <c r="M189" s="3">
        <f t="shared" si="219"/>
        <v>0.16666666666666674</v>
      </c>
      <c r="N189" s="3">
        <f t="shared" si="219"/>
        <v>0.14285714285714279</v>
      </c>
      <c r="O189" s="3">
        <f t="shared" si="219"/>
        <v>0.125</v>
      </c>
      <c r="P189" s="3">
        <f t="shared" si="219"/>
        <v>0.22222222222222232</v>
      </c>
      <c r="Q189" s="3">
        <f t="shared" si="219"/>
        <v>0.54545454545454541</v>
      </c>
      <c r="R189" s="3">
        <f t="shared" ref="R189" si="220">+R97/Q97-1</f>
        <v>0.76470588235294112</v>
      </c>
      <c r="S189" s="3">
        <f t="shared" ref="S189" si="221">+S97/R97-1</f>
        <v>0.23333333333333339</v>
      </c>
      <c r="T189" s="3">
        <f t="shared" ref="T189" si="222">+T97/S97-1</f>
        <v>0</v>
      </c>
      <c r="U189" s="3">
        <f t="shared" ref="U189" si="223">+U97/T97-1</f>
        <v>1.1081081081081079</v>
      </c>
      <c r="V189" s="3">
        <f t="shared" ref="V189" si="224">+V97/U97-1</f>
        <v>6.4102564102564097E-2</v>
      </c>
      <c r="W189" s="3">
        <f t="shared" ref="W189" si="225">+W97/V97-1</f>
        <v>0.27710843373493965</v>
      </c>
      <c r="X189" s="3">
        <f t="shared" ref="X189" si="226">+X97/W97-1</f>
        <v>0.20754716981132071</v>
      </c>
      <c r="Y189" s="3">
        <f t="shared" ref="Y189" si="227">+Y97/X97-1</f>
        <v>0.2890625</v>
      </c>
      <c r="Z189" s="3">
        <f t="shared" ref="Z189" si="228">+Z97/Y97-1</f>
        <v>0.30909090909090908</v>
      </c>
      <c r="AA189" s="3">
        <f t="shared" ref="AA189" si="229">+AA97/Z97-1</f>
        <v>0.15277777777777768</v>
      </c>
      <c r="AB189" s="3">
        <f t="shared" ref="AB189" si="230">+AB97/AA97-1</f>
        <v>0.46987951807228923</v>
      </c>
      <c r="AC189" s="3">
        <f t="shared" ref="AC189" si="231">+AC97/AB97-1</f>
        <v>0.15300546448087426</v>
      </c>
      <c r="AD189" s="3">
        <f t="shared" ref="AD189" si="232">+AD97/AC97-1</f>
        <v>0.17061611374407581</v>
      </c>
      <c r="AE189" s="3">
        <f t="shared" ref="AE189" si="233">+AE97/AD97-1</f>
        <v>9.109311740890691E-2</v>
      </c>
      <c r="AF189" s="3">
        <f t="shared" ref="AF189" si="234">+AF97/AE97-1</f>
        <v>0.12244897959183665</v>
      </c>
      <c r="AG189" s="3">
        <f t="shared" ref="AG189" si="235">+AG97/AF97-1</f>
        <v>2.8099173553719048E-2</v>
      </c>
      <c r="AH189" s="3">
        <f t="shared" ref="AH189" si="236">+AH97/AG97-1</f>
        <v>0.18649517684887451</v>
      </c>
      <c r="AI189" s="3">
        <f t="shared" ref="AI189" si="237">+AI97/AH97-1</f>
        <v>0.16531165311653107</v>
      </c>
      <c r="AJ189" s="3">
        <f t="shared" ref="AJ189" si="238">+AJ97/AI97-1</f>
        <v>7.5581395348837122E-2</v>
      </c>
      <c r="AK189" s="3">
        <f t="shared" ref="AK189" si="239">+AK97/AJ97-1</f>
        <v>0.11027027027027025</v>
      </c>
      <c r="AL189" s="3">
        <f t="shared" ref="AL189" si="240">+AL97/AK97-1</f>
        <v>0.13826679649464468</v>
      </c>
      <c r="AM189" s="3">
        <f t="shared" ref="AM189" si="241">+AM97/AL97-1</f>
        <v>0</v>
      </c>
      <c r="AN189" s="3">
        <f t="shared" ref="AN189" si="242">+AN97/AM97-1</f>
        <v>1.8819503849443864E-2</v>
      </c>
      <c r="AO189" s="3">
        <f t="shared" ref="AO189" si="243">+AO97/AN97-1</f>
        <v>1.6792611251049472E-2</v>
      </c>
      <c r="AP189" s="3">
        <f t="shared" ref="AP189" si="244">+AP97/AO97-1</f>
        <v>3.3030553261767182E-2</v>
      </c>
      <c r="AQ189" s="3">
        <f t="shared" ref="AQ189" si="245">+AQ97/AP97-1</f>
        <v>3.996802557953627E-2</v>
      </c>
      <c r="AR189" s="3">
        <f t="shared" ref="AR189" si="246">+AR97/AQ97-1</f>
        <v>4.2275172943889272E-2</v>
      </c>
      <c r="AS189" s="3">
        <f t="shared" ref="AS189" si="247">+AS97/AR97-1</f>
        <v>4.71976401179941E-2</v>
      </c>
      <c r="AT189" s="3">
        <f t="shared" ref="AT189" si="248">+AT97/AS97-1</f>
        <v>3.5211267605634866E-3</v>
      </c>
      <c r="AU189" s="3">
        <f t="shared" ref="AU189" si="249">+AU97/AT97-1</f>
        <v>4.631578947368431E-2</v>
      </c>
      <c r="AV189" s="3">
        <f t="shared" ref="AV189" si="250">+AV97/AU97-1</f>
        <v>2.8839704896042928E-2</v>
      </c>
      <c r="AW189" s="3">
        <f t="shared" ref="AW189" si="251">+AW97/AV97-1</f>
        <v>2.0860495436766602E-2</v>
      </c>
      <c r="AX189" s="3">
        <f t="shared" ref="AX189" si="252">+AX97/AW97-1</f>
        <v>4.4061302681992265E-2</v>
      </c>
      <c r="AY189" s="3">
        <f t="shared" ref="AY189" si="253">+AY97/AX97-1</f>
        <v>5.4434250764525904E-2</v>
      </c>
      <c r="AZ189" s="3">
        <f t="shared" ref="AZ189" si="254">+AZ97/AY97-1</f>
        <v>1.0440835266821269E-2</v>
      </c>
      <c r="BA189" s="3">
        <f t="shared" ref="BA189" si="255">+BA97/AZ97-1</f>
        <v>2.0665901262916231E-2</v>
      </c>
      <c r="BB189" s="3">
        <f t="shared" ref="BB189" si="256">+BB97/BA97-1</f>
        <v>1.2373453318335281E-2</v>
      </c>
      <c r="BC189" s="3">
        <f t="shared" ref="BC189" si="257">+BC97/BB97-1</f>
        <v>5.5555555555555358E-3</v>
      </c>
      <c r="BD189" s="3">
        <f t="shared" ref="BD189" si="258">+BD97/BC97-1</f>
        <v>2.2099447513812098E-2</v>
      </c>
      <c r="BE189" s="3">
        <f t="shared" ref="BE189" si="259">+BE97/BD97-1</f>
        <v>4.9729729729729666E-2</v>
      </c>
      <c r="BF189" s="3">
        <f t="shared" ref="BF189" si="260">+BF97/BE97-1</f>
        <v>1.4933058702368607E-2</v>
      </c>
      <c r="BG189" s="3">
        <f t="shared" ref="BG189" si="261">+BG97/BF97-1</f>
        <v>8.1177067478437337E-3</v>
      </c>
      <c r="BH189" s="3">
        <f t="shared" ref="BH189" si="262">+BH97/BG97-1</f>
        <v>3.7745344740815368E-2</v>
      </c>
      <c r="BI189" s="3">
        <f t="shared" ref="BI189" si="263">+BI97/BH97-1</f>
        <v>2.4248302618816719E-3</v>
      </c>
      <c r="BJ189" s="3">
        <f t="shared" ref="BJ189" si="264">+BJ97/BI97-1</f>
        <v>1.9835510401548184E-2</v>
      </c>
      <c r="BK189" s="3">
        <f t="shared" ref="BK189" si="265">+BK97/BJ97-1</f>
        <v>-3.7950664136622292E-3</v>
      </c>
      <c r="BL189" s="3">
        <f t="shared" ref="BL189" si="266">+BL97/BK97-1</f>
        <v>-1.0000000000000009E-2</v>
      </c>
      <c r="BM189" s="3">
        <f t="shared" ref="BM189" si="267">+BM97/BL97-1</f>
        <v>-8.6580086580086979E-3</v>
      </c>
      <c r="BN189" s="3">
        <f t="shared" ref="BN189" si="268">+BN97/BM97-1</f>
        <v>-1</v>
      </c>
      <c r="BO189" s="3" t="e">
        <f t="shared" ref="BO189" si="269">+BO97/BN97-1</f>
        <v>#DIV/0!</v>
      </c>
      <c r="BP189" s="3" t="e">
        <f t="shared" ref="BP189" si="270">+BP97/BO97-1</f>
        <v>#DIV/0!</v>
      </c>
      <c r="BQ189" s="3" t="e">
        <f t="shared" ref="BQ189" si="271">+BQ97/BP97-1</f>
        <v>#DIV/0!</v>
      </c>
      <c r="BR189" s="3" t="e">
        <f t="shared" ref="BR189" si="272">+BR97/BQ97-1</f>
        <v>#DIV/0!</v>
      </c>
      <c r="BS189" s="3" t="e">
        <f t="shared" ref="BS189" si="273">+BS97/BR97-1</f>
        <v>#DIV/0!</v>
      </c>
      <c r="BT189" s="3" t="e">
        <f t="shared" ref="BT189" si="274">+BT97/BS97-1</f>
        <v>#DIV/0!</v>
      </c>
      <c r="BU189" s="3" t="e">
        <f t="shared" ref="BU189" si="275">+BU97/BT97-1</f>
        <v>#DIV/0!</v>
      </c>
      <c r="BV189" s="3" t="e">
        <f t="shared" ref="BV189" si="276">+BV97/BU97-1</f>
        <v>#DIV/0!</v>
      </c>
      <c r="BW189" s="3" t="e">
        <f t="shared" ref="BW189" si="277">+BW97/BV97-1</f>
        <v>#DIV/0!</v>
      </c>
      <c r="BX189" s="3" t="e">
        <f t="shared" ref="BX189" si="278">+BX97/BW97-1</f>
        <v>#DIV/0!</v>
      </c>
      <c r="BY189" s="3" t="e">
        <f t="shared" ref="BY189" si="279">+BY97/BX97-1</f>
        <v>#DIV/0!</v>
      </c>
      <c r="BZ189" s="3" t="e">
        <f t="shared" ref="BZ189" si="280">+BZ97/BY97-1</f>
        <v>#DIV/0!</v>
      </c>
    </row>
    <row r="190" spans="1:80" x14ac:dyDescent="0.25">
      <c r="B190" t="s">
        <v>22</v>
      </c>
      <c r="E190" s="3" t="e">
        <f>+E125/D125-1</f>
        <v>#DIV/0!</v>
      </c>
      <c r="F190" s="3" t="e">
        <f t="shared" ref="F190:Q190" si="281">+F125/E125-1</f>
        <v>#DIV/0!</v>
      </c>
      <c r="G190" s="3" t="e">
        <f t="shared" si="281"/>
        <v>#DIV/0!</v>
      </c>
      <c r="H190" s="3" t="e">
        <f t="shared" si="281"/>
        <v>#DIV/0!</v>
      </c>
      <c r="I190" s="3" t="e">
        <f t="shared" si="281"/>
        <v>#DIV/0!</v>
      </c>
      <c r="J190" s="3" t="e">
        <f t="shared" si="281"/>
        <v>#DIV/0!</v>
      </c>
      <c r="K190" s="3" t="e">
        <f t="shared" si="281"/>
        <v>#DIV/0!</v>
      </c>
      <c r="L190" s="3" t="e">
        <f t="shared" si="281"/>
        <v>#DIV/0!</v>
      </c>
      <c r="M190" s="3">
        <f t="shared" si="281"/>
        <v>0</v>
      </c>
      <c r="N190" s="3">
        <f t="shared" si="281"/>
        <v>0</v>
      </c>
      <c r="O190" s="3">
        <f t="shared" si="281"/>
        <v>2</v>
      </c>
      <c r="P190" s="3">
        <f t="shared" si="281"/>
        <v>0</v>
      </c>
      <c r="Q190" s="3">
        <f t="shared" si="281"/>
        <v>0.33333333333333326</v>
      </c>
      <c r="R190" s="3">
        <f t="shared" ref="R190" si="282">+R125/Q125-1</f>
        <v>0.25</v>
      </c>
      <c r="S190" s="3">
        <f t="shared" ref="S190" si="283">+S125/R125-1</f>
        <v>0.39999999999999991</v>
      </c>
      <c r="T190" s="3">
        <f t="shared" ref="T190" si="284">+T125/S125-1</f>
        <v>0.14285714285714279</v>
      </c>
      <c r="U190" s="3">
        <f t="shared" ref="U190" si="285">+U125/T125-1</f>
        <v>0</v>
      </c>
      <c r="V190" s="3">
        <f t="shared" ref="V190" si="286">+V125/U125-1</f>
        <v>0.25</v>
      </c>
      <c r="W190" s="3">
        <f t="shared" ref="W190" si="287">+W125/V125-1</f>
        <v>0</v>
      </c>
      <c r="X190" s="3">
        <f t="shared" ref="X190" si="288">+X125/W125-1</f>
        <v>0.10000000000000009</v>
      </c>
      <c r="Y190" s="3">
        <f t="shared" ref="Y190" si="289">+Y125/X125-1</f>
        <v>9.0909090909090828E-2</v>
      </c>
      <c r="Z190" s="3">
        <f t="shared" ref="Z190" si="290">+Z125/Y125-1</f>
        <v>0.66666666666666674</v>
      </c>
      <c r="AA190" s="3">
        <f t="shared" ref="AA190" si="291">+AA125/Z125-1</f>
        <v>0.35000000000000009</v>
      </c>
      <c r="AB190" s="3">
        <f t="shared" ref="AB190" si="292">+AB125/AA125-1</f>
        <v>0.37037037037037046</v>
      </c>
      <c r="AC190" s="3">
        <f t="shared" ref="AC190" si="293">+AC125/AB125-1</f>
        <v>0.40540540540540548</v>
      </c>
      <c r="AD190" s="3">
        <f t="shared" ref="AD190" si="294">+AD125/AC125-1</f>
        <v>0.26923076923076916</v>
      </c>
      <c r="AE190" s="3">
        <f t="shared" ref="AE190" si="295">+AE125/AD125-1</f>
        <v>0.22727272727272729</v>
      </c>
      <c r="AF190" s="3">
        <f t="shared" ref="AF190" si="296">+AF125/AE125-1</f>
        <v>9.8765432098765427E-2</v>
      </c>
      <c r="AG190" s="3">
        <f t="shared" ref="AG190" si="297">+AG125/AF125-1</f>
        <v>2.2471910112359605E-2</v>
      </c>
      <c r="AH190" s="3">
        <f t="shared" ref="AH190" si="298">+AH125/AG125-1</f>
        <v>0.23076923076923084</v>
      </c>
      <c r="AI190" s="3">
        <f t="shared" ref="AI190" si="299">+AI125/AH125-1</f>
        <v>0.1875</v>
      </c>
      <c r="AJ190" s="3">
        <f t="shared" ref="AJ190" si="300">+AJ125/AI125-1</f>
        <v>0.10526315789473695</v>
      </c>
      <c r="AK190" s="3">
        <f t="shared" ref="AK190" si="301">+AK125/AJ125-1</f>
        <v>0.21088435374149661</v>
      </c>
      <c r="AL190" s="3">
        <f t="shared" ref="AL190" si="302">+AL125/AK125-1</f>
        <v>0.10674157303370779</v>
      </c>
      <c r="AM190" s="3">
        <f t="shared" ref="AM190" si="303">+AM125/AL125-1</f>
        <v>5.5837563451776706E-2</v>
      </c>
      <c r="AN190" s="3">
        <f t="shared" ref="AN190" si="304">+AN125/AM125-1</f>
        <v>3.8461538461538547E-2</v>
      </c>
      <c r="AO190" s="3">
        <f t="shared" ref="AO190" si="305">+AO125/AN125-1</f>
        <v>4.1666666666666741E-2</v>
      </c>
      <c r="AP190" s="3">
        <f t="shared" ref="AP190" si="306">+AP125/AO125-1</f>
        <v>3.5555555555555562E-2</v>
      </c>
      <c r="AQ190" s="3">
        <f t="shared" ref="AQ190" si="307">+AQ125/AP125-1</f>
        <v>6.0085836909871349E-2</v>
      </c>
      <c r="AR190" s="3">
        <f t="shared" ref="AR190" si="308">+AR125/AQ125-1</f>
        <v>-1.2145748987854255E-2</v>
      </c>
      <c r="AS190" s="3">
        <f t="shared" ref="AS190" si="309">+AS125/AR125-1</f>
        <v>4.0983606557376984E-2</v>
      </c>
      <c r="AT190" s="3">
        <f t="shared" ref="AT190" si="310">+AT125/AS125-1</f>
        <v>3.1496062992125928E-2</v>
      </c>
      <c r="AU190" s="3">
        <f t="shared" ref="AU190" si="311">+AU125/AT125-1</f>
        <v>1.1450381679389388E-2</v>
      </c>
      <c r="AV190" s="3">
        <f t="shared" ref="AV190" si="312">+AV125/AU125-1</f>
        <v>1.8867924528301883E-2</v>
      </c>
      <c r="AW190" s="3">
        <f t="shared" ref="AW190" si="313">+AW125/AV125-1</f>
        <v>1.8518518518518601E-2</v>
      </c>
      <c r="AX190" s="3">
        <f t="shared" ref="AX190" si="314">+AX125/AW125-1</f>
        <v>1.4545454545454639E-2</v>
      </c>
      <c r="AY190" s="3">
        <f t="shared" ref="AY190" si="315">+AY125/AX125-1</f>
        <v>7.1684587813620748E-3</v>
      </c>
      <c r="AZ190" s="3">
        <f t="shared" ref="AZ190" si="316">+AZ125/AY125-1</f>
        <v>-1.4234875444839812E-2</v>
      </c>
      <c r="BA190" s="3">
        <f t="shared" ref="BA190" si="317">+BA125/AZ125-1</f>
        <v>-2.5270758122743708E-2</v>
      </c>
      <c r="BB190" s="3">
        <f t="shared" ref="BB190" si="318">+BB125/BA125-1</f>
        <v>-1.851851851851849E-2</v>
      </c>
      <c r="BC190" s="3">
        <f t="shared" ref="BC190" si="319">+BC125/BB125-1</f>
        <v>-1.5094339622641506E-2</v>
      </c>
      <c r="BD190" s="3">
        <f t="shared" ref="BD190" si="320">+BD125/BC125-1</f>
        <v>4.5977011494252817E-2</v>
      </c>
      <c r="BE190" s="3">
        <f t="shared" ref="BE190" si="321">+BE125/BD125-1</f>
        <v>-2.5641025641025661E-2</v>
      </c>
      <c r="BF190" s="3">
        <f t="shared" ref="BF190" si="322">+BF125/BE125-1</f>
        <v>-1.5037593984962405E-2</v>
      </c>
      <c r="BG190" s="3">
        <f t="shared" ref="BG190" si="323">+BG125/BF125-1</f>
        <v>-5.7251908396946605E-2</v>
      </c>
      <c r="BH190" s="3">
        <f t="shared" ref="BH190" si="324">+BH125/BG125-1</f>
        <v>-2.0242914979757054E-2</v>
      </c>
      <c r="BI190" s="3">
        <f t="shared" ref="BI190" si="325">+BI125/BH125-1</f>
        <v>1.2396694214876103E-2</v>
      </c>
      <c r="BJ190" s="3">
        <f t="shared" ref="BJ190" si="326">+BJ125/BI125-1</f>
        <v>-5.3061224489795888E-2</v>
      </c>
      <c r="BK190" s="3">
        <f t="shared" ref="BK190" si="327">+BK125/BJ125-1</f>
        <v>-1.2931034482758674E-2</v>
      </c>
      <c r="BL190" s="3">
        <f t="shared" ref="BL190" si="328">+BL125/BK125-1</f>
        <v>0</v>
      </c>
      <c r="BM190" s="3">
        <f t="shared" ref="BM190" si="329">+BM125/BL125-1</f>
        <v>-4.8034934497816595E-2</v>
      </c>
      <c r="BN190" s="3">
        <f t="shared" ref="BN190" si="330">+BN125/BM125-1</f>
        <v>-1</v>
      </c>
      <c r="BO190" s="3" t="e">
        <f t="shared" ref="BO190" si="331">+BO125/BN125-1</f>
        <v>#DIV/0!</v>
      </c>
      <c r="BP190" s="3" t="e">
        <f t="shared" ref="BP190" si="332">+BP125/BO125-1</f>
        <v>#DIV/0!</v>
      </c>
      <c r="BQ190" s="3" t="e">
        <f t="shared" ref="BQ190" si="333">+BQ125/BP125-1</f>
        <v>#DIV/0!</v>
      </c>
      <c r="BR190" s="3" t="e">
        <f t="shared" ref="BR190" si="334">+BR125/BQ125-1</f>
        <v>#DIV/0!</v>
      </c>
      <c r="BS190" s="3" t="e">
        <f t="shared" ref="BS190" si="335">+BS125/BR125-1</f>
        <v>#DIV/0!</v>
      </c>
      <c r="BT190" s="3" t="e">
        <f t="shared" ref="BT190" si="336">+BT125/BS125-1</f>
        <v>#DIV/0!</v>
      </c>
      <c r="BU190" s="3" t="e">
        <f t="shared" ref="BU190" si="337">+BU125/BT125-1</f>
        <v>#DIV/0!</v>
      </c>
      <c r="BV190" s="3" t="e">
        <f t="shared" ref="BV190" si="338">+BV125/BU125-1</f>
        <v>#DIV/0!</v>
      </c>
      <c r="BW190" s="3" t="e">
        <f t="shared" ref="BW190" si="339">+BW125/BV125-1</f>
        <v>#DIV/0!</v>
      </c>
      <c r="BX190" s="3" t="e">
        <f t="shared" ref="BX190" si="340">+BX125/BW125-1</f>
        <v>#DIV/0!</v>
      </c>
      <c r="BY190" s="3" t="e">
        <f t="shared" ref="BY190" si="341">+BY125/BX125-1</f>
        <v>#DIV/0!</v>
      </c>
      <c r="BZ190" s="3" t="e">
        <f t="shared" ref="BZ190" si="342">+BZ125/BY125-1</f>
        <v>#DIV/0!</v>
      </c>
    </row>
    <row r="191" spans="1:80" x14ac:dyDescent="0.25">
      <c r="B191" t="s">
        <v>23</v>
      </c>
      <c r="E191" s="3" t="e">
        <f>+E132/D132-1</f>
        <v>#DIV/0!</v>
      </c>
      <c r="F191" s="3" t="e">
        <f t="shared" ref="F191:Q191" si="343">+F132/E132-1</f>
        <v>#DIV/0!</v>
      </c>
      <c r="G191" s="3" t="e">
        <f t="shared" si="343"/>
        <v>#DIV/0!</v>
      </c>
      <c r="H191" s="3" t="e">
        <f t="shared" si="343"/>
        <v>#DIV/0!</v>
      </c>
      <c r="I191" s="3">
        <f t="shared" si="343"/>
        <v>0</v>
      </c>
      <c r="J191" s="3">
        <f t="shared" si="343"/>
        <v>0</v>
      </c>
      <c r="K191" s="3">
        <f t="shared" si="343"/>
        <v>0</v>
      </c>
      <c r="L191" s="3">
        <f t="shared" si="343"/>
        <v>0</v>
      </c>
      <c r="M191" s="3">
        <f t="shared" si="343"/>
        <v>0</v>
      </c>
      <c r="N191" s="3">
        <f t="shared" si="343"/>
        <v>1</v>
      </c>
      <c r="O191" s="3">
        <f t="shared" si="343"/>
        <v>1</v>
      </c>
      <c r="P191" s="3">
        <f t="shared" si="343"/>
        <v>0</v>
      </c>
      <c r="Q191" s="3">
        <f t="shared" si="343"/>
        <v>1.25</v>
      </c>
      <c r="R191" s="3">
        <f t="shared" ref="R191" si="344">+R132/Q132-1</f>
        <v>0</v>
      </c>
      <c r="S191" s="3">
        <f t="shared" ref="S191" si="345">+S132/R132-1</f>
        <v>0.22222222222222232</v>
      </c>
      <c r="T191" s="3">
        <f t="shared" ref="T191" si="346">+T132/S132-1</f>
        <v>0.54545454545454541</v>
      </c>
      <c r="U191" s="3">
        <f t="shared" ref="U191" si="347">+U132/T132-1</f>
        <v>0.88235294117647056</v>
      </c>
      <c r="V191" s="3">
        <f t="shared" ref="V191" si="348">+V132/U132-1</f>
        <v>0.15625</v>
      </c>
      <c r="W191" s="3">
        <f t="shared" ref="W191" si="349">+W132/V132-1</f>
        <v>0.59459459459459452</v>
      </c>
      <c r="X191" s="3">
        <f t="shared" ref="X191" si="350">+X132/W132-1</f>
        <v>0.11864406779661008</v>
      </c>
      <c r="Y191" s="3">
        <f t="shared" ref="Y191" si="351">+Y132/X132-1</f>
        <v>0.31818181818181812</v>
      </c>
      <c r="Z191" s="3">
        <f t="shared" ref="Z191" si="352">+Z132/Y132-1</f>
        <v>0.28735632183908044</v>
      </c>
      <c r="AA191" s="3">
        <f t="shared" ref="AA191" si="353">+AA132/Z132-1</f>
        <v>0.125</v>
      </c>
      <c r="AB191" s="3">
        <f t="shared" ref="AB191" si="354">+AB132/AA132-1</f>
        <v>0.30158730158730163</v>
      </c>
      <c r="AC191" s="3">
        <f t="shared" ref="AC191" si="355">+AC132/AB132-1</f>
        <v>0.22560975609756095</v>
      </c>
      <c r="AD191" s="3">
        <f t="shared" ref="AD191" si="356">+AD132/AC132-1</f>
        <v>0.11940298507462677</v>
      </c>
      <c r="AE191" s="3">
        <f t="shared" ref="AE191" si="357">+AE132/AD132-1</f>
        <v>0.15555555555555545</v>
      </c>
      <c r="AF191" s="3">
        <f t="shared" ref="AF191" si="358">+AF132/AE132-1</f>
        <v>7.6923076923076872E-2</v>
      </c>
      <c r="AG191" s="3">
        <f t="shared" ref="AG191" si="359">+AG132/AF132-1</f>
        <v>8.5714285714285632E-2</v>
      </c>
      <c r="AH191" s="3">
        <f t="shared" ref="AH191" si="360">+AH132/AG132-1</f>
        <v>9.539473684210531E-2</v>
      </c>
      <c r="AI191" s="3">
        <f t="shared" ref="AI191" si="361">+AI132/AH132-1</f>
        <v>0.11711711711711703</v>
      </c>
      <c r="AJ191" s="3">
        <f t="shared" ref="AJ191" si="362">+AJ132/AI132-1</f>
        <v>0.260752688172043</v>
      </c>
      <c r="AK191" s="3">
        <f t="shared" ref="AK191" si="363">+AK132/AJ132-1</f>
        <v>0.11513859275053306</v>
      </c>
      <c r="AL191" s="3">
        <f t="shared" ref="AL191" si="364">+AL132/AK132-1</f>
        <v>0.10325047801147225</v>
      </c>
      <c r="AM191" s="3">
        <f t="shared" ref="AM191" si="365">+AM132/AL132-1</f>
        <v>4.3327556325823302E-2</v>
      </c>
      <c r="AN191" s="3">
        <f t="shared" ref="AN191" si="366">+AN132/AM132-1</f>
        <v>6.6445182724252927E-3</v>
      </c>
      <c r="AO191" s="3">
        <f t="shared" ref="AO191" si="367">+AO132/AN132-1</f>
        <v>6.6006600660066805E-3</v>
      </c>
      <c r="AP191" s="3">
        <f t="shared" ref="AP191" si="368">+AP132/AO132-1</f>
        <v>2.7868852459016491E-2</v>
      </c>
      <c r="AQ191" s="3">
        <f t="shared" ref="AQ191" si="369">+AQ132/AP132-1</f>
        <v>5.5821371610845327E-2</v>
      </c>
      <c r="AR191" s="3">
        <f t="shared" ref="AR191" si="370">+AR132/AQ132-1</f>
        <v>0</v>
      </c>
      <c r="AS191" s="3">
        <f t="shared" ref="AS191" si="371">+AS132/AR132-1</f>
        <v>6.6465256797582972E-2</v>
      </c>
      <c r="AT191" s="3">
        <f t="shared" ref="AT191" si="372">+AT132/AS132-1</f>
        <v>2.2662889518413554E-2</v>
      </c>
      <c r="AU191" s="3">
        <f t="shared" ref="AU191" si="373">+AU132/AT132-1</f>
        <v>1.5235457063711877E-2</v>
      </c>
      <c r="AV191" s="3">
        <f t="shared" ref="AV191" si="374">+AV132/AU132-1</f>
        <v>3.0013642564802101E-2</v>
      </c>
      <c r="AW191" s="3">
        <f t="shared" ref="AW191" si="375">+AW132/AV132-1</f>
        <v>1.3245033112582849E-2</v>
      </c>
      <c r="AX191" s="3">
        <f t="shared" ref="AX191" si="376">+AX132/AW132-1</f>
        <v>2.7450980392156765E-2</v>
      </c>
      <c r="AY191" s="3">
        <f t="shared" ref="AY191" si="377">+AY132/AX132-1</f>
        <v>7.6335877862594437E-3</v>
      </c>
      <c r="AZ191" s="3">
        <f t="shared" ref="AZ191" si="378">+AZ132/AY132-1</f>
        <v>3.7878787878788955E-3</v>
      </c>
      <c r="BA191" s="3">
        <f t="shared" ref="BA191" si="379">+BA132/AZ132-1</f>
        <v>-5.031446540880502E-3</v>
      </c>
      <c r="BB191" s="3">
        <f t="shared" ref="BB191" si="380">+BB132/BA132-1</f>
        <v>3.1605562579013924E-2</v>
      </c>
      <c r="BC191" s="3">
        <f t="shared" ref="BC191" si="381">+BC132/BB132-1</f>
        <v>3.6764705882352811E-3</v>
      </c>
      <c r="BD191" s="3">
        <f t="shared" ref="BD191" si="382">+BD132/BC132-1</f>
        <v>3.4188034188034289E-2</v>
      </c>
      <c r="BE191" s="3">
        <f t="shared" ref="BE191" si="383">+BE132/BD132-1</f>
        <v>-3.3057851239669422E-2</v>
      </c>
      <c r="BF191" s="3">
        <f t="shared" ref="BF191" si="384">+BF132/BE132-1</f>
        <v>1.5873015873015817E-2</v>
      </c>
      <c r="BG191" s="3">
        <f t="shared" ref="BG191" si="385">+BG132/BF132-1</f>
        <v>1.4423076923076872E-2</v>
      </c>
      <c r="BH191" s="3">
        <f t="shared" ref="BH191" si="386">+BH132/BG132-1</f>
        <v>-1.8957345971563955E-2</v>
      </c>
      <c r="BI191" s="3">
        <f t="shared" ref="BI191" si="387">+BI132/BH132-1</f>
        <v>-1.0869565217391353E-2</v>
      </c>
      <c r="BJ191" s="3">
        <f t="shared" ref="BJ191" si="388">+BJ132/BI132-1</f>
        <v>2.4420024420024333E-3</v>
      </c>
      <c r="BK191" s="3">
        <f t="shared" ref="BK191" si="389">+BK132/BJ132-1</f>
        <v>2.4360535931791105E-3</v>
      </c>
      <c r="BL191" s="3">
        <f t="shared" ref="BL191" si="390">+BL132/BK132-1</f>
        <v>-2.430133657351119E-3</v>
      </c>
      <c r="BM191" s="3">
        <f t="shared" ref="BM191" si="391">+BM132/BL132-1</f>
        <v>-1.218026796589522E-2</v>
      </c>
      <c r="BN191" s="3">
        <f t="shared" ref="BN191" si="392">+BN132/BM132-1</f>
        <v>-1</v>
      </c>
      <c r="BO191" s="3" t="e">
        <f t="shared" ref="BO191" si="393">+BO132/BN132-1</f>
        <v>#DIV/0!</v>
      </c>
      <c r="BP191" s="3" t="e">
        <f t="shared" ref="BP191" si="394">+BP132/BO132-1</f>
        <v>#DIV/0!</v>
      </c>
      <c r="BQ191" s="3" t="e">
        <f t="shared" ref="BQ191" si="395">+BQ132/BP132-1</f>
        <v>#DIV/0!</v>
      </c>
      <c r="BR191" s="3" t="e">
        <f t="shared" ref="BR191" si="396">+BR132/BQ132-1</f>
        <v>#DIV/0!</v>
      </c>
      <c r="BS191" s="3" t="e">
        <f t="shared" ref="BS191" si="397">+BS132/BR132-1</f>
        <v>#DIV/0!</v>
      </c>
      <c r="BT191" s="3" t="e">
        <f t="shared" ref="BT191" si="398">+BT132/BS132-1</f>
        <v>#DIV/0!</v>
      </c>
      <c r="BU191" s="3" t="e">
        <f t="shared" ref="BU191" si="399">+BU132/BT132-1</f>
        <v>#DIV/0!</v>
      </c>
      <c r="BV191" s="3" t="e">
        <f t="shared" ref="BV191" si="400">+BV132/BU132-1</f>
        <v>#DIV/0!</v>
      </c>
      <c r="BW191" s="3" t="e">
        <f t="shared" ref="BW191" si="401">+BW132/BV132-1</f>
        <v>#DIV/0!</v>
      </c>
      <c r="BX191" s="3" t="e">
        <f t="shared" ref="BX191" si="402">+BX132/BW132-1</f>
        <v>#DIV/0!</v>
      </c>
      <c r="BY191" s="3" t="e">
        <f t="shared" ref="BY191" si="403">+BY132/BX132-1</f>
        <v>#DIV/0!</v>
      </c>
      <c r="BZ191" s="3" t="e">
        <f t="shared" ref="BZ191" si="404">+BZ132/BY132-1</f>
        <v>#DIV/0!</v>
      </c>
    </row>
    <row r="192" spans="1:80" x14ac:dyDescent="0.25">
      <c r="B192" t="s">
        <v>24</v>
      </c>
      <c r="E192" s="3" t="e">
        <f>+E48/D48-1</f>
        <v>#DIV/0!</v>
      </c>
      <c r="F192" s="3" t="e">
        <f t="shared" ref="F192:Q192" si="405">+F48/E48-1</f>
        <v>#DIV/0!</v>
      </c>
      <c r="G192" s="3" t="e">
        <f t="shared" si="405"/>
        <v>#DIV/0!</v>
      </c>
      <c r="H192" s="3">
        <f t="shared" si="405"/>
        <v>0.33333333333333326</v>
      </c>
      <c r="I192" s="3">
        <f t="shared" si="405"/>
        <v>2.25</v>
      </c>
      <c r="J192" s="3">
        <f t="shared" si="405"/>
        <v>0.30769230769230771</v>
      </c>
      <c r="K192" s="3">
        <f t="shared" si="405"/>
        <v>0</v>
      </c>
      <c r="L192" s="3">
        <f t="shared" si="405"/>
        <v>0.76470588235294112</v>
      </c>
      <c r="M192" s="3">
        <f t="shared" si="405"/>
        <v>3.3333333333333437E-2</v>
      </c>
      <c r="N192" s="3">
        <f t="shared" si="405"/>
        <v>0.45161290322580649</v>
      </c>
      <c r="O192" s="3">
        <f t="shared" si="405"/>
        <v>0.26666666666666661</v>
      </c>
      <c r="P192" s="3">
        <f t="shared" si="405"/>
        <v>7.0175438596491224E-2</v>
      </c>
      <c r="Q192" s="3">
        <f t="shared" si="405"/>
        <v>0.63934426229508201</v>
      </c>
      <c r="R192" s="3">
        <f t="shared" ref="R192" si="406">+R48/Q48-1</f>
        <v>0.18999999999999995</v>
      </c>
      <c r="S192" s="3">
        <f t="shared" ref="S192" si="407">+S48/R48-1</f>
        <v>5.8823529411764719E-2</v>
      </c>
      <c r="T192" s="3">
        <f t="shared" ref="T192" si="408">+T48/S48-1</f>
        <v>0.18253968253968256</v>
      </c>
      <c r="U192" s="3">
        <f t="shared" ref="U192" si="409">+U48/T48-1</f>
        <v>0.16778523489932895</v>
      </c>
      <c r="V192" s="3">
        <f t="shared" ref="V192" si="410">+V48/U48-1</f>
        <v>0.22413793103448265</v>
      </c>
      <c r="W192" s="3">
        <f t="shared" ref="W192" si="411">+W48/V48-1</f>
        <v>0.14084507042253525</v>
      </c>
      <c r="X192" s="3">
        <f t="shared" ref="X192" si="412">+X48/W48-1</f>
        <v>0.21810699588477367</v>
      </c>
      <c r="Y192" s="3">
        <f t="shared" ref="Y192" si="413">+Y48/X48-1</f>
        <v>0.22635135135135132</v>
      </c>
      <c r="Z192" s="3">
        <f t="shared" ref="Z192" si="414">+Z48/Y48-1</f>
        <v>0.165289256198347</v>
      </c>
      <c r="AA192" s="3">
        <f t="shared" ref="AA192" si="415">+AA48/Z48-1</f>
        <v>0</v>
      </c>
      <c r="AB192" s="3">
        <f t="shared" ref="AB192" si="416">+AB48/AA48-1</f>
        <v>0.43026004728132383</v>
      </c>
      <c r="AC192" s="3">
        <f t="shared" ref="AC192" si="417">+AC48/AB48-1</f>
        <v>0.16033057851239674</v>
      </c>
      <c r="AD192" s="3">
        <f t="shared" ref="AD192" si="418">+AD48/AC48-1</f>
        <v>0.12962962962962954</v>
      </c>
      <c r="AE192" s="3">
        <f t="shared" ref="AE192" si="419">+AE48/AD48-1</f>
        <v>9.205548549810838E-2</v>
      </c>
      <c r="AF192" s="3">
        <f t="shared" ref="AF192" si="420">+AF48/AE48-1</f>
        <v>7.274826789838329E-2</v>
      </c>
      <c r="AG192" s="3">
        <f t="shared" ref="AG192" si="421">+AG48/AF48-1</f>
        <v>6.7814854682454184E-2</v>
      </c>
      <c r="AH192" s="3">
        <f t="shared" ref="AH192" si="422">+AH48/AG48-1</f>
        <v>8.0645161290322509E-2</v>
      </c>
      <c r="AI192" s="3">
        <f t="shared" ref="AI192" si="423">+AI48/AH48-1</f>
        <v>9.0485074626865725E-2</v>
      </c>
      <c r="AJ192" s="3">
        <f t="shared" ref="AJ192" si="424">+AJ48/AI48-1</f>
        <v>0.10521813515825484</v>
      </c>
      <c r="AK192" s="3">
        <f t="shared" ref="AK192" si="425">+AK48/AJ48-1</f>
        <v>8.9009287925696512E-2</v>
      </c>
      <c r="AL192" s="3">
        <f t="shared" ref="AL192" si="426">+AL48/AK48-1</f>
        <v>0.10589907604832982</v>
      </c>
      <c r="AM192" s="3">
        <f t="shared" ref="AM192" si="427">+AM48/AL48-1</f>
        <v>0.11760925449871462</v>
      </c>
      <c r="AN192" s="3">
        <f t="shared" ref="AN192" si="428">+AN48/AM48-1</f>
        <v>7.590569292696947E-2</v>
      </c>
      <c r="AO192" s="3">
        <f t="shared" ref="AO192" si="429">+AO48/AN48-1</f>
        <v>5.6119722073757261E-2</v>
      </c>
      <c r="AP192" s="3">
        <f t="shared" ref="AP192" si="430">+AP48/AO48-1</f>
        <v>8.2995951417003999E-2</v>
      </c>
      <c r="AQ192" s="3">
        <f t="shared" ref="AQ192" si="431">+AQ48/AP48-1</f>
        <v>9.9065420560747741E-2</v>
      </c>
      <c r="AR192" s="3">
        <f t="shared" ref="AR192" si="432">+AR48/AQ48-1</f>
        <v>6.1224489795918435E-2</v>
      </c>
      <c r="AS192" s="3">
        <f t="shared" ref="AS192" si="433">+AS48/AR48-1</f>
        <v>5.0080128205128194E-2</v>
      </c>
      <c r="AT192" s="3">
        <f t="shared" ref="AT192" si="434">+AT48/AS48-1</f>
        <v>2.9378099961846704E-2</v>
      </c>
      <c r="AU192" s="3">
        <f t="shared" ref="AU192" si="435">+AU48/AT48-1</f>
        <v>2.48332097850259E-2</v>
      </c>
      <c r="AV192" s="3">
        <f t="shared" ref="AV192" si="436">+AV48/AU48-1</f>
        <v>3.3996383363471994E-2</v>
      </c>
      <c r="AW192" s="3">
        <f t="shared" ref="AW192" si="437">+AW48/AV48-1</f>
        <v>4.8968170689052126E-3</v>
      </c>
      <c r="AX192" s="3">
        <f t="shared" ref="AX192" si="438">+AX48/AW48-1</f>
        <v>3.1326139923425034E-2</v>
      </c>
      <c r="AY192" s="3">
        <f t="shared" ref="AY192" si="439">+AY48/AX48-1</f>
        <v>1.3162335470806585E-2</v>
      </c>
      <c r="AZ192" s="3">
        <f t="shared" ref="AZ192" si="440">+AZ48/AY48-1</f>
        <v>1.8321119253830842E-2</v>
      </c>
      <c r="BA192" s="3">
        <f t="shared" ref="BA192" si="441">+BA48/AZ48-1</f>
        <v>1.635590448151758E-3</v>
      </c>
      <c r="BB192" s="3">
        <f t="shared" ref="BB192" si="442">+BB48/BA48-1</f>
        <v>1.0450685826257411E-2</v>
      </c>
      <c r="BC192" s="3">
        <f t="shared" ref="BC192" si="443">+BC48/BB48-1</f>
        <v>-2.2624434389140191E-3</v>
      </c>
      <c r="BD192" s="3">
        <f t="shared" ref="BD192" si="444">+BD48/BC48-1</f>
        <v>1.0042112082928378E-2</v>
      </c>
      <c r="BE192" s="3">
        <f t="shared" ref="BE192" si="445">+BE48/BD48-1</f>
        <v>-2.9185375240538769E-2</v>
      </c>
      <c r="BF192" s="3">
        <f t="shared" ref="BF192" si="446">+BF48/BE48-1</f>
        <v>5.9464816650147689E-3</v>
      </c>
      <c r="BG192" s="3">
        <f t="shared" ref="BG192" si="447">+BG48/BF48-1</f>
        <v>-7.5533661740557756E-3</v>
      </c>
      <c r="BH192" s="3">
        <f t="shared" ref="BH192" si="448">+BH48/BG48-1</f>
        <v>-9.9272005294503973E-4</v>
      </c>
      <c r="BI192" s="3">
        <f t="shared" ref="BI192" si="449">+BI48/BH48-1</f>
        <v>-2.4180192116594945E-2</v>
      </c>
      <c r="BJ192" s="3">
        <f t="shared" ref="BJ192" si="450">+BJ48/BI48-1</f>
        <v>1.7651052274270107E-2</v>
      </c>
      <c r="BK192" s="3">
        <f t="shared" ref="BK192" si="451">+BK48/BJ48-1</f>
        <v>-6.6711140760506993E-3</v>
      </c>
      <c r="BL192" s="3">
        <f t="shared" ref="BL192" si="452">+BL48/BK48-1</f>
        <v>-1.1752854264607149E-2</v>
      </c>
      <c r="BM192" s="3">
        <f t="shared" ref="BM192" si="453">+BM48/BL48-1</f>
        <v>-2.7183146449201168E-3</v>
      </c>
      <c r="BN192" s="3">
        <f t="shared" ref="BN192" si="454">+BN48/BM48-1</f>
        <v>-1</v>
      </c>
      <c r="BO192" s="3" t="e">
        <f t="shared" ref="BO192" si="455">+BO48/BN48-1</f>
        <v>#DIV/0!</v>
      </c>
      <c r="BP192" s="3" t="e">
        <f t="shared" ref="BP192" si="456">+BP48/BO48-1</f>
        <v>#DIV/0!</v>
      </c>
      <c r="BQ192" s="3" t="e">
        <f t="shared" ref="BQ192" si="457">+BQ48/BP48-1</f>
        <v>#DIV/0!</v>
      </c>
      <c r="BR192" s="3" t="e">
        <f t="shared" ref="BR192" si="458">+BR48/BQ48-1</f>
        <v>#DIV/0!</v>
      </c>
      <c r="BS192" s="3" t="e">
        <f t="shared" ref="BS192" si="459">+BS48/BR48-1</f>
        <v>#DIV/0!</v>
      </c>
      <c r="BT192" s="3" t="e">
        <f t="shared" ref="BT192" si="460">+BT48/BS48-1</f>
        <v>#DIV/0!</v>
      </c>
      <c r="BU192" s="3" t="e">
        <f t="shared" ref="BU192" si="461">+BU48/BT48-1</f>
        <v>#DIV/0!</v>
      </c>
      <c r="BV192" s="3" t="e">
        <f t="shared" ref="BV192" si="462">+BV48/BU48-1</f>
        <v>#DIV/0!</v>
      </c>
      <c r="BW192" s="3" t="e">
        <f t="shared" ref="BW192" si="463">+BW48/BV48-1</f>
        <v>#DIV/0!</v>
      </c>
      <c r="BX192" s="3" t="e">
        <f t="shared" ref="BX192" si="464">+BX48/BW48-1</f>
        <v>#DIV/0!</v>
      </c>
      <c r="BY192" s="3" t="e">
        <f t="shared" ref="BY192" si="465">+BY48/BX48-1</f>
        <v>#DIV/0!</v>
      </c>
      <c r="BZ192" s="3" t="e">
        <f t="shared" ref="BZ192" si="466">+BZ48/BY48-1</f>
        <v>#DIV/0!</v>
      </c>
    </row>
    <row r="193" spans="2:78" x14ac:dyDescent="0.25">
      <c r="B193" t="s">
        <v>40</v>
      </c>
      <c r="E193" s="3">
        <f>+E20/D20-1</f>
        <v>0.44444444444444442</v>
      </c>
      <c r="F193" s="3">
        <f t="shared" ref="F193:Q193" si="467">+F20/E20-1</f>
        <v>0.76923076923076916</v>
      </c>
      <c r="G193" s="3">
        <f t="shared" si="467"/>
        <v>1.0869565217391304</v>
      </c>
      <c r="H193" s="3">
        <f t="shared" si="467"/>
        <v>0.48958333333333326</v>
      </c>
      <c r="I193" s="3">
        <f t="shared" si="467"/>
        <v>0.48951048951048959</v>
      </c>
      <c r="J193" s="3">
        <f t="shared" si="467"/>
        <v>0.30046948356807501</v>
      </c>
      <c r="K193" s="3">
        <f t="shared" si="467"/>
        <v>0.16967509025270755</v>
      </c>
      <c r="L193" s="3">
        <f t="shared" si="467"/>
        <v>0.22839506172839497</v>
      </c>
      <c r="M193" s="3">
        <f t="shared" si="467"/>
        <v>0.29648241206030157</v>
      </c>
      <c r="N193" s="3">
        <f t="shared" si="467"/>
        <v>0.27519379844961245</v>
      </c>
      <c r="O193" s="3">
        <f t="shared" si="467"/>
        <v>0.24012158054711241</v>
      </c>
      <c r="P193" s="3">
        <f t="shared" si="467"/>
        <v>0.14828431372549011</v>
      </c>
      <c r="Q193" s="3">
        <f t="shared" si="467"/>
        <v>0.17075773745997869</v>
      </c>
      <c r="R193" s="3">
        <f t="shared" ref="R193" si="468">+R20/Q20-1</f>
        <v>0.17228805834092986</v>
      </c>
      <c r="S193" s="3">
        <f t="shared" ref="S193" si="469">+S20/R20-1</f>
        <v>0.10186625194401233</v>
      </c>
      <c r="T193" s="3">
        <f t="shared" ref="T193" si="470">+T20/S20-1</f>
        <v>0.12067748764996478</v>
      </c>
      <c r="U193" s="3">
        <f t="shared" ref="U193" si="471">+U20/T20-1</f>
        <v>0.10705289672544072</v>
      </c>
      <c r="V193" s="3">
        <f t="shared" ref="V193" si="472">+V20/U20-1</f>
        <v>0.14391353811149044</v>
      </c>
      <c r="W193" s="3">
        <f t="shared" ref="W193" si="473">+W20/V20-1</f>
        <v>0.16807558428642477</v>
      </c>
      <c r="X193" s="3">
        <f t="shared" ref="X193" si="474">+X20/W20-1</f>
        <v>0.16687952320136223</v>
      </c>
      <c r="Y193" s="3">
        <f t="shared" ref="Y193" si="475">+Y20/X20-1</f>
        <v>0.12659613279824877</v>
      </c>
      <c r="Z193" s="3">
        <f t="shared" ref="Z193" si="476">+Z20/Y20-1</f>
        <v>0.1023316062176165</v>
      </c>
      <c r="AA193" s="3">
        <f t="shared" ref="AA193" si="477">+AA20/Z20-1</f>
        <v>0.15011750881316099</v>
      </c>
      <c r="AB193" s="3">
        <f t="shared" ref="AB193" si="478">+AB20/AA20-1</f>
        <v>0.1509578544061303</v>
      </c>
      <c r="AC193" s="3">
        <f t="shared" ref="AC193" si="479">+AC20/AB20-1</f>
        <v>0.12938304482911667</v>
      </c>
      <c r="AD193" s="3">
        <f t="shared" ref="AD193" si="480">+AD20/AC20-1</f>
        <v>0.11239929259186487</v>
      </c>
      <c r="AE193" s="3">
        <f t="shared" ref="AE193" si="481">+AE20/AD20-1</f>
        <v>0.12877583465818754</v>
      </c>
      <c r="AF193" s="3">
        <f t="shared" ref="AF193" si="482">+AF20/AE20-1</f>
        <v>0.1298904538341159</v>
      </c>
      <c r="AG193" s="3">
        <f t="shared" ref="AG193" si="483">+AG20/AF20-1</f>
        <v>6.800554016620497E-2</v>
      </c>
      <c r="AH193" s="3">
        <f t="shared" ref="AH193" si="484">+AH20/AG20-1</f>
        <v>7.0678251848009355E-2</v>
      </c>
      <c r="AI193" s="3">
        <f t="shared" ref="AI193" si="485">+AI20/AH20-1</f>
        <v>7.1947674418604723E-2</v>
      </c>
      <c r="AJ193" s="3">
        <f t="shared" ref="AJ193" si="486">+AJ20/AI20-1</f>
        <v>5.7740112994350223E-2</v>
      </c>
      <c r="AK193" s="3">
        <f t="shared" ref="AK193" si="487">+AK20/AJ20-1</f>
        <v>6.4416194850977382E-2</v>
      </c>
      <c r="AL193" s="3">
        <f t="shared" ref="AL193" si="488">+AL20/AK20-1</f>
        <v>5.7306302689682953E-2</v>
      </c>
      <c r="AM193" s="3">
        <f t="shared" ref="AM193" si="489">+AM20/AL20-1</f>
        <v>2.1926910299003399E-2</v>
      </c>
      <c r="AN193" s="3">
        <f t="shared" ref="AN193" si="490">+AN20/AM20-1</f>
        <v>1.7369496563254705E-2</v>
      </c>
      <c r="AO193" s="3">
        <f t="shared" ref="AO193" si="491">+AO20/AN20-1</f>
        <v>4.8936364466356297E-2</v>
      </c>
      <c r="AP193" s="3">
        <f t="shared" ref="AP193" si="492">+AP20/AO20-1</f>
        <v>3.2204717555923024E-2</v>
      </c>
      <c r="AQ193" s="3">
        <f t="shared" ref="AQ193" si="493">+AQ20/AP20-1</f>
        <v>2.6899401298591696E-2</v>
      </c>
      <c r="AR193" s="3">
        <f t="shared" ref="AR193" si="494">+AR20/AQ20-1</f>
        <v>2.8329775004105828E-2</v>
      </c>
      <c r="AS193" s="3">
        <f t="shared" ref="AS193" si="495">+AS20/AR20-1</f>
        <v>2.5073864090074283E-2</v>
      </c>
      <c r="AT193" s="3">
        <f t="shared" ref="AT193" si="496">+AT20/AS20-1</f>
        <v>1.6670561657708083E-2</v>
      </c>
      <c r="AU193" s="3">
        <f t="shared" ref="AU193" si="497">+AU20/AT20-1</f>
        <v>-2.2986744310782292E-4</v>
      </c>
      <c r="AV193" s="3">
        <f t="shared" ref="AV193" si="498">+AV20/AU20-1</f>
        <v>4.7516860821581464E-3</v>
      </c>
      <c r="AW193" s="3">
        <f t="shared" ref="AW193" si="499">+AW20/AV20-1</f>
        <v>1.1289092295957204E-2</v>
      </c>
      <c r="AX193" s="3">
        <f t="shared" ref="AX193" si="500">+AX20/AW20-1</f>
        <v>6.9392065168201178E-3</v>
      </c>
      <c r="AY193" s="3">
        <f t="shared" ref="AY193" si="501">+AY20/AX20-1</f>
        <v>1.0861423220973832E-2</v>
      </c>
      <c r="AZ193" s="3">
        <f t="shared" ref="AZ193" si="502">+AZ20/AY20-1</f>
        <v>1.3115968877361883E-2</v>
      </c>
      <c r="BA193" s="3">
        <f t="shared" ref="BA193" si="503">+BA20/AZ20-1</f>
        <v>1.0678759508484514E-2</v>
      </c>
      <c r="BB193" s="3">
        <f t="shared" ref="BB193" si="504">+BB20/BA20-1</f>
        <v>-2.8947749312491222E-3</v>
      </c>
      <c r="BC193" s="3">
        <f t="shared" ref="BC193" si="505">+BC20/BB20-1</f>
        <v>-1.4588474379445437E-2</v>
      </c>
      <c r="BD193" s="3">
        <f t="shared" ref="BD193" si="506">+BD20/BC20-1</f>
        <v>6.334241732341539E-3</v>
      </c>
      <c r="BE193" s="3">
        <f t="shared" ref="BE193" si="507">+BE20/BD20-1</f>
        <v>-5.7088487155090295E-3</v>
      </c>
      <c r="BF193" s="3">
        <f t="shared" ref="BF193" si="508">+BF20/BE20-1</f>
        <v>-7.3610599926388076E-5</v>
      </c>
      <c r="BG193" s="3">
        <f t="shared" ref="BG193" si="509">+BG20/BF20-1</f>
        <v>-2.3557126030624431E-3</v>
      </c>
      <c r="BH193" s="3">
        <f t="shared" ref="BH193" si="510">+BH20/BG20-1</f>
        <v>-2.2136953955135263E-3</v>
      </c>
      <c r="BI193" s="3">
        <f t="shared" ref="BI193" si="511">+BI20/BH20-1</f>
        <v>-2.0559088892175725E-2</v>
      </c>
      <c r="BJ193" s="3">
        <f t="shared" ref="BJ193" si="512">+BJ20/BI20-1</f>
        <v>-1.2080942313500431E-2</v>
      </c>
      <c r="BK193" s="3">
        <f t="shared" ref="BK193" si="513">+BK20/BJ20-1</f>
        <v>-1.8266585142158398E-2</v>
      </c>
      <c r="BL193" s="3">
        <f t="shared" ref="BL193" si="514">+BL20/BK20-1</f>
        <v>-2.6158038147139018E-2</v>
      </c>
      <c r="BM193" s="3">
        <f t="shared" ref="BM193" si="515">+BM20/BL20-1</f>
        <v>-1.2950675513630161E-2</v>
      </c>
      <c r="BN193" s="3">
        <f t="shared" ref="BN193" si="516">+BN20/BM20-1</f>
        <v>-1</v>
      </c>
      <c r="BO193" s="3" t="e">
        <f t="shared" ref="BO193" si="517">+BO20/BN20-1</f>
        <v>#DIV/0!</v>
      </c>
      <c r="BP193" s="3" t="e">
        <f t="shared" ref="BP193" si="518">+BP20/BO20-1</f>
        <v>#DIV/0!</v>
      </c>
      <c r="BQ193" s="3" t="e">
        <f t="shared" ref="BQ193" si="519">+BQ20/BP20-1</f>
        <v>#DIV/0!</v>
      </c>
      <c r="BR193" s="3" t="e">
        <f t="shared" ref="BR193" si="520">+BR20/BQ20-1</f>
        <v>#DIV/0!</v>
      </c>
      <c r="BS193" s="3" t="e">
        <f t="shared" ref="BS193" si="521">+BS20/BR20-1</f>
        <v>#DIV/0!</v>
      </c>
      <c r="BT193" s="3" t="e">
        <f t="shared" ref="BT193" si="522">+BT20/BS20-1</f>
        <v>#DIV/0!</v>
      </c>
      <c r="BU193" s="3" t="e">
        <f t="shared" ref="BU193" si="523">+BU20/BT20-1</f>
        <v>#DIV/0!</v>
      </c>
      <c r="BV193" s="3" t="e">
        <f t="shared" ref="BV193" si="524">+BV20/BU20-1</f>
        <v>#DIV/0!</v>
      </c>
      <c r="BW193" s="3" t="e">
        <f t="shared" ref="BW193" si="525">+BW20/BV20-1</f>
        <v>#DIV/0!</v>
      </c>
      <c r="BX193" s="3" t="e">
        <f t="shared" ref="BX193" si="526">+BX20/BW20-1</f>
        <v>#DIV/0!</v>
      </c>
      <c r="BY193" s="3" t="e">
        <f t="shared" ref="BY193" si="527">+BY20/BX20-1</f>
        <v>#DIV/0!</v>
      </c>
      <c r="BZ193" s="3" t="e">
        <f t="shared" ref="BZ193" si="528">+BZ20/BY20-1</f>
        <v>#DIV/0!</v>
      </c>
    </row>
    <row r="194" spans="2:78" x14ac:dyDescent="0.25">
      <c r="B194" t="s">
        <v>25</v>
      </c>
      <c r="E194" s="3" t="e">
        <f>+E76/D76-1</f>
        <v>#DIV/0!</v>
      </c>
      <c r="F194" s="3" t="e">
        <f t="shared" ref="F194:Q194" si="529">+F76/E76-1</f>
        <v>#DIV/0!</v>
      </c>
      <c r="G194" s="3" t="e">
        <f t="shared" si="529"/>
        <v>#DIV/0!</v>
      </c>
      <c r="H194" s="3" t="e">
        <f t="shared" si="529"/>
        <v>#DIV/0!</v>
      </c>
      <c r="I194" s="3" t="e">
        <f t="shared" si="529"/>
        <v>#DIV/0!</v>
      </c>
      <c r="J194" s="3" t="e">
        <f t="shared" si="529"/>
        <v>#DIV/0!</v>
      </c>
      <c r="K194" s="3">
        <f t="shared" si="529"/>
        <v>0.5</v>
      </c>
      <c r="L194" s="3">
        <f t="shared" si="529"/>
        <v>0.44444444444444442</v>
      </c>
      <c r="M194" s="3">
        <f t="shared" si="529"/>
        <v>0.38461538461538458</v>
      </c>
      <c r="N194" s="3">
        <f t="shared" si="529"/>
        <v>0.16666666666666674</v>
      </c>
      <c r="O194" s="3">
        <f t="shared" si="529"/>
        <v>0.33333333333333326</v>
      </c>
      <c r="P194" s="3">
        <f t="shared" si="529"/>
        <v>0.39285714285714279</v>
      </c>
      <c r="Q194" s="3">
        <f t="shared" si="529"/>
        <v>0.35897435897435903</v>
      </c>
      <c r="R194" s="3">
        <f t="shared" ref="R194" si="530">+R76/Q76-1</f>
        <v>0.679245283018868</v>
      </c>
      <c r="S194" s="3">
        <f t="shared" ref="S194" si="531">+S76/R76-1</f>
        <v>0.23595505617977519</v>
      </c>
      <c r="T194" s="3">
        <f t="shared" ref="T194" si="532">+T76/S76-1</f>
        <v>0</v>
      </c>
      <c r="U194" s="3">
        <f t="shared" ref="U194" si="533">+U76/T76-1</f>
        <v>0.34545454545454546</v>
      </c>
      <c r="V194" s="3">
        <f t="shared" ref="V194" si="534">+V76/U76-1</f>
        <v>0.59459459459459452</v>
      </c>
      <c r="W194" s="3">
        <f t="shared" ref="W194" si="535">+W76/V76-1</f>
        <v>0.14830508474576276</v>
      </c>
      <c r="X194" s="3">
        <f t="shared" ref="X194" si="536">+X76/W76-1</f>
        <v>0.16605166051660514</v>
      </c>
      <c r="Y194" s="3">
        <f t="shared" ref="Y194" si="537">+Y76/X76-1</f>
        <v>9.4936708860759556E-2</v>
      </c>
      <c r="Z194" s="3">
        <f t="shared" ref="Z194" si="538">+Z76/Y76-1</f>
        <v>2.8901734104045396E-3</v>
      </c>
      <c r="AA194" s="3">
        <f t="shared" ref="AA194" si="539">+AA76/Z76-1</f>
        <v>0.19884726224783855</v>
      </c>
      <c r="AB194" s="3">
        <f t="shared" ref="AB194" si="540">+AB76/AA76-1</f>
        <v>0.25480769230769229</v>
      </c>
      <c r="AC194" s="3">
        <f t="shared" ref="AC194" si="541">+AC76/AB76-1</f>
        <v>6.321839080459779E-2</v>
      </c>
      <c r="AD194" s="3">
        <f t="shared" ref="AD194" si="542">+AD76/AC76-1</f>
        <v>0.19999999999999996</v>
      </c>
      <c r="AE194" s="3">
        <f t="shared" ref="AE194" si="543">+AE76/AD76-1</f>
        <v>0.10810810810810811</v>
      </c>
      <c r="AF194" s="3">
        <f t="shared" ref="AF194" si="544">+AF76/AE76-1</f>
        <v>4.471544715447151E-2</v>
      </c>
      <c r="AG194" s="3">
        <f t="shared" ref="AG194" si="545">+AG76/AF76-1</f>
        <v>9.987029831387817E-2</v>
      </c>
      <c r="AH194" s="3">
        <f t="shared" ref="AH194" si="546">+AH76/AG76-1</f>
        <v>7.4292452830188704E-2</v>
      </c>
      <c r="AI194" s="3">
        <f t="shared" ref="AI194" si="547">+AI76/AH76-1</f>
        <v>4.7200878155872594E-2</v>
      </c>
      <c r="AJ194" s="3">
        <f t="shared" ref="AJ194" si="548">+AJ76/AI76-1</f>
        <v>7.6519916142557598E-2</v>
      </c>
      <c r="AK194" s="3">
        <f t="shared" ref="AK194" si="549">+AK76/AJ76-1</f>
        <v>9.0555014605647521E-2</v>
      </c>
      <c r="AL194" s="3">
        <f t="shared" ref="AL194" si="550">+AL76/AK76-1</f>
        <v>1.8750000000000044E-2</v>
      </c>
      <c r="AM194" s="3">
        <f t="shared" ref="AM194" si="551">+AM76/AL76-1</f>
        <v>-2.8045574057844025E-2</v>
      </c>
      <c r="AN194" s="3">
        <f t="shared" ref="AN194" si="552">+AN76/AM76-1</f>
        <v>4.5987376014427372E-2</v>
      </c>
      <c r="AO194" s="3">
        <f t="shared" ref="AO194" si="553">+AO76/AN76-1</f>
        <v>3.9655172413793016E-2</v>
      </c>
      <c r="AP194" s="3">
        <f t="shared" ref="AP194" si="554">+AP76/AO76-1</f>
        <v>7.296849087893853E-2</v>
      </c>
      <c r="AQ194" s="3">
        <f t="shared" ref="AQ194" si="555">+AQ76/AP76-1</f>
        <v>2.3183925811437467E-2</v>
      </c>
      <c r="AR194" s="3">
        <f t="shared" ref="AR194" si="556">+AR76/AQ76-1</f>
        <v>9.0634441087613649E-3</v>
      </c>
      <c r="AS194" s="3">
        <f t="shared" ref="AS194" si="557">+AS76/AR76-1</f>
        <v>2.020958083832336E-2</v>
      </c>
      <c r="AT194" s="3">
        <f t="shared" ref="AT194" si="558">+AT76/AS76-1</f>
        <v>2.4211298606016118E-2</v>
      </c>
      <c r="AU194" s="3">
        <f t="shared" ref="AU194" si="559">+AU76/AT76-1</f>
        <v>-1.2177650429799458E-2</v>
      </c>
      <c r="AV194" s="3">
        <f t="shared" ref="AV194" si="560">+AV76/AU76-1</f>
        <v>2.6105873821609782E-2</v>
      </c>
      <c r="AW194" s="3">
        <f t="shared" ref="AW194" si="561">+AW76/AV76-1</f>
        <v>-1.7667844522968212E-2</v>
      </c>
      <c r="AX194" s="3">
        <f t="shared" ref="AX194" si="562">+AX76/AW76-1</f>
        <v>5.7553956834532904E-3</v>
      </c>
      <c r="AY194" s="3">
        <f t="shared" ref="AY194" si="563">+AY76/AX76-1</f>
        <v>-1.1444921316165924E-2</v>
      </c>
      <c r="AZ194" s="3">
        <f t="shared" ref="AZ194" si="564">+AZ76/AY76-1</f>
        <v>-4.0520984081041989E-2</v>
      </c>
      <c r="BA194" s="3">
        <f t="shared" ref="BA194" si="565">+BA76/AZ76-1</f>
        <v>-1.4328808446455454E-2</v>
      </c>
      <c r="BB194" s="3">
        <f t="shared" ref="BB194" si="566">+BB76/BA76-1</f>
        <v>-0.31216526396327471</v>
      </c>
      <c r="BC194" s="3">
        <f t="shared" ref="BC194" si="567">+BC76/BB76-1</f>
        <v>0.55061179087875423</v>
      </c>
      <c r="BD194" s="3">
        <f t="shared" ref="BD194" si="568">+BD76/BC76-1</f>
        <v>-4.5911047345767564E-2</v>
      </c>
      <c r="BE194" s="3">
        <f t="shared" ref="BE194" si="569">+BE76/BD76-1</f>
        <v>7.3684210526315796E-2</v>
      </c>
      <c r="BF194" s="3">
        <f t="shared" ref="BF194" si="570">+BF76/BE76-1</f>
        <v>-1.7507002801120497E-2</v>
      </c>
      <c r="BG194" s="3">
        <f t="shared" ref="BG194" si="571">+BG76/BF76-1</f>
        <v>-4.7042052744119767E-2</v>
      </c>
      <c r="BH194" s="3">
        <f t="shared" ref="BH194" si="572">+BH76/BG76-1</f>
        <v>-0.10994764397905754</v>
      </c>
      <c r="BI194" s="3">
        <f t="shared" ref="BI194" si="573">+BI76/BH76-1</f>
        <v>0.11092436974789921</v>
      </c>
      <c r="BJ194" s="3">
        <f t="shared" ref="BJ194" si="574">+BJ76/BI76-1</f>
        <v>-1.0590015128593033E-2</v>
      </c>
      <c r="BK194" s="3">
        <f t="shared" ref="BK194" si="575">+BK76/BJ76-1</f>
        <v>-0.13226299694189603</v>
      </c>
      <c r="BL194" s="3">
        <f t="shared" ref="BL194" si="576">+BL76/BK76-1</f>
        <v>0.16299559471365632</v>
      </c>
      <c r="BM194" s="3">
        <f t="shared" ref="BM194" si="577">+BM76/BL76-1</f>
        <v>-0.17878787878787883</v>
      </c>
      <c r="BN194" s="3">
        <f t="shared" ref="BN194" si="578">+BN76/BM76-1</f>
        <v>-1</v>
      </c>
      <c r="BO194" s="3" t="e">
        <f t="shared" ref="BO194" si="579">+BO76/BN76-1</f>
        <v>#DIV/0!</v>
      </c>
      <c r="BP194" s="3" t="e">
        <f t="shared" ref="BP194" si="580">+BP76/BO76-1</f>
        <v>#DIV/0!</v>
      </c>
      <c r="BQ194" s="3" t="e">
        <f t="shared" ref="BQ194" si="581">+BQ76/BP76-1</f>
        <v>#DIV/0!</v>
      </c>
      <c r="BR194" s="3" t="e">
        <f t="shared" ref="BR194" si="582">+BR76/BQ76-1</f>
        <v>#DIV/0!</v>
      </c>
      <c r="BS194" s="3" t="e">
        <f t="shared" ref="BS194" si="583">+BS76/BR76-1</f>
        <v>#DIV/0!</v>
      </c>
      <c r="BT194" s="3" t="e">
        <f t="shared" ref="BT194" si="584">+BT76/BS76-1</f>
        <v>#DIV/0!</v>
      </c>
      <c r="BU194" s="3" t="e">
        <f t="shared" ref="BU194" si="585">+BU76/BT76-1</f>
        <v>#DIV/0!</v>
      </c>
      <c r="BV194" s="3" t="e">
        <f t="shared" ref="BV194" si="586">+BV76/BU76-1</f>
        <v>#DIV/0!</v>
      </c>
      <c r="BW194" s="3" t="e">
        <f t="shared" ref="BW194" si="587">+BW76/BV76-1</f>
        <v>#DIV/0!</v>
      </c>
      <c r="BX194" s="3" t="e">
        <f t="shared" ref="BX194" si="588">+BX76/BW76-1</f>
        <v>#DIV/0!</v>
      </c>
      <c r="BY194" s="3" t="e">
        <f t="shared" ref="BY194" si="589">+BY76/BX76-1</f>
        <v>#DIV/0!</v>
      </c>
      <c r="BZ194" s="3" t="e">
        <f t="shared" ref="BZ194" si="590">+BZ76/BY76-1</f>
        <v>#DIV/0!</v>
      </c>
    </row>
    <row r="195" spans="2:78" x14ac:dyDescent="0.25">
      <c r="B195" t="s">
        <v>26</v>
      </c>
      <c r="E195" s="3">
        <f>+E69/D69-1</f>
        <v>0</v>
      </c>
      <c r="F195" s="3">
        <f t="shared" ref="F195:Q195" si="591">+F69/E69-1</f>
        <v>-1</v>
      </c>
      <c r="G195" s="3" t="e">
        <f t="shared" si="591"/>
        <v>#DIV/0!</v>
      </c>
      <c r="H195" s="3" t="e">
        <f t="shared" si="591"/>
        <v>#DIV/0!</v>
      </c>
      <c r="I195" s="3" t="e">
        <f t="shared" si="591"/>
        <v>#DIV/0!</v>
      </c>
      <c r="J195" s="3">
        <f t="shared" si="591"/>
        <v>0</v>
      </c>
      <c r="K195" s="3">
        <f t="shared" si="591"/>
        <v>0.33333333333333326</v>
      </c>
      <c r="L195" s="3">
        <f t="shared" si="591"/>
        <v>1.75</v>
      </c>
      <c r="M195" s="3">
        <f t="shared" si="591"/>
        <v>1.4545454545454546</v>
      </c>
      <c r="N195" s="3">
        <f t="shared" si="591"/>
        <v>0.5185185185185186</v>
      </c>
      <c r="O195" s="3">
        <f t="shared" si="591"/>
        <v>0.21951219512195119</v>
      </c>
      <c r="P195" s="3">
        <f t="shared" si="591"/>
        <v>0.43999999999999995</v>
      </c>
      <c r="Q195" s="3">
        <f t="shared" si="591"/>
        <v>0.125</v>
      </c>
      <c r="R195" s="3">
        <f t="shared" ref="R195" si="592">+R69/Q69-1</f>
        <v>0.16049382716049387</v>
      </c>
      <c r="S195" s="3">
        <f t="shared" ref="S195" si="593">+S69/R69-1</f>
        <v>5.3191489361702038E-2</v>
      </c>
      <c r="T195" s="3">
        <f t="shared" ref="T195" si="594">+T69/S69-1</f>
        <v>0.26262626262626254</v>
      </c>
      <c r="U195" s="3">
        <f t="shared" ref="U195" si="595">+U69/T69-1</f>
        <v>0.37599999999999989</v>
      </c>
      <c r="V195" s="3">
        <f t="shared" ref="V195" si="596">+V69/U69-1</f>
        <v>0.40697674418604657</v>
      </c>
      <c r="W195" s="3">
        <f t="shared" ref="W195" si="597">+W69/V69-1</f>
        <v>0.3223140495867769</v>
      </c>
      <c r="X195" s="3">
        <f t="shared" ref="X195" si="598">+X69/W69-1</f>
        <v>0.23750000000000004</v>
      </c>
      <c r="Y195" s="3">
        <f t="shared" ref="Y195" si="599">+Y69/X69-1</f>
        <v>0.19191919191919182</v>
      </c>
      <c r="Z195" s="3">
        <f t="shared" ref="Z195" si="600">+Z69/Y69-1</f>
        <v>0.1652542372881356</v>
      </c>
      <c r="AA195" s="3">
        <f t="shared" ref="AA195" si="601">+AA69/Z69-1</f>
        <v>0.18181818181818188</v>
      </c>
      <c r="AB195" s="3">
        <f t="shared" ref="AB195" si="602">+AB69/AA69-1</f>
        <v>0.1399999999999999</v>
      </c>
      <c r="AC195" s="3">
        <f t="shared" ref="AC195" si="603">+AC69/AB69-1</f>
        <v>0.23076923076923084</v>
      </c>
      <c r="AD195" s="3">
        <f t="shared" ref="AD195" si="604">+AD69/AC69-1</f>
        <v>0.19078947368421062</v>
      </c>
      <c r="AE195" s="3">
        <f t="shared" ref="AE195" si="605">+AE69/AD69-1</f>
        <v>0.17127071823204409</v>
      </c>
      <c r="AF195" s="3">
        <f t="shared" ref="AF195" si="606">+AF69/AE69-1</f>
        <v>0.11163522012578619</v>
      </c>
      <c r="AG195" s="3">
        <f t="shared" ref="AG195" si="607">+AG69/AF69-1</f>
        <v>9.2644978783592569E-2</v>
      </c>
      <c r="AH195" s="3">
        <f t="shared" ref="AH195" si="608">+AH69/AG69-1</f>
        <v>8.4142394822006583E-2</v>
      </c>
      <c r="AI195" s="3">
        <f t="shared" ref="AI195" si="609">+AI69/AH69-1</f>
        <v>9.5522388059701591E-2</v>
      </c>
      <c r="AJ195" s="3">
        <f t="shared" ref="AJ195" si="610">+AJ69/AI69-1</f>
        <v>9.7002724795640427E-2</v>
      </c>
      <c r="AK195" s="3">
        <f t="shared" ref="AK195" si="611">+AK69/AJ69-1</f>
        <v>8.3457526080476852E-2</v>
      </c>
      <c r="AL195" s="3">
        <f t="shared" ref="AL195" si="612">+AL69/AK69-1</f>
        <v>8.2989454378725291E-2</v>
      </c>
      <c r="AM195" s="3">
        <f t="shared" ref="AM195" si="613">+AM69/AL69-1</f>
        <v>5.7154953429297217E-2</v>
      </c>
      <c r="AN195" s="3">
        <f t="shared" ref="AN195" si="614">+AN69/AM69-1</f>
        <v>5.8069683620344481E-2</v>
      </c>
      <c r="AO195" s="3">
        <f t="shared" ref="AO195" si="615">+AO69/AN69-1</f>
        <v>4.3906131718395081E-2</v>
      </c>
      <c r="AP195" s="3">
        <f t="shared" ref="AP195" si="616">+AP69/AO69-1</f>
        <v>4.3872371283538714E-2</v>
      </c>
      <c r="AQ195" s="3">
        <f t="shared" ref="AQ195" si="617">+AQ69/AP69-1</f>
        <v>4.5154567558179926E-2</v>
      </c>
      <c r="AR195" s="3">
        <f t="shared" ref="AR195" si="618">+AR69/AQ69-1</f>
        <v>3.2236623462944536E-2</v>
      </c>
      <c r="AS195" s="3">
        <f t="shared" ref="AS195" si="619">+AS69/AR69-1</f>
        <v>2.5756600128783003E-2</v>
      </c>
      <c r="AT195" s="3">
        <f t="shared" ref="AT195" si="620">+AT69/AS69-1</f>
        <v>3.5781544256120457E-2</v>
      </c>
      <c r="AU195" s="3">
        <f t="shared" ref="AU195" si="621">+AU69/AT69-1</f>
        <v>1.9696969696969768E-2</v>
      </c>
      <c r="AV195" s="3">
        <f t="shared" ref="AV195" si="622">+AV69/AU69-1</f>
        <v>2.4665676077265886E-2</v>
      </c>
      <c r="AW195" s="3">
        <f t="shared" ref="AW195" si="623">+AW69/AV69-1</f>
        <v>2.4361948955916368E-2</v>
      </c>
      <c r="AX195" s="3">
        <f t="shared" ref="AX195" si="624">+AX69/AW69-1</f>
        <v>2.8595696489241318E-2</v>
      </c>
      <c r="AY195" s="3">
        <f t="shared" ref="AY195" si="625">+AY69/AX69-1</f>
        <v>2.6699697219928487E-2</v>
      </c>
      <c r="AZ195" s="3">
        <f t="shared" ref="AZ195" si="626">+AZ69/AY69-1</f>
        <v>2.3324396782841816E-2</v>
      </c>
      <c r="BA195" s="3">
        <f t="shared" ref="BA195" si="627">+BA69/AZ69-1</f>
        <v>2.6984542834686875E-2</v>
      </c>
      <c r="BB195" s="3">
        <f t="shared" ref="BB195" si="628">+BB69/BA69-1</f>
        <v>2.6020408163265341E-2</v>
      </c>
      <c r="BC195" s="3">
        <f t="shared" ref="BC195" si="629">+BC69/BB69-1</f>
        <v>6.2158130283440638E-3</v>
      </c>
      <c r="BD195" s="3">
        <f t="shared" ref="BD195" si="630">+BD69/BC69-1</f>
        <v>2.3968371633308561E-2</v>
      </c>
      <c r="BE195" s="3">
        <f t="shared" ref="BE195" si="631">+BE69/BD69-1</f>
        <v>1.6891891891891886E-2</v>
      </c>
      <c r="BF195" s="3">
        <f t="shared" ref="BF195" si="632">+BF69/BE69-1</f>
        <v>1.6136687233032854E-2</v>
      </c>
      <c r="BG195" s="3">
        <f t="shared" ref="BG195" si="633">+BG69/BF69-1</f>
        <v>9.107893507706688E-3</v>
      </c>
      <c r="BH195" s="3">
        <f t="shared" ref="BH195" si="634">+BH69/BG69-1</f>
        <v>1.0182828049062786E-2</v>
      </c>
      <c r="BI195" s="3">
        <f t="shared" ref="BI195" si="635">+BI69/BH69-1</f>
        <v>8.4765177548682402E-3</v>
      </c>
      <c r="BJ195" s="3">
        <f t="shared" ref="BJ195" si="636">+BJ69/BI69-1</f>
        <v>1.3857337573830009E-2</v>
      </c>
      <c r="BK195" s="3">
        <f t="shared" ref="BK195" si="637">+BK69/BJ69-1</f>
        <v>5.1534842034506312E-3</v>
      </c>
      <c r="BL195" s="3">
        <f t="shared" ref="BL195" si="638">+BL69/BK69-1</f>
        <v>1.3374944271065115E-3</v>
      </c>
      <c r="BM195" s="3">
        <f t="shared" ref="BM195" si="639">+BM69/BL69-1</f>
        <v>1.5360641139804176E-2</v>
      </c>
      <c r="BN195" s="3">
        <f t="shared" ref="BN195" si="640">+BN69/BM69-1</f>
        <v>-1</v>
      </c>
      <c r="BO195" s="3" t="e">
        <f t="shared" ref="BO195" si="641">+BO69/BN69-1</f>
        <v>#DIV/0!</v>
      </c>
      <c r="BP195" s="3" t="e">
        <f t="shared" ref="BP195" si="642">+BP69/BO69-1</f>
        <v>#DIV/0!</v>
      </c>
      <c r="BQ195" s="3" t="e">
        <f t="shared" ref="BQ195" si="643">+BQ69/BP69-1</f>
        <v>#DIV/0!</v>
      </c>
      <c r="BR195" s="3" t="e">
        <f t="shared" ref="BR195" si="644">+BR69/BQ69-1</f>
        <v>#DIV/0!</v>
      </c>
      <c r="BS195" s="3" t="e">
        <f t="shared" ref="BS195" si="645">+BS69/BR69-1</f>
        <v>#DIV/0!</v>
      </c>
      <c r="BT195" s="3" t="e">
        <f t="shared" ref="BT195" si="646">+BT69/BS69-1</f>
        <v>#DIV/0!</v>
      </c>
      <c r="BU195" s="3" t="e">
        <f t="shared" ref="BU195" si="647">+BU69/BT69-1</f>
        <v>#DIV/0!</v>
      </c>
      <c r="BV195" s="3" t="e">
        <f t="shared" ref="BV195" si="648">+BV69/BU69-1</f>
        <v>#DIV/0!</v>
      </c>
      <c r="BW195" s="3" t="e">
        <f t="shared" ref="BW195" si="649">+BW69/BV69-1</f>
        <v>#DIV/0!</v>
      </c>
      <c r="BX195" s="3" t="e">
        <f t="shared" ref="BX195" si="650">+BX69/BW69-1</f>
        <v>#DIV/0!</v>
      </c>
      <c r="BY195" s="3" t="e">
        <f t="shared" ref="BY195" si="651">+BY69/BX69-1</f>
        <v>#DIV/0!</v>
      </c>
      <c r="BZ195" s="3" t="e">
        <f t="shared" ref="BZ195" si="652">+BZ69/BY69-1</f>
        <v>#DIV/0!</v>
      </c>
    </row>
    <row r="196" spans="2:78" x14ac:dyDescent="0.25">
      <c r="B196" t="s">
        <v>27</v>
      </c>
      <c r="E196" s="3" t="e">
        <f>+E55/D55-1</f>
        <v>#DIV/0!</v>
      </c>
      <c r="F196" s="3">
        <f t="shared" ref="F196:Q196" si="653">+F55/E55-1</f>
        <v>10</v>
      </c>
      <c r="G196" s="3">
        <f t="shared" si="653"/>
        <v>0.72727272727272729</v>
      </c>
      <c r="H196" s="3">
        <f t="shared" si="653"/>
        <v>0</v>
      </c>
      <c r="I196" s="3">
        <f t="shared" si="653"/>
        <v>1</v>
      </c>
      <c r="J196" s="3">
        <f t="shared" si="653"/>
        <v>-0.44736842105263153</v>
      </c>
      <c r="K196" s="3">
        <f t="shared" si="653"/>
        <v>-0.1428571428571429</v>
      </c>
      <c r="L196" s="3">
        <f t="shared" si="653"/>
        <v>5.555555555555558E-2</v>
      </c>
      <c r="M196" s="3">
        <f t="shared" si="653"/>
        <v>0.10526315789473695</v>
      </c>
      <c r="N196" s="3">
        <f t="shared" si="653"/>
        <v>0</v>
      </c>
      <c r="O196" s="3">
        <f t="shared" si="653"/>
        <v>0.14285714285714279</v>
      </c>
      <c r="P196" s="3">
        <f t="shared" si="653"/>
        <v>0.75</v>
      </c>
      <c r="Q196" s="3">
        <f t="shared" si="653"/>
        <v>0.59523809523809534</v>
      </c>
      <c r="R196" s="3">
        <f t="shared" ref="R196" si="654">+R55/Q55-1</f>
        <v>0.44776119402985071</v>
      </c>
      <c r="S196" s="3">
        <f t="shared" ref="S196" si="655">+S55/R55-1</f>
        <v>0.31958762886597936</v>
      </c>
      <c r="T196" s="3">
        <f t="shared" ref="T196" si="656">+T55/S55-1</f>
        <v>0.4140625</v>
      </c>
      <c r="U196" s="3">
        <f t="shared" ref="U196" si="657">+U55/T55-1</f>
        <v>0.34254143646408841</v>
      </c>
      <c r="V196" s="3">
        <f t="shared" ref="V196" si="658">+V55/U55-1</f>
        <v>0.25102880658436222</v>
      </c>
      <c r="W196" s="3">
        <f t="shared" ref="W196" si="659">+W55/V55-1</f>
        <v>0.26315789473684204</v>
      </c>
      <c r="X196" s="3">
        <f t="shared" ref="X196" si="660">+X55/W55-1</f>
        <v>0.28385416666666674</v>
      </c>
      <c r="Y196" s="3">
        <f t="shared" ref="Y196" si="661">+Y55/X55-1</f>
        <v>0.16632860040567943</v>
      </c>
      <c r="Z196" s="3">
        <f t="shared" ref="Z196" si="662">+Z55/Y55-1</f>
        <v>0.14956521739130424</v>
      </c>
      <c r="AA196" s="3">
        <f t="shared" ref="AA196" si="663">+AA55/Z55-1</f>
        <v>0.12556732223903166</v>
      </c>
      <c r="AB196" s="3">
        <f t="shared" ref="AB196" si="664">+AB55/AA55-1</f>
        <v>0.18682795698924726</v>
      </c>
      <c r="AC196" s="3">
        <f t="shared" ref="AC196" si="665">+AC55/AB55-1</f>
        <v>0.13363533408833517</v>
      </c>
      <c r="AD196" s="3">
        <f t="shared" ref="AD196" si="666">+AD55/AC55-1</f>
        <v>0.15784215784215783</v>
      </c>
      <c r="AE196" s="3">
        <f t="shared" ref="AE196" si="667">+AE55/AD55-1</f>
        <v>0.16566005176876608</v>
      </c>
      <c r="AF196" s="3">
        <f t="shared" ref="AF196" si="668">+AF55/AE55-1</f>
        <v>0.14951887490747584</v>
      </c>
      <c r="AG196" s="3">
        <f t="shared" ref="AG196" si="669">+AG55/AF55-1</f>
        <v>8.9504185447520923E-2</v>
      </c>
      <c r="AH196" s="3">
        <f t="shared" ref="AH196" si="670">+AH55/AG55-1</f>
        <v>7.9196217494089893E-2</v>
      </c>
      <c r="AI196" s="3">
        <f t="shared" ref="AI196" si="671">+AI55/AH55-1</f>
        <v>0.11007667031763413</v>
      </c>
      <c r="AJ196" s="3">
        <f t="shared" ref="AJ196" si="672">+AJ55/AI55-1</f>
        <v>1.6280217069560843E-2</v>
      </c>
      <c r="AK196" s="3">
        <f t="shared" ref="AK196" si="673">+AK55/AJ55-1</f>
        <v>1.2621359223300876E-2</v>
      </c>
      <c r="AL196" s="3">
        <f t="shared" ref="AL196" si="674">+AL55/AK55-1</f>
        <v>9.2521572387344264E-2</v>
      </c>
      <c r="AM196" s="3">
        <f t="shared" ref="AM196" si="675">+AM55/AL55-1</f>
        <v>4.5634050021939432E-2</v>
      </c>
      <c r="AN196" s="3">
        <f t="shared" ref="AN196" si="676">+AN55/AM55-1</f>
        <v>5.2454888795635757E-2</v>
      </c>
      <c r="AO196" s="3">
        <f t="shared" ref="AO196" si="677">+AO55/AN55-1</f>
        <v>5.4625199362041466E-2</v>
      </c>
      <c r="AP196" s="3">
        <f t="shared" ref="AP196" si="678">+AP55/AO55-1</f>
        <v>5.6710775047259521E-3</v>
      </c>
      <c r="AQ196" s="3">
        <f t="shared" ref="AQ196" si="679">+AQ55/AP55-1</f>
        <v>3.233082706766921E-2</v>
      </c>
      <c r="AR196" s="3">
        <f t="shared" ref="AR196" si="680">+AR55/AQ55-1</f>
        <v>5.3896576839038701E-2</v>
      </c>
      <c r="AS196" s="3">
        <f t="shared" ref="AS196" si="681">+AS55/AR55-1</f>
        <v>6.8762957843814698E-2</v>
      </c>
      <c r="AT196" s="3">
        <f t="shared" ref="AT196" si="682">+AT55/AS55-1</f>
        <v>7.7594568380212614E-3</v>
      </c>
      <c r="AU196" s="3">
        <f t="shared" ref="AU196" si="683">+AU55/AT55-1</f>
        <v>3.0478023740776461E-2</v>
      </c>
      <c r="AV196" s="3">
        <f t="shared" ref="AV196" si="684">+AV55/AU55-1</f>
        <v>1.0273972602739656E-2</v>
      </c>
      <c r="AW196" s="3">
        <f t="shared" ref="AW196" si="685">+AW55/AV55-1</f>
        <v>2.4653312788907034E-3</v>
      </c>
      <c r="AX196" s="3">
        <f t="shared" ref="AX196" si="686">+AX55/AW55-1</f>
        <v>1.4755610205963832E-2</v>
      </c>
      <c r="AY196" s="3">
        <f t="shared" ref="AY196" si="687">+AY55/AX55-1</f>
        <v>9.6940321114813433E-3</v>
      </c>
      <c r="AZ196" s="3">
        <f t="shared" ref="AZ196" si="688">+AZ55/AY55-1</f>
        <v>0</v>
      </c>
      <c r="BA196" s="3">
        <f t="shared" ref="BA196" si="689">+BA55/AZ55-1</f>
        <v>9.6009600960096364E-3</v>
      </c>
      <c r="BB196" s="3">
        <f t="shared" ref="BB196" si="690">+BB55/BA55-1</f>
        <v>3.0014858841010295E-2</v>
      </c>
      <c r="BC196" s="3">
        <f t="shared" ref="BC196" si="691">+BC55/BB55-1</f>
        <v>-5.7703404500863975E-4</v>
      </c>
      <c r="BD196" s="3">
        <f t="shared" ref="BD196" si="692">+BD55/BC55-1</f>
        <v>-7.7944572748267493E-3</v>
      </c>
      <c r="BE196" s="3">
        <f t="shared" ref="BE196" si="693">+BE55/BD55-1</f>
        <v>6.4009310445156675E-3</v>
      </c>
      <c r="BF196" s="3">
        <f t="shared" ref="BF196" si="694">+BF55/BE55-1</f>
        <v>-1.3587742122000535E-2</v>
      </c>
      <c r="BG196" s="3">
        <f t="shared" ref="BG196" si="695">+BG55/BF55-1</f>
        <v>2.2860492379835895E-2</v>
      </c>
      <c r="BH196" s="3">
        <f t="shared" ref="BH196" si="696">+BH55/BG55-1</f>
        <v>1.7191977077364307E-3</v>
      </c>
      <c r="BI196" s="3">
        <f t="shared" ref="BI196" si="697">+BI55/BH55-1</f>
        <v>-9.4393592677345373E-3</v>
      </c>
      <c r="BJ196" s="3">
        <f t="shared" ref="BJ196" si="698">+BJ55/BI55-1</f>
        <v>3.7539705457696471E-3</v>
      </c>
      <c r="BK196" s="3">
        <f t="shared" ref="BK196" si="699">+BK55/BJ55-1</f>
        <v>-2.8768699654775354E-3</v>
      </c>
      <c r="BL196" s="3">
        <f t="shared" ref="BL196" si="700">+BL55/BK55-1</f>
        <v>-8.3669936526254984E-3</v>
      </c>
      <c r="BM196" s="3">
        <f t="shared" ref="BM196" si="701">+BM55/BL55-1</f>
        <v>-1.1638056444573941E-3</v>
      </c>
      <c r="BN196" s="3">
        <f t="shared" ref="BN196" si="702">+BN55/BM55-1</f>
        <v>-1</v>
      </c>
      <c r="BO196" s="3" t="e">
        <f t="shared" ref="BO196" si="703">+BO55/BN55-1</f>
        <v>#DIV/0!</v>
      </c>
      <c r="BP196" s="3" t="e">
        <f t="shared" ref="BP196" si="704">+BP55/BO55-1</f>
        <v>#DIV/0!</v>
      </c>
      <c r="BQ196" s="3" t="e">
        <f t="shared" ref="BQ196" si="705">+BQ55/BP55-1</f>
        <v>#DIV/0!</v>
      </c>
      <c r="BR196" s="3" t="e">
        <f t="shared" ref="BR196" si="706">+BR55/BQ55-1</f>
        <v>#DIV/0!</v>
      </c>
      <c r="BS196" s="3" t="e">
        <f t="shared" ref="BS196" si="707">+BS55/BR55-1</f>
        <v>#DIV/0!</v>
      </c>
      <c r="BT196" s="3" t="e">
        <f t="shared" ref="BT196" si="708">+BT55/BS55-1</f>
        <v>#DIV/0!</v>
      </c>
      <c r="BU196" s="3" t="e">
        <f t="shared" ref="BU196" si="709">+BU55/BT55-1</f>
        <v>#DIV/0!</v>
      </c>
      <c r="BV196" s="3" t="e">
        <f t="shared" ref="BV196" si="710">+BV55/BU55-1</f>
        <v>#DIV/0!</v>
      </c>
      <c r="BW196" s="3" t="e">
        <f t="shared" ref="BW196" si="711">+BW55/BV55-1</f>
        <v>#DIV/0!</v>
      </c>
      <c r="BX196" s="3" t="e">
        <f t="shared" ref="BX196" si="712">+BX55/BW55-1</f>
        <v>#DIV/0!</v>
      </c>
      <c r="BY196" s="3" t="e">
        <f t="shared" ref="BY196" si="713">+BY55/BX55-1</f>
        <v>#DIV/0!</v>
      </c>
      <c r="BZ196" s="3" t="e">
        <f t="shared" ref="BZ196" si="714">+BZ55/BY55-1</f>
        <v>#DIV/0!</v>
      </c>
    </row>
    <row r="197" spans="2:78" x14ac:dyDescent="0.25">
      <c r="B197" t="s">
        <v>28</v>
      </c>
      <c r="E197" s="3">
        <f>+E13/D13-1</f>
        <v>0.39156626506024095</v>
      </c>
      <c r="F197" s="3">
        <f t="shared" ref="F197:Q197" si="715">+F13/E13-1</f>
        <v>7.7922077922077948E-2</v>
      </c>
      <c r="G197" s="3">
        <f t="shared" si="715"/>
        <v>0.40160642570281135</v>
      </c>
      <c r="H197" s="3">
        <f t="shared" si="715"/>
        <v>0.3581661891117478</v>
      </c>
      <c r="I197" s="3">
        <f t="shared" si="715"/>
        <v>0.16455696202531644</v>
      </c>
      <c r="J197" s="3">
        <f t="shared" si="715"/>
        <v>0.60688405797101441</v>
      </c>
      <c r="K197" s="3">
        <f t="shared" si="715"/>
        <v>0.21420518602029315</v>
      </c>
      <c r="L197" s="3">
        <f t="shared" si="715"/>
        <v>0.23119777158774379</v>
      </c>
      <c r="M197" s="3">
        <f t="shared" si="715"/>
        <v>0.12895927601809953</v>
      </c>
      <c r="N197" s="3">
        <f t="shared" si="715"/>
        <v>0.18704074816299254</v>
      </c>
      <c r="O197" s="3">
        <f t="shared" si="715"/>
        <v>0.12999437253798529</v>
      </c>
      <c r="P197" s="3">
        <f t="shared" si="715"/>
        <v>0.36553784860557759</v>
      </c>
      <c r="Q197" s="3">
        <f t="shared" si="715"/>
        <v>0.2297592997811817</v>
      </c>
      <c r="R197" s="3">
        <f t="shared" ref="R197" si="716">+R13/Q13-1</f>
        <v>0.33155397390272845</v>
      </c>
      <c r="S197" s="3">
        <f t="shared" ref="S197" si="717">+S13/R13-1</f>
        <v>-1.4031180400890908E-2</v>
      </c>
      <c r="T197" s="3">
        <f t="shared" ref="T197" si="718">+T13/S13-1</f>
        <v>0.30178450417890224</v>
      </c>
      <c r="U197" s="3">
        <f t="shared" ref="U197" si="719">+U13/T13-1</f>
        <v>0.19659899357973276</v>
      </c>
      <c r="V197" s="3">
        <f t="shared" ref="V197" si="720">+V13/U13-1</f>
        <v>0.12122969837587005</v>
      </c>
      <c r="W197" s="3">
        <f t="shared" ref="W197" si="721">+W13/V13-1</f>
        <v>0.17162441800310391</v>
      </c>
      <c r="X197" s="3">
        <f t="shared" ref="X197" si="722">+X13/W13-1</f>
        <v>0.10862126062479294</v>
      </c>
      <c r="Y197" s="3">
        <f t="shared" ref="Y197" si="723">+Y13/X13-1</f>
        <v>8.1449766006173485E-2</v>
      </c>
      <c r="Z197" s="3">
        <f t="shared" ref="Z197" si="724">+Z13/Y13-1</f>
        <v>0.11361753061412383</v>
      </c>
      <c r="AA197" s="3">
        <f t="shared" ref="AA197" si="725">+AA13/Z13-1</f>
        <v>1.4138073584125666E-2</v>
      </c>
      <c r="AB197" s="3">
        <f t="shared" ref="AB197" si="726">+AB13/AA13-1</f>
        <v>0.13631175607369972</v>
      </c>
      <c r="AC197" s="3">
        <f t="shared" ref="AC197" si="727">+AC13/AB13-1</f>
        <v>0.10632802410675857</v>
      </c>
      <c r="AD197" s="3">
        <f t="shared" ref="AD197" si="728">+AD13/AC13-1</f>
        <v>0.12645914396887159</v>
      </c>
      <c r="AE197" s="3">
        <f t="shared" ref="AE197" si="729">+AE13/AD13-1</f>
        <v>2.9648819804260151E-2</v>
      </c>
      <c r="AF197" s="3">
        <f t="shared" ref="AF197" si="730">+AF13/AE13-1</f>
        <v>5.7310595471065096E-2</v>
      </c>
      <c r="AG197" s="3">
        <f t="shared" ref="AG197" si="731">+AG13/AF13-1</f>
        <v>5.0661025912215774E-2</v>
      </c>
      <c r="AH197" s="3">
        <f t="shared" ref="AH197" si="732">+AH13/AG13-1</f>
        <v>3.6390175156029825E-2</v>
      </c>
      <c r="AI197" s="3">
        <f t="shared" ref="AI197" si="733">+AI13/AH13-1</f>
        <v>7.760672138312863E-2</v>
      </c>
      <c r="AJ197" s="3">
        <f t="shared" ref="AJ197" si="734">+AJ13/AI13-1</f>
        <v>7.6884942989769778E-2</v>
      </c>
      <c r="AK197" s="3">
        <f t="shared" ref="AK197" si="735">+AK13/AJ13-1</f>
        <v>2.5695752249424553E-2</v>
      </c>
      <c r="AL197" s="3">
        <f t="shared" ref="AL197" si="736">+AL13/AK13-1</f>
        <v>3.6027581704680012E-2</v>
      </c>
      <c r="AM197" s="3">
        <f t="shared" ref="AM197" si="737">+AM13/AL13-1</f>
        <v>-1.5201638311279186E-2</v>
      </c>
      <c r="AN197" s="3">
        <f t="shared" ref="AN197" si="738">+AN13/AM13-1</f>
        <v>4.7188674718068313E-3</v>
      </c>
      <c r="AO197" s="3">
        <f t="shared" ref="AO197" si="739">+AO13/AN13-1</f>
        <v>2.5513453271772013E-2</v>
      </c>
      <c r="AP197" s="3">
        <f t="shared" ref="AP197" si="740">+AP13/AO13-1</f>
        <v>4.3081699980593857E-3</v>
      </c>
      <c r="AQ197" s="3">
        <f t="shared" ref="AQ197" si="741">+AQ13/AP13-1</f>
        <v>1.2096150873396105E-2</v>
      </c>
      <c r="AR197" s="3">
        <f t="shared" ref="AR197" si="742">+AR13/AQ13-1</f>
        <v>3.936767345068537E-2</v>
      </c>
      <c r="AS197" s="3">
        <f t="shared" ref="AS197" si="743">+AS13/AR13-1</f>
        <v>3.321087435709047E-2</v>
      </c>
      <c r="AT197" s="3">
        <f t="shared" ref="AT197" si="744">+AT13/AS13-1</f>
        <v>1.2267102830322951E-2</v>
      </c>
      <c r="AU197" s="3">
        <f t="shared" ref="AU197" si="745">+AU13/AT13-1</f>
        <v>-4.4258667322351064E-3</v>
      </c>
      <c r="AV197" s="3">
        <f t="shared" ref="AV197" si="746">+AV13/AU13-1</f>
        <v>7.1269802067530641E-3</v>
      </c>
      <c r="AW197" s="3">
        <f t="shared" ref="AW197" si="747">+AW13/AV13-1</f>
        <v>1.8532142231564297E-2</v>
      </c>
      <c r="AX197" s="3">
        <f t="shared" ref="AX197" si="748">+AX13/AW13-1</f>
        <v>1.5684116392653324E-2</v>
      </c>
      <c r="AY197" s="3">
        <f t="shared" ref="AY197" si="749">+AY13/AX13-1</f>
        <v>2.4652895360650184E-2</v>
      </c>
      <c r="AZ197" s="3">
        <f t="shared" ref="AZ197" si="750">+AZ13/AY13-1</f>
        <v>3.3280454755767019E-2</v>
      </c>
      <c r="BA197" s="3">
        <f t="shared" ref="BA197" si="751">+BA13/AZ13-1</f>
        <v>2.1429713737405987E-2</v>
      </c>
      <c r="BB197" s="3">
        <f t="shared" ref="BB197" si="752">+BB13/BA13-1</f>
        <v>1.340222326600915E-2</v>
      </c>
      <c r="BC197" s="3">
        <f t="shared" ref="BC197" si="753">+BC13/BB13-1</f>
        <v>1.7241912060068643E-2</v>
      </c>
      <c r="BD197" s="3">
        <f t="shared" ref="BD197" si="754">+BD13/BC13-1</f>
        <v>5.1335014124722633E-3</v>
      </c>
      <c r="BE197" s="3">
        <f t="shared" ref="BE197" si="755">+BE13/BD13-1</f>
        <v>1.0395889996978047E-2</v>
      </c>
      <c r="BF197" s="3">
        <f t="shared" ref="BF197" si="756">+BF13/BE13-1</f>
        <v>2.2761260991804644E-2</v>
      </c>
      <c r="BG197" s="3">
        <f t="shared" ref="BG197" si="757">+BG13/BF13-1</f>
        <v>8.8317005410147864E-3</v>
      </c>
      <c r="BH197" s="3">
        <f t="shared" ref="BH197" si="758">+BH13/BG13-1</f>
        <v>2.6089225150012219E-3</v>
      </c>
      <c r="BI197" s="3">
        <f t="shared" ref="BI197" si="759">+BI13/BH13-1</f>
        <v>-1.7607771706132369E-2</v>
      </c>
      <c r="BJ197" s="3">
        <f t="shared" ref="BJ197" si="760">+BJ13/BI13-1</f>
        <v>7.769733356878028E-3</v>
      </c>
      <c r="BK197" s="3">
        <f t="shared" ref="BK197" si="761">+BK13/BJ13-1</f>
        <v>-1.0776239705624691E-2</v>
      </c>
      <c r="BL197" s="3">
        <f t="shared" ref="BL197" si="762">+BL13/BK13-1</f>
        <v>1.4613408909751158E-2</v>
      </c>
      <c r="BM197" s="3">
        <f t="shared" ref="BM197" si="763">+BM13/BL13-1</f>
        <v>3.0551675977654735E-3</v>
      </c>
      <c r="BN197" s="3">
        <f t="shared" ref="BN197" si="764">+BN13/BM13-1</f>
        <v>-1</v>
      </c>
      <c r="BO197" s="3" t="e">
        <f t="shared" ref="BO197" si="765">+BO13/BN13-1</f>
        <v>#DIV/0!</v>
      </c>
      <c r="BP197" s="3" t="e">
        <f t="shared" ref="BP197" si="766">+BP13/BO13-1</f>
        <v>#DIV/0!</v>
      </c>
      <c r="BQ197" s="3" t="e">
        <f t="shared" ref="BQ197" si="767">+BQ13/BP13-1</f>
        <v>#DIV/0!</v>
      </c>
      <c r="BR197" s="3" t="e">
        <f t="shared" ref="BR197" si="768">+BR13/BQ13-1</f>
        <v>#DIV/0!</v>
      </c>
      <c r="BS197" s="3" t="e">
        <f t="shared" ref="BS197" si="769">+BS13/BR13-1</f>
        <v>#DIV/0!</v>
      </c>
      <c r="BT197" s="3" t="e">
        <f t="shared" ref="BT197" si="770">+BT13/BS13-1</f>
        <v>#DIV/0!</v>
      </c>
      <c r="BU197" s="3" t="e">
        <f t="shared" ref="BU197" si="771">+BU13/BT13-1</f>
        <v>#DIV/0!</v>
      </c>
      <c r="BV197" s="3" t="e">
        <f t="shared" ref="BV197" si="772">+BV13/BU13-1</f>
        <v>#DIV/0!</v>
      </c>
      <c r="BW197" s="3" t="e">
        <f t="shared" ref="BW197" si="773">+BW13/BV13-1</f>
        <v>#DIV/0!</v>
      </c>
      <c r="BX197" s="3" t="e">
        <f t="shared" ref="BX197" si="774">+BX13/BW13-1</f>
        <v>#DIV/0!</v>
      </c>
      <c r="BY197" s="3" t="e">
        <f t="shared" ref="BY197" si="775">+BY13/BX13-1</f>
        <v>#DIV/0!</v>
      </c>
      <c r="BZ197" s="3" t="e">
        <f t="shared" ref="BZ197" si="776">+BZ13/BY13-1</f>
        <v>#DIV/0!</v>
      </c>
    </row>
    <row r="198" spans="2:78" x14ac:dyDescent="0.25">
      <c r="B198" t="s">
        <v>29</v>
      </c>
      <c r="E198" s="3" t="e">
        <f>+E41/D41-1</f>
        <v>#DIV/0!</v>
      </c>
      <c r="F198" s="3" t="e">
        <f t="shared" ref="F198:Q198" si="777">+F41/E41-1</f>
        <v>#DIV/0!</v>
      </c>
      <c r="G198" s="3">
        <f t="shared" si="777"/>
        <v>2</v>
      </c>
      <c r="H198" s="3">
        <f t="shared" si="777"/>
        <v>1</v>
      </c>
      <c r="I198" s="3">
        <f t="shared" si="777"/>
        <v>0.83333333333333326</v>
      </c>
      <c r="J198" s="3">
        <f t="shared" si="777"/>
        <v>1.2727272727272729</v>
      </c>
      <c r="K198" s="3">
        <f t="shared" si="777"/>
        <v>0.3600000000000001</v>
      </c>
      <c r="L198" s="3">
        <f t="shared" si="777"/>
        <v>0.73529411764705888</v>
      </c>
      <c r="M198" s="3">
        <f t="shared" si="777"/>
        <v>0.35593220338983045</v>
      </c>
      <c r="N198" s="3">
        <f t="shared" si="777"/>
        <v>0.5</v>
      </c>
      <c r="O198" s="3">
        <f t="shared" si="777"/>
        <v>0.29166666666666674</v>
      </c>
      <c r="P198" s="3">
        <f t="shared" si="777"/>
        <v>0.29677419354838719</v>
      </c>
      <c r="Q198" s="3">
        <f t="shared" si="777"/>
        <v>0.31840796019900508</v>
      </c>
      <c r="R198" s="3">
        <f t="shared" ref="R198" si="778">+R41/Q41-1</f>
        <v>0.18113207547169807</v>
      </c>
      <c r="S198" s="3">
        <f t="shared" ref="S198" si="779">+S41/R41-1</f>
        <v>0.21725239616613412</v>
      </c>
      <c r="T198" s="3">
        <f t="shared" ref="T198" si="780">+T41/S41-1</f>
        <v>0.20997375328083989</v>
      </c>
      <c r="U198" s="3">
        <f t="shared" ref="U198" si="781">+U41/T41-1</f>
        <v>0.2364425162689805</v>
      </c>
      <c r="V198" s="3">
        <f t="shared" ref="V198" si="782">+V41/U41-1</f>
        <v>0.22456140350877196</v>
      </c>
      <c r="W198" s="3">
        <f t="shared" ref="W198" si="783">+W41/V41-1</f>
        <v>0.23638968481375366</v>
      </c>
      <c r="X198" s="3">
        <f t="shared" ref="X198" si="784">+X41/W41-1</f>
        <v>0.25955967555040549</v>
      </c>
      <c r="Y198" s="3">
        <f t="shared" ref="Y198" si="785">+Y41/X41-1</f>
        <v>9.0156393744250218E-2</v>
      </c>
      <c r="Z198" s="3">
        <f t="shared" ref="Z198" si="786">+Z41/Y41-1</f>
        <v>9.8734177215189955E-2</v>
      </c>
      <c r="AA198" s="3">
        <f t="shared" ref="AA198" si="787">+AA41/Z41-1</f>
        <v>0.13364055299539168</v>
      </c>
      <c r="AB198" s="3">
        <f t="shared" ref="AB198" si="788">+AB41/AA41-1</f>
        <v>9.8915989159891637E-2</v>
      </c>
      <c r="AC198" s="3">
        <f t="shared" ref="AC198" si="789">+AC41/AB41-1</f>
        <v>0.13686806411837238</v>
      </c>
      <c r="AD198" s="3">
        <f t="shared" ref="AD198" si="790">+AD41/AC41-1</f>
        <v>8.297180043383956E-2</v>
      </c>
      <c r="AE198" s="3">
        <f t="shared" ref="AE198" si="791">+AE41/AD41-1</f>
        <v>0.11717576364546822</v>
      </c>
      <c r="AF198" s="3">
        <f t="shared" ref="AF198" si="792">+AF41/AE41-1</f>
        <v>5.6925145674585398E-2</v>
      </c>
      <c r="AG198" s="3">
        <f t="shared" ref="AG198" si="793">+AG41/AF41-1</f>
        <v>5.8948261238337629E-2</v>
      </c>
      <c r="AH198" s="3">
        <f t="shared" ref="AH198" si="794">+AH41/AG41-1</f>
        <v>5.6868241890268401E-2</v>
      </c>
      <c r="AI198" s="3">
        <f t="shared" ref="AI198" si="795">+AI41/AH41-1</f>
        <v>5.9113300492610765E-2</v>
      </c>
      <c r="AJ198" s="3">
        <f t="shared" ref="AJ198" si="796">+AJ41/AI41-1</f>
        <v>1.9677996422182487E-2</v>
      </c>
      <c r="AK198" s="3">
        <f t="shared" ref="AK198" si="797">+AK41/AJ41-1</f>
        <v>5.2280701754386039E-2</v>
      </c>
      <c r="AL198" s="3">
        <f t="shared" ref="AL198" si="798">+AL41/AK41-1</f>
        <v>5.3684561520506824E-2</v>
      </c>
      <c r="AM198" s="3">
        <f t="shared" ref="AM198" si="799">+AM41/AL41-1</f>
        <v>2.8797468354430311E-2</v>
      </c>
      <c r="AN198" s="3">
        <f t="shared" ref="AN198" si="800">+AN41/AM41-1</f>
        <v>3.1067363888034549E-2</v>
      </c>
      <c r="AO198" s="3">
        <f t="shared" ref="AO198" si="801">+AO41/AN41-1</f>
        <v>3.1026252983293645E-2</v>
      </c>
      <c r="AP198" s="3">
        <f t="shared" ref="AP198" si="802">+AP41/AO41-1</f>
        <v>2.8645833333333259E-2</v>
      </c>
      <c r="AQ198" s="3">
        <f t="shared" ref="AQ198" si="803">+AQ41/AP41-1</f>
        <v>2.1378340365682202E-2</v>
      </c>
      <c r="AR198" s="3">
        <f t="shared" ref="AR198" si="804">+AR41/AQ41-1</f>
        <v>-3.6904434040209266E-2</v>
      </c>
      <c r="AS198" s="3">
        <f t="shared" ref="AS198" si="805">+AS41/AR41-1</f>
        <v>2.3162710895052951E-2</v>
      </c>
      <c r="AT198" s="3">
        <f t="shared" ref="AT198" si="806">+AT41/AS41-1</f>
        <v>3.5774175517048645E-2</v>
      </c>
      <c r="AU198" s="3">
        <f t="shared" ref="AU198" si="807">+AU41/AT41-1</f>
        <v>8.634646519158018E-3</v>
      </c>
      <c r="AV198" s="3">
        <f t="shared" ref="AV198" si="808">+AV41/AU41-1</f>
        <v>-4.7084002140181935E-2</v>
      </c>
      <c r="AW198" s="3">
        <f t="shared" ref="AW198" si="809">+AW41/AV41-1</f>
        <v>-4.5199326221224023E-2</v>
      </c>
      <c r="AX198" s="3">
        <f t="shared" ref="AX198" si="810">+AX41/AW41-1</f>
        <v>-2.4992649220817453E-2</v>
      </c>
      <c r="AY198" s="3">
        <f t="shared" ref="AY198" si="811">+AY41/AX41-1</f>
        <v>-2.5633293124246115E-2</v>
      </c>
      <c r="AZ198" s="3">
        <f t="shared" ref="AZ198" si="812">+AZ41/AY41-1</f>
        <v>-3.6211699164345412E-2</v>
      </c>
      <c r="BA198" s="3">
        <f t="shared" ref="BA198" si="813">+BA41/AZ41-1</f>
        <v>-1.0918432883750828E-2</v>
      </c>
      <c r="BB198" s="3">
        <f t="shared" ref="BB198" si="814">+BB41/BA41-1</f>
        <v>4.8701298701299134E-3</v>
      </c>
      <c r="BC198" s="3">
        <f t="shared" ref="BC198" si="815">+BC41/BB41-1</f>
        <v>6.4620355411948438E-4</v>
      </c>
      <c r="BD198" s="3">
        <f t="shared" ref="BD198" si="816">+BD41/BC41-1</f>
        <v>8.7181143041652476E-3</v>
      </c>
      <c r="BE198" s="3">
        <f t="shared" ref="BE198" si="817">+BE41/BD41-1</f>
        <v>1.0563380281690238E-2</v>
      </c>
      <c r="BF198" s="3">
        <f t="shared" ref="BF198" si="818">+BF41/BE41-1</f>
        <v>4.7513462147608099E-3</v>
      </c>
      <c r="BG198" s="3">
        <f t="shared" ref="BG198" si="819">+BG41/BF41-1</f>
        <v>3.1525851197982124E-3</v>
      </c>
      <c r="BH198" s="3">
        <f t="shared" ref="BH198" si="820">+BH41/BG41-1</f>
        <v>9.4280326838467321E-3</v>
      </c>
      <c r="BI198" s="3">
        <f t="shared" ref="BI198" si="821">+BI41/BH41-1</f>
        <v>1.8679950186799577E-3</v>
      </c>
      <c r="BJ198" s="3">
        <f t="shared" ref="BJ198" si="822">+BJ41/BI41-1</f>
        <v>3.7290242386576189E-3</v>
      </c>
      <c r="BK198" s="3">
        <f t="shared" ref="BK198" si="823">+BK41/BJ41-1</f>
        <v>0</v>
      </c>
      <c r="BL198" s="3">
        <f t="shared" ref="BL198" si="824">+BL41/BK41-1</f>
        <v>1.3312693498451988E-2</v>
      </c>
      <c r="BM198" s="3">
        <f t="shared" ref="BM198" si="825">+BM41/BL41-1</f>
        <v>-3.0553009471434578E-4</v>
      </c>
      <c r="BN198" s="3">
        <f t="shared" ref="BN198" si="826">+BN41/BM41-1</f>
        <v>-1</v>
      </c>
      <c r="BO198" s="3" t="e">
        <f t="shared" ref="BO198" si="827">+BO41/BN41-1</f>
        <v>#DIV/0!</v>
      </c>
      <c r="BP198" s="3" t="e">
        <f t="shared" ref="BP198" si="828">+BP41/BO41-1</f>
        <v>#DIV/0!</v>
      </c>
      <c r="BQ198" s="3" t="e">
        <f t="shared" ref="BQ198" si="829">+BQ41/BP41-1</f>
        <v>#DIV/0!</v>
      </c>
      <c r="BR198" s="3" t="e">
        <f t="shared" ref="BR198" si="830">+BR41/BQ41-1</f>
        <v>#DIV/0!</v>
      </c>
      <c r="BS198" s="3" t="e">
        <f t="shared" ref="BS198" si="831">+BS41/BR41-1</f>
        <v>#DIV/0!</v>
      </c>
      <c r="BT198" s="3" t="e">
        <f t="shared" ref="BT198" si="832">+BT41/BS41-1</f>
        <v>#DIV/0!</v>
      </c>
      <c r="BU198" s="3" t="e">
        <f t="shared" ref="BU198" si="833">+BU41/BT41-1</f>
        <v>#DIV/0!</v>
      </c>
      <c r="BV198" s="3" t="e">
        <f t="shared" ref="BV198" si="834">+BV41/BU41-1</f>
        <v>#DIV/0!</v>
      </c>
      <c r="BW198" s="3" t="e">
        <f t="shared" ref="BW198" si="835">+BW41/BV41-1</f>
        <v>#DIV/0!</v>
      </c>
      <c r="BX198" s="3" t="e">
        <f t="shared" ref="BX198" si="836">+BX41/BW41-1</f>
        <v>#DIV/0!</v>
      </c>
      <c r="BY198" s="3" t="e">
        <f t="shared" ref="BY198" si="837">+BY41/BX41-1</f>
        <v>#DIV/0!</v>
      </c>
      <c r="BZ198" s="3" t="e">
        <f t="shared" ref="BZ198" si="838">+BZ41/BY41-1</f>
        <v>#DIV/0!</v>
      </c>
    </row>
    <row r="199" spans="2:78" x14ac:dyDescent="0.25">
      <c r="B199" t="s">
        <v>30</v>
      </c>
      <c r="E199" s="3" t="e">
        <f>+E118/D118-1</f>
        <v>#DIV/0!</v>
      </c>
      <c r="F199" s="3" t="e">
        <f t="shared" ref="F199:Q199" si="839">+F118/E118-1</f>
        <v>#DIV/0!</v>
      </c>
      <c r="G199" s="3" t="e">
        <f t="shared" si="839"/>
        <v>#DIV/0!</v>
      </c>
      <c r="H199" s="3" t="e">
        <f t="shared" si="839"/>
        <v>#DIV/0!</v>
      </c>
      <c r="I199" s="3" t="e">
        <f t="shared" si="839"/>
        <v>#DIV/0!</v>
      </c>
      <c r="J199" s="3" t="e">
        <f t="shared" si="839"/>
        <v>#DIV/0!</v>
      </c>
      <c r="K199" s="3" t="e">
        <f t="shared" si="839"/>
        <v>#DIV/0!</v>
      </c>
      <c r="L199" s="3" t="e">
        <f t="shared" si="839"/>
        <v>#DIV/0!</v>
      </c>
      <c r="M199" s="3">
        <f t="shared" si="839"/>
        <v>0</v>
      </c>
      <c r="N199" s="3">
        <f t="shared" si="839"/>
        <v>1.3333333333333335</v>
      </c>
      <c r="O199" s="3">
        <f t="shared" si="839"/>
        <v>0.71428571428571419</v>
      </c>
      <c r="P199" s="3">
        <f t="shared" si="839"/>
        <v>0.16666666666666674</v>
      </c>
      <c r="Q199" s="3">
        <f t="shared" si="839"/>
        <v>0</v>
      </c>
      <c r="R199" s="3">
        <f t="shared" ref="R199" si="840">+R118/Q118-1</f>
        <v>0</v>
      </c>
      <c r="S199" s="3">
        <f t="shared" ref="S199" si="841">+S118/R118-1</f>
        <v>7.1428571428571397E-2</v>
      </c>
      <c r="T199" s="3">
        <f t="shared" ref="T199" si="842">+T118/S118-1</f>
        <v>6.6666666666666652E-2</v>
      </c>
      <c r="U199" s="3">
        <f t="shared" ref="U199" si="843">+U118/T118-1</f>
        <v>0</v>
      </c>
      <c r="V199" s="3">
        <f t="shared" ref="V199" si="844">+V118/U118-1</f>
        <v>6.25E-2</v>
      </c>
      <c r="W199" s="3">
        <f t="shared" ref="W199" si="845">+W118/V118-1</f>
        <v>0</v>
      </c>
      <c r="X199" s="3">
        <f t="shared" ref="X199" si="846">+X118/W118-1</f>
        <v>0</v>
      </c>
      <c r="Y199" s="3">
        <f t="shared" ref="Y199" si="847">+Y118/X118-1</f>
        <v>-0.11764705882352944</v>
      </c>
      <c r="Z199" s="3">
        <f t="shared" ref="Z199" si="848">+Z118/Y118-1</f>
        <v>0.26666666666666661</v>
      </c>
      <c r="AA199" s="3">
        <f t="shared" ref="AA199" si="849">+AA118/Z118-1</f>
        <v>0.10526315789473695</v>
      </c>
      <c r="AB199" s="3">
        <f t="shared" ref="AB199" si="850">+AB118/AA118-1</f>
        <v>0.80952380952380953</v>
      </c>
      <c r="AC199" s="3">
        <f t="shared" ref="AC199" si="851">+AC118/AB118-1</f>
        <v>2.6315789473684292E-2</v>
      </c>
      <c r="AD199" s="3">
        <f t="shared" ref="AD199" si="852">+AD118/AC118-1</f>
        <v>0.20512820512820507</v>
      </c>
      <c r="AE199" s="3">
        <f t="shared" ref="AE199" si="853">+AE118/AD118-1</f>
        <v>0.1063829787234043</v>
      </c>
      <c r="AF199" s="3">
        <f t="shared" ref="AF199" si="854">+AF118/AE118-1</f>
        <v>-3.8461538461538436E-2</v>
      </c>
      <c r="AG199" s="3">
        <f t="shared" ref="AG199" si="855">+AG118/AF118-1</f>
        <v>0.10000000000000009</v>
      </c>
      <c r="AH199" s="3">
        <f t="shared" ref="AH199" si="856">+AH118/AG118-1</f>
        <v>-3.6363636363636376E-2</v>
      </c>
      <c r="AI199" s="3">
        <f t="shared" ref="AI199" si="857">+AI118/AH118-1</f>
        <v>0.52830188679245293</v>
      </c>
      <c r="AJ199" s="3">
        <f t="shared" ref="AJ199" si="858">+AJ118/AI118-1</f>
        <v>6.1728395061728447E-2</v>
      </c>
      <c r="AK199" s="3">
        <f t="shared" ref="AK199" si="859">+AK118/AJ118-1</f>
        <v>0.13953488372093026</v>
      </c>
      <c r="AL199" s="3">
        <f t="shared" ref="AL199" si="860">+AL118/AK118-1</f>
        <v>2.0408163265306145E-2</v>
      </c>
      <c r="AM199" s="3">
        <f t="shared" ref="AM199" si="861">+AM118/AL118-1</f>
        <v>7.0000000000000062E-2</v>
      </c>
      <c r="AN199" s="3">
        <f t="shared" ref="AN199" si="862">+AN118/AM118-1</f>
        <v>9.3457943925233655E-2</v>
      </c>
      <c r="AO199" s="3">
        <f t="shared" ref="AO199" si="863">+AO118/AN118-1</f>
        <v>0.11965811965811968</v>
      </c>
      <c r="AP199" s="3">
        <f t="shared" ref="AP199" si="864">+AP118/AO118-1</f>
        <v>1.5267175572519109E-2</v>
      </c>
      <c r="AQ199" s="3">
        <f t="shared" ref="AQ199" si="865">+AQ118/AP118-1</f>
        <v>8.2706766917293173E-2</v>
      </c>
      <c r="AR199" s="3">
        <f t="shared" ref="AR199" si="866">+AR118/AQ118-1</f>
        <v>0.1875</v>
      </c>
      <c r="AS199" s="3">
        <f t="shared" ref="AS199" si="867">+AS118/AR118-1</f>
        <v>9.3567251461988299E-2</v>
      </c>
      <c r="AT199" s="3">
        <f t="shared" ref="AT199" si="868">+AT118/AS118-1</f>
        <v>0</v>
      </c>
      <c r="AU199" s="3">
        <f t="shared" ref="AU199" si="869">+AU118/AT118-1</f>
        <v>-1.0695187165775444E-2</v>
      </c>
      <c r="AV199" s="3">
        <f t="shared" ref="AV199" si="870">+AV118/AU118-1</f>
        <v>-2.1621621621621623E-2</v>
      </c>
      <c r="AW199" s="3">
        <f t="shared" ref="AW199" si="871">+AW118/AV118-1</f>
        <v>4.4198895027624419E-2</v>
      </c>
      <c r="AX199" s="3">
        <f t="shared" ref="AX199" si="872">+AX118/AW118-1</f>
        <v>2.1164021164021163E-2</v>
      </c>
      <c r="AY199" s="3">
        <f t="shared" ref="AY199" si="873">+AY118/AX118-1</f>
        <v>0</v>
      </c>
      <c r="AZ199" s="3">
        <f t="shared" ref="AZ199" si="874">+AZ118/AY118-1</f>
        <v>4.663212435233155E-2</v>
      </c>
      <c r="BA199" s="3">
        <f t="shared" ref="BA199" si="875">+BA118/AZ118-1</f>
        <v>0</v>
      </c>
      <c r="BB199" s="3">
        <f t="shared" ref="BB199" si="876">+BB118/BA118-1</f>
        <v>-9.9009900990099098E-3</v>
      </c>
      <c r="BC199" s="3">
        <f t="shared" ref="BC199" si="877">+BC118/BB118-1</f>
        <v>3.0000000000000027E-2</v>
      </c>
      <c r="BD199" s="3">
        <f t="shared" ref="BD199" si="878">+BD118/BC118-1</f>
        <v>-1.4563106796116498E-2</v>
      </c>
      <c r="BE199" s="3">
        <f t="shared" ref="BE199" si="879">+BE118/BD118-1</f>
        <v>2.4630541871921263E-2</v>
      </c>
      <c r="BF199" s="3">
        <f t="shared" ref="BF199" si="880">+BF118/BE118-1</f>
        <v>4.8076923076922906E-3</v>
      </c>
      <c r="BG199" s="3">
        <f t="shared" ref="BG199" si="881">+BG118/BF118-1</f>
        <v>2.8708133971291794E-2</v>
      </c>
      <c r="BH199" s="3">
        <f t="shared" ref="BH199" si="882">+BH118/BG118-1</f>
        <v>-9.302325581395321E-3</v>
      </c>
      <c r="BI199" s="3">
        <f t="shared" ref="BI199" si="883">+BI118/BH118-1</f>
        <v>0</v>
      </c>
      <c r="BJ199" s="3">
        <f t="shared" ref="BJ199" si="884">+BJ118/BI118-1</f>
        <v>-3.7558685446009377E-2</v>
      </c>
      <c r="BK199" s="3">
        <f t="shared" ref="BK199" si="885">+BK118/BJ118-1</f>
        <v>-3.4146341463414664E-2</v>
      </c>
      <c r="BL199" s="3">
        <f t="shared" ref="BL199" si="886">+BL118/BK118-1</f>
        <v>1.0101010101010166E-2</v>
      </c>
      <c r="BM199" s="3">
        <f t="shared" ref="BM199" si="887">+BM118/BL118-1</f>
        <v>-1.0000000000000009E-2</v>
      </c>
      <c r="BN199" s="3">
        <f t="shared" ref="BN199" si="888">+BN118/BM118-1</f>
        <v>-1</v>
      </c>
      <c r="BO199" s="3" t="e">
        <f t="shared" ref="BO199" si="889">+BO118/BN118-1</f>
        <v>#DIV/0!</v>
      </c>
      <c r="BP199" s="3" t="e">
        <f t="shared" ref="BP199" si="890">+BP118/BO118-1</f>
        <v>#DIV/0!</v>
      </c>
      <c r="BQ199" s="3" t="e">
        <f t="shared" ref="BQ199" si="891">+BQ118/BP118-1</f>
        <v>#DIV/0!</v>
      </c>
      <c r="BR199" s="3" t="e">
        <f t="shared" ref="BR199" si="892">+BR118/BQ118-1</f>
        <v>#DIV/0!</v>
      </c>
      <c r="BS199" s="3" t="e">
        <f t="shared" ref="BS199" si="893">+BS118/BR118-1</f>
        <v>#DIV/0!</v>
      </c>
      <c r="BT199" s="3" t="e">
        <f t="shared" ref="BT199" si="894">+BT118/BS118-1</f>
        <v>#DIV/0!</v>
      </c>
      <c r="BU199" s="3" t="e">
        <f t="shared" ref="BU199" si="895">+BU118/BT118-1</f>
        <v>#DIV/0!</v>
      </c>
      <c r="BV199" s="3" t="e">
        <f t="shared" ref="BV199" si="896">+BV118/BU118-1</f>
        <v>#DIV/0!</v>
      </c>
      <c r="BW199" s="3" t="e">
        <f t="shared" ref="BW199" si="897">+BW118/BV118-1</f>
        <v>#DIV/0!</v>
      </c>
      <c r="BX199" s="3" t="e">
        <f t="shared" ref="BX199" si="898">+BX118/BW118-1</f>
        <v>#DIV/0!</v>
      </c>
      <c r="BY199" s="3" t="e">
        <f t="shared" ref="BY199" si="899">+BY118/BX118-1</f>
        <v>#DIV/0!</v>
      </c>
      <c r="BZ199" s="3" t="e">
        <f t="shared" ref="BZ199" si="900">+BZ118/BY118-1</f>
        <v>#DIV/0!</v>
      </c>
    </row>
    <row r="200" spans="2:78" x14ac:dyDescent="0.25">
      <c r="B200" t="s">
        <v>31</v>
      </c>
      <c r="E200" s="3">
        <f>+E34/D34-1</f>
        <v>0</v>
      </c>
      <c r="F200" s="3">
        <f t="shared" ref="F200:Q200" si="901">+F34/E34-1</f>
        <v>0</v>
      </c>
      <c r="G200" s="3">
        <f t="shared" si="901"/>
        <v>-0.33333333333333337</v>
      </c>
      <c r="H200" s="3">
        <f t="shared" si="901"/>
        <v>4.5</v>
      </c>
      <c r="I200" s="3">
        <f t="shared" si="901"/>
        <v>0</v>
      </c>
      <c r="J200" s="3">
        <f t="shared" si="901"/>
        <v>3.4545454545454541</v>
      </c>
      <c r="K200" s="3">
        <f t="shared" si="901"/>
        <v>4.081632653061229E-2</v>
      </c>
      <c r="L200" s="3">
        <f t="shared" si="901"/>
        <v>-0.31372549019607843</v>
      </c>
      <c r="M200" s="3">
        <f t="shared" si="901"/>
        <v>1.342857142857143</v>
      </c>
      <c r="N200" s="3">
        <f t="shared" si="901"/>
        <v>0.29268292682926833</v>
      </c>
      <c r="O200" s="3">
        <f t="shared" si="901"/>
        <v>0.31132075471698117</v>
      </c>
      <c r="P200" s="3">
        <f t="shared" si="901"/>
        <v>0.45323741007194251</v>
      </c>
      <c r="Q200" s="3">
        <f t="shared" si="901"/>
        <v>0.75742574257425743</v>
      </c>
      <c r="R200" s="3">
        <f t="shared" ref="R200" si="902">+R34/Q34-1</f>
        <v>-5.070422535211272E-2</v>
      </c>
      <c r="S200" s="3">
        <f t="shared" ref="S200" si="903">+S34/R34-1</f>
        <v>0.29376854599406532</v>
      </c>
      <c r="T200" s="3">
        <f t="shared" ref="T200" si="904">+T34/S34-1</f>
        <v>0.10091743119266061</v>
      </c>
      <c r="U200" s="3">
        <f t="shared" ref="U200" si="905">+U34/T34-1</f>
        <v>0.15416666666666656</v>
      </c>
      <c r="V200" s="3">
        <f t="shared" ref="V200" si="906">+V34/U34-1</f>
        <v>0.43321299638989164</v>
      </c>
      <c r="W200" s="3">
        <f t="shared" ref="W200" si="907">+W34/V34-1</f>
        <v>2.5188916876574208E-2</v>
      </c>
      <c r="X200" s="3">
        <f t="shared" ref="X200" si="908">+X34/W34-1</f>
        <v>0.26535626535626533</v>
      </c>
      <c r="Y200" s="3">
        <f t="shared" ref="Y200" si="909">+Y34/X34-1</f>
        <v>0.36407766990291268</v>
      </c>
      <c r="Z200" s="3">
        <f t="shared" ref="Z200" si="910">+Z34/Y34-1</f>
        <v>0.25551601423487535</v>
      </c>
      <c r="AA200" s="3">
        <f t="shared" ref="AA200" si="911">+AA34/Z34-1</f>
        <v>0.23979591836734704</v>
      </c>
      <c r="AB200" s="3">
        <f t="shared" ref="AB200" si="912">+AB34/AA34-1</f>
        <v>0.2592592592592593</v>
      </c>
      <c r="AC200" s="3">
        <f t="shared" ref="AC200" si="913">+AC34/AB34-1</f>
        <v>0.17792302106027602</v>
      </c>
      <c r="AD200" s="3">
        <f t="shared" ref="AD200" si="914">+AD34/AC34-1</f>
        <v>8.0764488286066527E-2</v>
      </c>
      <c r="AE200" s="3">
        <f t="shared" ref="AE200" si="915">+AE34/AD34-1</f>
        <v>0.17712492869366803</v>
      </c>
      <c r="AF200" s="3">
        <f t="shared" ref="AF200" si="916">+AF34/AE34-1</f>
        <v>9.7407317664162774E-2</v>
      </c>
      <c r="AG200" s="3">
        <f t="shared" ref="AG200" si="917">+AG34/AF34-1</f>
        <v>0.13137557959814528</v>
      </c>
      <c r="AH200" s="3">
        <f t="shared" ref="AH200" si="918">+AH34/AG34-1</f>
        <v>8.4309133489461452E-2</v>
      </c>
      <c r="AI200" s="3">
        <f t="shared" ref="AI200" si="919">+AI34/AH34-1</f>
        <v>7.0914326853851684E-2</v>
      </c>
      <c r="AJ200" s="3">
        <f t="shared" ref="AJ200" si="920">+AJ34/AI34-1</f>
        <v>6.6722689075630282E-2</v>
      </c>
      <c r="AK200" s="3">
        <f t="shared" ref="AK200" si="921">+AK34/AJ34-1</f>
        <v>7.9407594138963367E-2</v>
      </c>
      <c r="AL200" s="3">
        <f t="shared" ref="AL200" si="922">+AL34/AK34-1</f>
        <v>6.0867026711429073E-2</v>
      </c>
      <c r="AM200" s="3">
        <f t="shared" ref="AM200" si="923">+AM34/AL34-1</f>
        <v>5.3247110621904348E-2</v>
      </c>
      <c r="AN200" s="3">
        <f t="shared" ref="AN200" si="924">+AN34/AM34-1</f>
        <v>5.5780535597648617E-2</v>
      </c>
      <c r="AO200" s="3">
        <f t="shared" ref="AO200" si="925">+AO34/AN34-1</f>
        <v>4.8007918831972196E-2</v>
      </c>
      <c r="AP200" s="3">
        <f t="shared" ref="AP200" si="926">+AP34/AO34-1</f>
        <v>3.8842975206611507E-2</v>
      </c>
      <c r="AQ200" s="3">
        <f t="shared" ref="AQ200" si="927">+AQ34/AP34-1</f>
        <v>3.7617911126264447E-2</v>
      </c>
      <c r="AR200" s="3">
        <f t="shared" ref="AR200" si="928">+AR34/AQ34-1</f>
        <v>6.1664841182913488E-2</v>
      </c>
      <c r="AS200" s="3">
        <f t="shared" ref="AS200" si="929">+AS34/AR34-1</f>
        <v>4.9932941297843758E-2</v>
      </c>
      <c r="AT200" s="3">
        <f t="shared" ref="AT200" si="930">+AT34/AS34-1</f>
        <v>3.6159968556549016E-2</v>
      </c>
      <c r="AU200" s="3">
        <f t="shared" ref="AU200" si="931">+AU34/AT34-1</f>
        <v>1.5078236130867673E-2</v>
      </c>
      <c r="AV200" s="3">
        <f t="shared" ref="AV200" si="932">+AV34/AU34-1</f>
        <v>2.6625560538116488E-2</v>
      </c>
      <c r="AW200" s="3">
        <f t="shared" ref="AW200" si="933">+AW34/AV34-1</f>
        <v>3.1577031577031622E-2</v>
      </c>
      <c r="AX200" s="3">
        <f t="shared" ref="AX200" si="934">+AX34/AW34-1</f>
        <v>2.1171489061397208E-2</v>
      </c>
      <c r="AY200" s="3">
        <f t="shared" ref="AY200" si="935">+AY34/AX34-1</f>
        <v>5.1313061506565338E-2</v>
      </c>
      <c r="AZ200" s="3">
        <f t="shared" ref="AZ200" si="936">+AZ34/AY34-1</f>
        <v>2.7526705012325348E-2</v>
      </c>
      <c r="BA200" s="3">
        <f t="shared" ref="BA200" si="937">+BA34/AZ34-1</f>
        <v>2.0791683326669252E-2</v>
      </c>
      <c r="BB200" s="3">
        <f t="shared" ref="BB200" si="938">+BB34/BA34-1</f>
        <v>2.2718370544457578E-2</v>
      </c>
      <c r="BC200" s="3">
        <f t="shared" ref="BC200" si="939">+BC34/BB34-1</f>
        <v>1.072386058981234E-2</v>
      </c>
      <c r="BD200" s="3">
        <f t="shared" ref="BD200" si="940">+BD34/BC34-1</f>
        <v>4.456233421750655E-2</v>
      </c>
      <c r="BE200" s="3">
        <f t="shared" ref="BE200" si="941">+BE34/BD34-1</f>
        <v>1.559892621345127E-2</v>
      </c>
      <c r="BF200" s="3">
        <f t="shared" ref="BF200" si="942">+BF34/BE34-1</f>
        <v>1.6073724817831092E-2</v>
      </c>
      <c r="BG200" s="3">
        <f t="shared" ref="BG200" si="943">+BG34/BF34-1</f>
        <v>1.7366237783871252E-2</v>
      </c>
      <c r="BH200" s="3">
        <f t="shared" ref="BH200" si="944">+BH34/BG34-1</f>
        <v>6.0124395300622524E-3</v>
      </c>
      <c r="BI200" s="3">
        <f t="shared" ref="BI200" si="945">+BI34/BH34-1</f>
        <v>1.7448650133956134E-2</v>
      </c>
      <c r="BJ200" s="3">
        <f t="shared" ref="BJ200" si="946">+BJ34/BI34-1</f>
        <v>2.0997906961042423E-2</v>
      </c>
      <c r="BK200" s="3">
        <f t="shared" ref="BK200" si="947">+BK34/BJ34-1</f>
        <v>1.9838645681788947E-3</v>
      </c>
      <c r="BL200" s="3">
        <f t="shared" ref="BL200" si="948">+BL34/BK34-1</f>
        <v>1.5773495248152081E-2</v>
      </c>
      <c r="BM200" s="3">
        <f t="shared" ref="BM200" si="949">+BM34/BL34-1</f>
        <v>7.2120070170880179E-3</v>
      </c>
      <c r="BN200" s="3">
        <f t="shared" ref="BN200" si="950">+BN34/BM34-1</f>
        <v>-1</v>
      </c>
      <c r="BO200" s="3" t="e">
        <f t="shared" ref="BO200" si="951">+BO34/BN34-1</f>
        <v>#DIV/0!</v>
      </c>
      <c r="BP200" s="3" t="e">
        <f t="shared" ref="BP200" si="952">+BP34/BO34-1</f>
        <v>#DIV/0!</v>
      </c>
      <c r="BQ200" s="3" t="e">
        <f t="shared" ref="BQ200" si="953">+BQ34/BP34-1</f>
        <v>#DIV/0!</v>
      </c>
      <c r="BR200" s="3" t="e">
        <f t="shared" ref="BR200" si="954">+BR34/BQ34-1</f>
        <v>#DIV/0!</v>
      </c>
      <c r="BS200" s="3" t="e">
        <f t="shared" ref="BS200" si="955">+BS34/BR34-1</f>
        <v>#DIV/0!</v>
      </c>
      <c r="BT200" s="3" t="e">
        <f t="shared" ref="BT200" si="956">+BT34/BS34-1</f>
        <v>#DIV/0!</v>
      </c>
      <c r="BU200" s="3" t="e">
        <f t="shared" ref="BU200" si="957">+BU34/BT34-1</f>
        <v>#DIV/0!</v>
      </c>
      <c r="BV200" s="3" t="e">
        <f t="shared" ref="BV200" si="958">+BV34/BU34-1</f>
        <v>#DIV/0!</v>
      </c>
      <c r="BW200" s="3" t="e">
        <f t="shared" ref="BW200" si="959">+BW34/BV34-1</f>
        <v>#DIV/0!</v>
      </c>
      <c r="BX200" s="3" t="e">
        <f t="shared" ref="BX200" si="960">+BX34/BW34-1</f>
        <v>#DIV/0!</v>
      </c>
      <c r="BY200" s="3" t="e">
        <f t="shared" ref="BY200" si="961">+BY34/BX34-1</f>
        <v>#DIV/0!</v>
      </c>
      <c r="BZ200" s="3" t="e">
        <f t="shared" ref="BZ200" si="962">+BZ34/BY34-1</f>
        <v>#DIV/0!</v>
      </c>
    </row>
    <row r="201" spans="2:78" x14ac:dyDescent="0.25">
      <c r="B201" t="s">
        <v>32</v>
      </c>
      <c r="E201" s="3" t="e">
        <f>+E139/D139-1</f>
        <v>#DIV/0!</v>
      </c>
      <c r="F201" s="3">
        <f t="shared" ref="F201:Q201" si="963">+F139/E139-1</f>
        <v>0</v>
      </c>
      <c r="G201" s="3">
        <f t="shared" si="963"/>
        <v>0</v>
      </c>
      <c r="H201" s="3">
        <f t="shared" si="963"/>
        <v>0</v>
      </c>
      <c r="I201" s="3">
        <f t="shared" si="963"/>
        <v>0</v>
      </c>
      <c r="J201" s="3">
        <f t="shared" si="963"/>
        <v>0</v>
      </c>
      <c r="K201" s="3">
        <f t="shared" si="963"/>
        <v>0</v>
      </c>
      <c r="L201" s="3">
        <f t="shared" si="963"/>
        <v>0</v>
      </c>
      <c r="M201" s="3">
        <f t="shared" si="963"/>
        <v>0</v>
      </c>
      <c r="N201" s="3">
        <f t="shared" si="963"/>
        <v>0</v>
      </c>
      <c r="O201" s="3">
        <f t="shared" si="963"/>
        <v>3</v>
      </c>
      <c r="P201" s="3">
        <f t="shared" si="963"/>
        <v>1.25</v>
      </c>
      <c r="Q201" s="3">
        <f t="shared" si="963"/>
        <v>0</v>
      </c>
      <c r="R201" s="3">
        <f t="shared" ref="R201" si="964">+R139/Q139-1</f>
        <v>0</v>
      </c>
      <c r="S201" s="3">
        <f t="shared" ref="S201" si="965">+S139/R139-1</f>
        <v>3.2222222222222223</v>
      </c>
      <c r="T201" s="3">
        <f t="shared" ref="T201" si="966">+T139/S139-1</f>
        <v>0.97368421052631571</v>
      </c>
      <c r="U201" s="3">
        <f t="shared" ref="U201" si="967">+U139/T139-1</f>
        <v>0.37333333333333329</v>
      </c>
      <c r="V201" s="3">
        <f t="shared" ref="V201" si="968">+V139/U139-1</f>
        <v>0.19417475728155331</v>
      </c>
      <c r="W201" s="3">
        <f t="shared" ref="W201" si="969">+W139/V139-1</f>
        <v>0.38211382113821135</v>
      </c>
      <c r="X201" s="3">
        <f t="shared" ref="X201" si="970">+X139/W139-1</f>
        <v>0.17058823529411771</v>
      </c>
      <c r="Y201" s="3">
        <f t="shared" ref="Y201" si="971">+Y139/X139-1</f>
        <v>0.18090452261306522</v>
      </c>
      <c r="Z201" s="3">
        <f t="shared" ref="Z201" si="972">+Z139/Y139-1</f>
        <v>0.19999999999999996</v>
      </c>
      <c r="AA201" s="3">
        <f t="shared" ref="AA201" si="973">+AA139/Z139-1</f>
        <v>0.2978723404255319</v>
      </c>
      <c r="AB201" s="3">
        <f t="shared" ref="AB201" si="974">+AB139/AA139-1</f>
        <v>0.1502732240437159</v>
      </c>
      <c r="AC201" s="3">
        <f t="shared" ref="AC201" si="975">+AC139/AB139-1</f>
        <v>0.25890736342042753</v>
      </c>
      <c r="AD201" s="3">
        <f t="shared" ref="AD201" si="976">+AD139/AC139-1</f>
        <v>0.13207547169811318</v>
      </c>
      <c r="AE201" s="3">
        <f t="shared" ref="AE201" si="977">+AE139/AD139-1</f>
        <v>8.0000000000000071E-2</v>
      </c>
      <c r="AF201" s="3">
        <f t="shared" ref="AF201" si="978">+AF139/AE139-1</f>
        <v>6.1728395061728447E-2</v>
      </c>
      <c r="AG201" s="3">
        <f t="shared" ref="AG201" si="979">+AG139/AF139-1</f>
        <v>1.5988372093023173E-2</v>
      </c>
      <c r="AH201" s="3">
        <f t="shared" ref="AH201" si="980">+AH139/AG139-1</f>
        <v>7.0100143061516462E-2</v>
      </c>
      <c r="AI201" s="3">
        <f t="shared" ref="AI201" si="981">+AI139/AH139-1</f>
        <v>5.7486631016042677E-2</v>
      </c>
      <c r="AJ201" s="3">
        <f t="shared" ref="AJ201" si="982">+AJ139/AI139-1</f>
        <v>5.3097345132743445E-2</v>
      </c>
      <c r="AK201" s="3">
        <f t="shared" ref="AK201" si="983">+AK139/AJ139-1</f>
        <v>0.11524609843937572</v>
      </c>
      <c r="AL201" s="3">
        <f t="shared" ref="AL201" si="984">+AL139/AK139-1</f>
        <v>0.11302475780409038</v>
      </c>
      <c r="AM201" s="3">
        <f t="shared" ref="AM201" si="985">+AM139/AL139-1</f>
        <v>6.1895551257253434E-2</v>
      </c>
      <c r="AN201" s="3">
        <f t="shared" ref="AN201" si="986">+AN139/AM139-1</f>
        <v>4.0072859744990863E-2</v>
      </c>
      <c r="AO201" s="3">
        <f t="shared" ref="AO201" si="987">+AO139/AN139-1</f>
        <v>-2.6269702276707552E-2</v>
      </c>
      <c r="AP201" s="3">
        <f t="shared" ref="AP201" si="988">+AP139/AO139-1</f>
        <v>4.3165467625899234E-2</v>
      </c>
      <c r="AQ201" s="3">
        <f t="shared" ref="AQ201" si="989">+AQ139/AP139-1</f>
        <v>4.2241379310344884E-2</v>
      </c>
      <c r="AR201" s="3">
        <f t="shared" ref="AR201" si="990">+AR139/AQ139-1</f>
        <v>-6.6170388751033427E-3</v>
      </c>
      <c r="AS201" s="3">
        <f t="shared" ref="AS201" si="991">+AS139/AR139-1</f>
        <v>2.0815986677768628E-2</v>
      </c>
      <c r="AT201" s="3">
        <f t="shared" ref="AT201" si="992">+AT139/AS139-1</f>
        <v>2.7732463295269127E-2</v>
      </c>
      <c r="AU201" s="3">
        <f t="shared" ref="AU201" si="993">+AU139/AT139-1</f>
        <v>3.2539682539682646E-2</v>
      </c>
      <c r="AV201" s="3">
        <f t="shared" ref="AV201" si="994">+AV139/AU139-1</f>
        <v>-1.5372790161414351E-2</v>
      </c>
      <c r="AW201" s="3">
        <f t="shared" ref="AW201" si="995">+AW139/AV139-1</f>
        <v>2.6541764246682309E-2</v>
      </c>
      <c r="AX201" s="3">
        <f t="shared" ref="AX201" si="996">+AX139/AW139-1</f>
        <v>1.5209125475286189E-3</v>
      </c>
      <c r="AY201" s="3">
        <f t="shared" ref="AY201" si="997">+AY139/AX139-1</f>
        <v>-3.6446469248291535E-2</v>
      </c>
      <c r="AZ201" s="3">
        <f t="shared" ref="AZ201" si="998">+AZ139/AY139-1</f>
        <v>0.19385342789598115</v>
      </c>
      <c r="BA201" s="3">
        <f t="shared" ref="BA201" si="999">+BA139/AZ139-1</f>
        <v>1.4521452145214608E-2</v>
      </c>
      <c r="BB201" s="3">
        <f t="shared" ref="BB201" si="1000">+BB139/BA139-1</f>
        <v>1.7566688353936266E-2</v>
      </c>
      <c r="BC201" s="3">
        <f t="shared" ref="BC201" si="1001">+BC139/BB139-1</f>
        <v>7.6726342710997653E-3</v>
      </c>
      <c r="BD201" s="3">
        <f t="shared" ref="BD201" si="1002">+BD139/BC139-1</f>
        <v>1.0786802030456899E-2</v>
      </c>
      <c r="BE201" s="3">
        <f t="shared" ref="BE201" si="1003">+BE139/BD139-1</f>
        <v>-6.9052102950407646E-3</v>
      </c>
      <c r="BF201" s="3">
        <f t="shared" ref="BF201" si="1004">+BF139/BE139-1</f>
        <v>-1.6434892541087209E-2</v>
      </c>
      <c r="BG201" s="3">
        <f t="shared" ref="BG201" si="1005">+BG139/BF139-1</f>
        <v>6.4267352185090054E-3</v>
      </c>
      <c r="BH201" s="3">
        <f t="shared" ref="BH201" si="1006">+BH139/BG139-1</f>
        <v>-1.6602809706257937E-2</v>
      </c>
      <c r="BI201" s="3">
        <f t="shared" ref="BI201" si="1007">+BI139/BH139-1</f>
        <v>-2.5974025974025983E-3</v>
      </c>
      <c r="BJ201" s="3">
        <f t="shared" ref="BJ201" si="1008">+BJ139/BI139-1</f>
        <v>-1.5625E-2</v>
      </c>
      <c r="BK201" s="3">
        <f t="shared" ref="BK201" si="1009">+BK139/BJ139-1</f>
        <v>-1.1904761904761862E-2</v>
      </c>
      <c r="BL201" s="3">
        <f t="shared" ref="BL201" si="1010">+BL139/BK139-1</f>
        <v>-0.26840696117804552</v>
      </c>
      <c r="BM201" s="3">
        <f t="shared" ref="BM201" si="1011">+BM139/BL139-1</f>
        <v>-5.3064958828911268E-2</v>
      </c>
      <c r="BN201" s="3">
        <f t="shared" ref="BN201" si="1012">+BN139/BM139-1</f>
        <v>-1</v>
      </c>
      <c r="BO201" s="3" t="e">
        <f t="shared" ref="BO201" si="1013">+BO139/BN139-1</f>
        <v>#DIV/0!</v>
      </c>
      <c r="BP201" s="3" t="e">
        <f t="shared" ref="BP201" si="1014">+BP139/BO139-1</f>
        <v>#DIV/0!</v>
      </c>
      <c r="BQ201" s="3" t="e">
        <f t="shared" ref="BQ201" si="1015">+BQ139/BP139-1</f>
        <v>#DIV/0!</v>
      </c>
      <c r="BR201" s="3" t="e">
        <f t="shared" ref="BR201" si="1016">+BR139/BQ139-1</f>
        <v>#DIV/0!</v>
      </c>
      <c r="BS201" s="3" t="e">
        <f t="shared" ref="BS201" si="1017">+BS139/BR139-1</f>
        <v>#DIV/0!</v>
      </c>
      <c r="BT201" s="3" t="e">
        <f t="shared" ref="BT201" si="1018">+BT139/BS139-1</f>
        <v>#DIV/0!</v>
      </c>
      <c r="BU201" s="3" t="e">
        <f t="shared" ref="BU201" si="1019">+BU139/BT139-1</f>
        <v>#DIV/0!</v>
      </c>
      <c r="BV201" s="3" t="e">
        <f t="shared" ref="BV201" si="1020">+BV139/BU139-1</f>
        <v>#DIV/0!</v>
      </c>
      <c r="BW201" s="3" t="e">
        <f t="shared" ref="BW201" si="1021">+BW139/BV139-1</f>
        <v>#DIV/0!</v>
      </c>
      <c r="BX201" s="3" t="e">
        <f t="shared" ref="BX201" si="1022">+BX139/BW139-1</f>
        <v>#DIV/0!</v>
      </c>
      <c r="BY201" s="3" t="e">
        <f t="shared" ref="BY201" si="1023">+BY139/BX139-1</f>
        <v>#DIV/0!</v>
      </c>
      <c r="BZ201" s="3" t="e">
        <f t="shared" ref="BZ201" si="1024">+BZ139/BY139-1</f>
        <v>#DIV/0!</v>
      </c>
    </row>
    <row r="202" spans="2:78" x14ac:dyDescent="0.25">
      <c r="B202" t="s">
        <v>33</v>
      </c>
      <c r="E202" s="3" t="e">
        <f>+E111/D111-1</f>
        <v>#DIV/0!</v>
      </c>
      <c r="F202" s="3" t="e">
        <f t="shared" ref="F202:Q202" si="1025">+F111/E111-1</f>
        <v>#DIV/0!</v>
      </c>
      <c r="G202" s="3" t="e">
        <f t="shared" si="1025"/>
        <v>#DIV/0!</v>
      </c>
      <c r="H202" s="3" t="e">
        <f t="shared" si="1025"/>
        <v>#DIV/0!</v>
      </c>
      <c r="I202" s="3" t="e">
        <f t="shared" si="1025"/>
        <v>#DIV/0!</v>
      </c>
      <c r="J202" s="3" t="e">
        <f t="shared" si="1025"/>
        <v>#DIV/0!</v>
      </c>
      <c r="K202" s="3" t="e">
        <f t="shared" si="1025"/>
        <v>#DIV/0!</v>
      </c>
      <c r="L202" s="3" t="e">
        <f t="shared" si="1025"/>
        <v>#DIV/0!</v>
      </c>
      <c r="M202" s="3">
        <f t="shared" si="1025"/>
        <v>0.25</v>
      </c>
      <c r="N202" s="3">
        <f t="shared" si="1025"/>
        <v>0.39999999999999991</v>
      </c>
      <c r="O202" s="3">
        <f t="shared" si="1025"/>
        <v>0.4285714285714286</v>
      </c>
      <c r="P202" s="3">
        <f t="shared" si="1025"/>
        <v>0.39999999999999991</v>
      </c>
      <c r="Q202" s="3">
        <f t="shared" si="1025"/>
        <v>0.64285714285714279</v>
      </c>
      <c r="R202" s="3">
        <f t="shared" ref="R202" si="1026">+R111/Q111-1</f>
        <v>0.43478260869565211</v>
      </c>
      <c r="S202" s="3">
        <f t="shared" ref="S202" si="1027">+S111/R111-1</f>
        <v>0.51515151515151514</v>
      </c>
      <c r="T202" s="3">
        <f t="shared" ref="T202" si="1028">+T111/S111-1</f>
        <v>0.48</v>
      </c>
      <c r="U202" s="3">
        <f t="shared" ref="U202" si="1029">+U111/T111-1</f>
        <v>0.37837837837837829</v>
      </c>
      <c r="V202" s="3">
        <f t="shared" ref="V202" si="1030">+V111/U111-1</f>
        <v>0.53921568627450989</v>
      </c>
      <c r="W202" s="3">
        <f t="shared" ref="W202" si="1031">+W111/V111-1</f>
        <v>0.26751592356687892</v>
      </c>
      <c r="X202" s="3">
        <f t="shared" ref="X202" si="1032">+X111/W111-1</f>
        <v>0.84422110552763829</v>
      </c>
      <c r="Y202" s="3">
        <f t="shared" ref="Y202" si="1033">+Y111/X111-1</f>
        <v>0</v>
      </c>
      <c r="Z202" s="3">
        <f t="shared" ref="Z202" si="1034">+Z111/Y111-1</f>
        <v>2.7247956403269047E-3</v>
      </c>
      <c r="AA202" s="3">
        <f t="shared" ref="AA202" si="1035">+AA111/Z111-1</f>
        <v>0.18478260869565211</v>
      </c>
      <c r="AB202" s="3">
        <f t="shared" ref="AB202" si="1036">+AB111/AA111-1</f>
        <v>0.12614678899082565</v>
      </c>
      <c r="AC202" s="3">
        <f t="shared" ref="AC202" si="1037">+AC111/AB111-1</f>
        <v>0.22199592668024448</v>
      </c>
      <c r="AD202" s="3">
        <f t="shared" ref="AD202" si="1038">+AD111/AC111-1</f>
        <v>0.19999999999999996</v>
      </c>
      <c r="AE202" s="3">
        <f t="shared" ref="AE202" si="1039">+AE111/AD111-1</f>
        <v>0.22916666666666674</v>
      </c>
      <c r="AF202" s="3">
        <f t="shared" ref="AF202" si="1040">+AF111/AE111-1</f>
        <v>3.2768361581920979E-2</v>
      </c>
      <c r="AG202" s="3">
        <f t="shared" ref="AG202" si="1041">+AG111/AF111-1</f>
        <v>6.6739606126914763E-2</v>
      </c>
      <c r="AH202" s="3">
        <f t="shared" ref="AH202" si="1042">+AH111/AG111-1</f>
        <v>8.5128205128205181E-2</v>
      </c>
      <c r="AI202" s="3">
        <f t="shared" ref="AI202" si="1043">+AI111/AH111-1</f>
        <v>3.402646502835549E-2</v>
      </c>
      <c r="AJ202" s="3">
        <f t="shared" ref="AJ202" si="1044">+AJ111/AI111-1</f>
        <v>6.3985374771480696E-2</v>
      </c>
      <c r="AK202" s="3">
        <f t="shared" ref="AK202" si="1045">+AK111/AJ111-1</f>
        <v>6.0137457044673548E-2</v>
      </c>
      <c r="AL202" s="3">
        <f t="shared" ref="AL202" si="1046">+AL111/AK111-1</f>
        <v>4.7811993517017815E-2</v>
      </c>
      <c r="AM202" s="3">
        <f t="shared" ref="AM202" si="1047">+AM111/AL111-1</f>
        <v>4.9497293116782748E-2</v>
      </c>
      <c r="AN202" s="3">
        <f t="shared" ref="AN202" si="1048">+AN111/AM111-1</f>
        <v>2.358142962417098E-2</v>
      </c>
      <c r="AO202" s="3">
        <f t="shared" ref="AO202" si="1049">+AO111/AN111-1</f>
        <v>6.7674586033117379E-2</v>
      </c>
      <c r="AP202" s="3">
        <f t="shared" ref="AP202" si="1050">+AP111/AO111-1</f>
        <v>7.0128118678354667E-2</v>
      </c>
      <c r="AQ202" s="3">
        <f t="shared" ref="AQ202" si="1051">+AQ111/AP111-1</f>
        <v>4.5368620037807172E-2</v>
      </c>
      <c r="AR202" s="3">
        <f t="shared" ref="AR202" si="1052">+AR111/AQ111-1</f>
        <v>5.6660638939119989E-2</v>
      </c>
      <c r="AS202" s="3">
        <f t="shared" ref="AS202" si="1053">+AS111/AR111-1</f>
        <v>2.395892755276674E-2</v>
      </c>
      <c r="AT202" s="3">
        <f t="shared" ref="AT202" si="1054">+AT111/AS111-1</f>
        <v>2.395543175487469E-2</v>
      </c>
      <c r="AU202" s="3">
        <f t="shared" ref="AU202" si="1055">+AU111/AT111-1</f>
        <v>2.8291621327529937E-2</v>
      </c>
      <c r="AV202" s="3">
        <f t="shared" ref="AV202" si="1056">+AV111/AU111-1</f>
        <v>2.6455026455026509E-2</v>
      </c>
      <c r="AW202" s="3">
        <f t="shared" ref="AW202" si="1057">+AW111/AV111-1</f>
        <v>1.9587628865979312E-2</v>
      </c>
      <c r="AX202" s="3">
        <f t="shared" ref="AX202" si="1058">+AX111/AW111-1</f>
        <v>8.0889787664306656E-3</v>
      </c>
      <c r="AY202" s="3">
        <f t="shared" ref="AY202" si="1059">+AY111/AX111-1</f>
        <v>3.5105315947843607E-2</v>
      </c>
      <c r="AZ202" s="3">
        <f t="shared" ref="AZ202" si="1060">+AZ111/AY111-1</f>
        <v>8.720930232558155E-3</v>
      </c>
      <c r="BA202" s="3">
        <f t="shared" ref="BA202" si="1061">+BA111/AZ111-1</f>
        <v>-9.6061479346787326E-4</v>
      </c>
      <c r="BB202" s="3">
        <f t="shared" ref="BB202" si="1062">+BB111/BA111-1</f>
        <v>9.6153846153845812E-4</v>
      </c>
      <c r="BC202" s="3">
        <f t="shared" ref="BC202" si="1063">+BC111/BB111-1</f>
        <v>1.0566762728146051E-2</v>
      </c>
      <c r="BD202" s="3">
        <f t="shared" ref="BD202" si="1064">+BD111/BC111-1</f>
        <v>-8.0798479087452746E-3</v>
      </c>
      <c r="BE202" s="3">
        <f t="shared" ref="BE202" si="1065">+BE111/BD111-1</f>
        <v>-4.6478198370867307E-2</v>
      </c>
      <c r="BF202" s="3">
        <f t="shared" ref="BF202" si="1066">+BF111/BE111-1</f>
        <v>-2.5125628140703071E-3</v>
      </c>
      <c r="BG202" s="3">
        <f t="shared" ref="BG202" si="1067">+BG111/BF111-1</f>
        <v>-7.0528967254408492E-3</v>
      </c>
      <c r="BH202" s="3">
        <f t="shared" ref="BH202" si="1068">+BH111/BG111-1</f>
        <v>-2.1308980213089801E-2</v>
      </c>
      <c r="BI202" s="3">
        <f t="shared" ref="BI202" si="1069">+BI111/BH111-1</f>
        <v>-1.0368066355624705E-2</v>
      </c>
      <c r="BJ202" s="3">
        <f t="shared" ref="BJ202" si="1070">+BJ111/BI111-1</f>
        <v>-1.8334206390780539E-2</v>
      </c>
      <c r="BK202" s="3">
        <f t="shared" ref="BK202" si="1071">+BK111/BJ111-1</f>
        <v>-1.6008537886873508E-3</v>
      </c>
      <c r="BL202" s="3">
        <f t="shared" ref="BL202" si="1072">+BL111/BK111-1</f>
        <v>-2.3516835916622125E-2</v>
      </c>
      <c r="BM202" s="3">
        <f t="shared" ref="BM202" si="1073">+BM111/BL111-1</f>
        <v>-4.542966611932131E-2</v>
      </c>
      <c r="BN202" s="3">
        <f t="shared" ref="BN202" si="1074">+BN111/BM111-1</f>
        <v>-1</v>
      </c>
      <c r="BO202" s="3" t="e">
        <f t="shared" ref="BO202" si="1075">+BO111/BN111-1</f>
        <v>#DIV/0!</v>
      </c>
      <c r="BP202" s="3" t="e">
        <f t="shared" ref="BP202" si="1076">+BP111/BO111-1</f>
        <v>#DIV/0!</v>
      </c>
      <c r="BQ202" s="3" t="e">
        <f t="shared" ref="BQ202" si="1077">+BQ111/BP111-1</f>
        <v>#DIV/0!</v>
      </c>
      <c r="BR202" s="3" t="e">
        <f t="shared" ref="BR202" si="1078">+BR111/BQ111-1</f>
        <v>#DIV/0!</v>
      </c>
      <c r="BS202" s="3" t="e">
        <f t="shared" ref="BS202" si="1079">+BS111/BR111-1</f>
        <v>#DIV/0!</v>
      </c>
      <c r="BT202" s="3" t="e">
        <f t="shared" ref="BT202" si="1080">+BT111/BS111-1</f>
        <v>#DIV/0!</v>
      </c>
      <c r="BU202" s="3" t="e">
        <f t="shared" ref="BU202" si="1081">+BU111/BT111-1</f>
        <v>#DIV/0!</v>
      </c>
      <c r="BV202" s="3" t="e">
        <f t="shared" ref="BV202" si="1082">+BV111/BU111-1</f>
        <v>#DIV/0!</v>
      </c>
      <c r="BW202" s="3" t="e">
        <f t="shared" ref="BW202" si="1083">+BW111/BV111-1</f>
        <v>#DIV/0!</v>
      </c>
      <c r="BX202" s="3" t="e">
        <f t="shared" ref="BX202" si="1084">+BX111/BW111-1</f>
        <v>#DIV/0!</v>
      </c>
      <c r="BY202" s="3" t="e">
        <f t="shared" ref="BY202" si="1085">+BY111/BX111-1</f>
        <v>#DIV/0!</v>
      </c>
      <c r="BZ202" s="3" t="e">
        <f t="shared" ref="BZ202" si="1086">+BZ111/BY111-1</f>
        <v>#DIV/0!</v>
      </c>
    </row>
    <row r="203" spans="2:78" x14ac:dyDescent="0.25">
      <c r="B203" t="s">
        <v>34</v>
      </c>
      <c r="E203" s="3" t="e">
        <f>+E104/D104-1</f>
        <v>#DIV/0!</v>
      </c>
      <c r="F203" s="3" t="e">
        <f t="shared" ref="F203:Q203" si="1087">+F104/E104-1</f>
        <v>#DIV/0!</v>
      </c>
      <c r="G203" s="3" t="e">
        <f t="shared" si="1087"/>
        <v>#DIV/0!</v>
      </c>
      <c r="H203" s="3">
        <f t="shared" si="1087"/>
        <v>2</v>
      </c>
      <c r="I203" s="3">
        <f t="shared" si="1087"/>
        <v>0</v>
      </c>
      <c r="J203" s="3">
        <f t="shared" si="1087"/>
        <v>0</v>
      </c>
      <c r="K203" s="3">
        <f t="shared" si="1087"/>
        <v>0.33333333333333326</v>
      </c>
      <c r="L203" s="3">
        <f t="shared" si="1087"/>
        <v>0.5</v>
      </c>
      <c r="M203" s="3">
        <f t="shared" si="1087"/>
        <v>0.16666666666666674</v>
      </c>
      <c r="N203" s="3">
        <f t="shared" si="1087"/>
        <v>0.71428571428571419</v>
      </c>
      <c r="O203" s="3">
        <f t="shared" si="1087"/>
        <v>0.25</v>
      </c>
      <c r="P203" s="3">
        <f t="shared" si="1087"/>
        <v>0.53333333333333344</v>
      </c>
      <c r="Q203" s="3">
        <f t="shared" si="1087"/>
        <v>0.56521739130434789</v>
      </c>
      <c r="R203" s="3">
        <f t="shared" ref="R203" si="1088">+R104/Q104-1</f>
        <v>0.27777777777777768</v>
      </c>
      <c r="S203" s="3">
        <f t="shared" ref="S203" si="1089">+S104/R104-1</f>
        <v>0.19565217391304346</v>
      </c>
      <c r="T203" s="3">
        <f t="shared" ref="T203" si="1090">+T104/S104-1</f>
        <v>0.29090909090909101</v>
      </c>
      <c r="U203" s="3">
        <f t="shared" ref="U203" si="1091">+U104/T104-1</f>
        <v>0.38028169014084501</v>
      </c>
      <c r="V203" s="3">
        <f t="shared" ref="V203" si="1092">+V104/U104-1</f>
        <v>0.23469387755102034</v>
      </c>
      <c r="W203" s="3">
        <f t="shared" ref="W203" si="1093">+W104/V104-1</f>
        <v>0.28925619834710736</v>
      </c>
      <c r="X203" s="3">
        <f t="shared" ref="X203" si="1094">+X104/W104-1</f>
        <v>0.35897435897435903</v>
      </c>
      <c r="Y203" s="3">
        <f t="shared" ref="Y203" si="1095">+Y104/X104-1</f>
        <v>0</v>
      </c>
      <c r="Z203" s="3">
        <f t="shared" ref="Z203" si="1096">+Z104/Y104-1</f>
        <v>0.50943396226415105</v>
      </c>
      <c r="AA203" s="3">
        <f t="shared" ref="AA203" si="1097">+AA104/Z104-1</f>
        <v>0.13125000000000009</v>
      </c>
      <c r="AB203" s="3">
        <f t="shared" ref="AB203" si="1098">+AB104/AA104-1</f>
        <v>0.24033149171270729</v>
      </c>
      <c r="AC203" s="3">
        <f t="shared" ref="AC203" si="1099">+AC104/AB104-1</f>
        <v>0.22717149220489974</v>
      </c>
      <c r="AD203" s="3">
        <f t="shared" ref="AD203" si="1100">+AD104/AC104-1</f>
        <v>0.16515426497277685</v>
      </c>
      <c r="AE203" s="3">
        <f t="shared" ref="AE203" si="1101">+AE104/AD104-1</f>
        <v>0.16510903426791268</v>
      </c>
      <c r="AF203" s="3">
        <f t="shared" ref="AF203" si="1102">+AF104/AE104-1</f>
        <v>0.15240641711229941</v>
      </c>
      <c r="AG203" s="3">
        <f t="shared" ref="AG203" si="1103">+AG104/AF104-1</f>
        <v>9.0487238979118256E-2</v>
      </c>
      <c r="AH203" s="3">
        <f t="shared" ref="AH203" si="1104">+AH104/AG104-1</f>
        <v>8.8297872340425521E-2</v>
      </c>
      <c r="AI203" s="3">
        <f t="shared" ref="AI203" si="1105">+AI104/AH104-1</f>
        <v>7.038123167155419E-2</v>
      </c>
      <c r="AJ203" s="3">
        <f t="shared" ref="AJ203" si="1106">+AJ104/AI104-1</f>
        <v>0.12876712328767126</v>
      </c>
      <c r="AK203" s="3">
        <f t="shared" ref="AK203" si="1107">+AK104/AJ104-1</f>
        <v>9.8705501618123082E-2</v>
      </c>
      <c r="AL203" s="3">
        <f t="shared" ref="AL203" si="1108">+AL104/AK104-1</f>
        <v>5.4491899852724623E-2</v>
      </c>
      <c r="AM203" s="3">
        <f t="shared" ref="AM203" si="1109">+AM104/AL104-1</f>
        <v>0.10684357541899447</v>
      </c>
      <c r="AN203" s="3">
        <f t="shared" ref="AN203" si="1110">+AN104/AM104-1</f>
        <v>4.3533123028391074E-2</v>
      </c>
      <c r="AO203" s="3">
        <f t="shared" ref="AO203" si="1111">+AO104/AN104-1</f>
        <v>6.1668681983071405E-2</v>
      </c>
      <c r="AP203" s="3">
        <f t="shared" ref="AP203" si="1112">+AP104/AO104-1</f>
        <v>6.1503416856492077E-2</v>
      </c>
      <c r="AQ203" s="3">
        <f t="shared" ref="AQ203" si="1113">+AQ104/AP104-1</f>
        <v>4.5600858369098773E-2</v>
      </c>
      <c r="AR203" s="3">
        <f t="shared" ref="AR203" si="1114">+AR104/AQ104-1</f>
        <v>1.2314007183170883E-2</v>
      </c>
      <c r="AS203" s="3">
        <f t="shared" ref="AS203" si="1115">+AS104/AR104-1</f>
        <v>2.4835276229092651E-2</v>
      </c>
      <c r="AT203" s="3">
        <f t="shared" ref="AT203" si="1116">+AT104/AS104-1</f>
        <v>4.5994065281899088E-2</v>
      </c>
      <c r="AU203" s="3">
        <f t="shared" ref="AU203" si="1117">+AU104/AT104-1</f>
        <v>1.0401891252955098E-2</v>
      </c>
      <c r="AV203" s="3">
        <f t="shared" ref="AV203" si="1118">+AV104/AU104-1</f>
        <v>4.72625175479644E-2</v>
      </c>
      <c r="AW203" s="3">
        <f t="shared" ref="AW203" si="1119">+AW104/AV104-1</f>
        <v>2.815013404825728E-2</v>
      </c>
      <c r="AX203" s="3">
        <f t="shared" ref="AX203" si="1120">+AX104/AW104-1</f>
        <v>1.5210777922642249E-2</v>
      </c>
      <c r="AY203" s="3">
        <f t="shared" ref="AY203" si="1121">+AY104/AX104-1</f>
        <v>2.8253424657534332E-2</v>
      </c>
      <c r="AZ203" s="3">
        <f t="shared" ref="AZ203" si="1122">+AZ104/AY104-1</f>
        <v>2.0815986677768628E-2</v>
      </c>
      <c r="BA203" s="3">
        <f t="shared" ref="BA203" si="1123">+BA104/AZ104-1</f>
        <v>2.4469820554649191E-2</v>
      </c>
      <c r="BB203" s="3">
        <f t="shared" ref="BB203" si="1124">+BB104/BA104-1</f>
        <v>1.5923566878980999E-2</v>
      </c>
      <c r="BC203" s="3">
        <f t="shared" ref="BC203" si="1125">+BC104/BB104-1</f>
        <v>8.2288401253918231E-3</v>
      </c>
      <c r="BD203" s="3">
        <f t="shared" ref="BD203" si="1126">+BD104/BC104-1</f>
        <v>2.0209871745044738E-2</v>
      </c>
      <c r="BE203" s="3">
        <f t="shared" ref="BE203" si="1127">+BE104/BD104-1</f>
        <v>1.1809523809523714E-2</v>
      </c>
      <c r="BF203" s="3">
        <f t="shared" ref="BF203" si="1128">+BF104/BE104-1</f>
        <v>1.4307228915662717E-2</v>
      </c>
      <c r="BG203" s="3">
        <f t="shared" ref="BG203" si="1129">+BG104/BF104-1</f>
        <v>3.4149962880475115E-2</v>
      </c>
      <c r="BH203" s="3">
        <f t="shared" ref="BH203" si="1130">+BH104/BG104-1</f>
        <v>8.6145010768126085E-3</v>
      </c>
      <c r="BI203" s="3">
        <f t="shared" ref="BI203" si="1131">+BI104/BH104-1</f>
        <v>7.1174377224192398E-4</v>
      </c>
      <c r="BJ203" s="3">
        <f t="shared" ref="BJ203" si="1132">+BJ104/BI104-1</f>
        <v>2.204836415362732E-2</v>
      </c>
      <c r="BK203" s="3">
        <f t="shared" ref="BK203" si="1133">+BK104/BJ104-1</f>
        <v>2.1572720946416046E-2</v>
      </c>
      <c r="BL203" s="3">
        <f t="shared" ref="BL203" si="1134">+BL104/BK104-1</f>
        <v>-1.021798365122617E-3</v>
      </c>
      <c r="BM203" s="3">
        <f t="shared" ref="BM203" si="1135">+BM104/BL104-1</f>
        <v>-4.7732696897374582E-3</v>
      </c>
      <c r="BN203" s="3">
        <f t="shared" ref="BN203" si="1136">+BN104/BM104-1</f>
        <v>-1</v>
      </c>
      <c r="BO203" s="3" t="e">
        <f t="shared" ref="BO203" si="1137">+BO104/BN104-1</f>
        <v>#DIV/0!</v>
      </c>
      <c r="BP203" s="3" t="e">
        <f t="shared" ref="BP203" si="1138">+BP104/BO104-1</f>
        <v>#DIV/0!</v>
      </c>
      <c r="BQ203" s="3" t="e">
        <f t="shared" ref="BQ203" si="1139">+BQ104/BP104-1</f>
        <v>#DIV/0!</v>
      </c>
      <c r="BR203" s="3" t="e">
        <f t="shared" ref="BR203" si="1140">+BR104/BQ104-1</f>
        <v>#DIV/0!</v>
      </c>
      <c r="BS203" s="3" t="e">
        <f t="shared" ref="BS203" si="1141">+BS104/BR104-1</f>
        <v>#DIV/0!</v>
      </c>
      <c r="BT203" s="3" t="e">
        <f t="shared" ref="BT203" si="1142">+BT104/BS104-1</f>
        <v>#DIV/0!</v>
      </c>
      <c r="BU203" s="3" t="e">
        <f t="shared" ref="BU203" si="1143">+BU104/BT104-1</f>
        <v>#DIV/0!</v>
      </c>
      <c r="BV203" s="3" t="e">
        <f t="shared" ref="BV203" si="1144">+BV104/BU104-1</f>
        <v>#DIV/0!</v>
      </c>
      <c r="BW203" s="3" t="e">
        <f t="shared" ref="BW203" si="1145">+BW104/BV104-1</f>
        <v>#DIV/0!</v>
      </c>
      <c r="BX203" s="3" t="e">
        <f t="shared" ref="BX203" si="1146">+BX104/BW104-1</f>
        <v>#DIV/0!</v>
      </c>
      <c r="BY203" s="3" t="e">
        <f t="shared" ref="BY203" si="1147">+BY104/BX104-1</f>
        <v>#DIV/0!</v>
      </c>
      <c r="BZ203" s="3" t="e">
        <f t="shared" ref="BZ203" si="1148">+BZ104/BY104-1</f>
        <v>#DIV/0!</v>
      </c>
    </row>
    <row r="204" spans="2:78" x14ac:dyDescent="0.25">
      <c r="B204" t="s">
        <v>35</v>
      </c>
      <c r="E204" s="3" t="e">
        <f>+E146/D146-1</f>
        <v>#DIV/0!</v>
      </c>
      <c r="F204" s="3" t="e">
        <f t="shared" ref="F204:Q204" si="1149">+F146/E146-1</f>
        <v>#DIV/0!</v>
      </c>
      <c r="G204" s="3" t="e">
        <f t="shared" si="1149"/>
        <v>#DIV/0!</v>
      </c>
      <c r="H204" s="3" t="e">
        <f t="shared" si="1149"/>
        <v>#DIV/0!</v>
      </c>
      <c r="I204" s="3" t="e">
        <f t="shared" si="1149"/>
        <v>#DIV/0!</v>
      </c>
      <c r="J204" s="3" t="e">
        <f t="shared" si="1149"/>
        <v>#DIV/0!</v>
      </c>
      <c r="K204" s="3" t="e">
        <f t="shared" si="1149"/>
        <v>#DIV/0!</v>
      </c>
      <c r="L204" s="3" t="e">
        <f t="shared" si="1149"/>
        <v>#DIV/0!</v>
      </c>
      <c r="M204" s="3">
        <f t="shared" si="1149"/>
        <v>1</v>
      </c>
      <c r="N204" s="3">
        <f t="shared" si="1149"/>
        <v>0</v>
      </c>
      <c r="O204" s="3">
        <f t="shared" si="1149"/>
        <v>1.5</v>
      </c>
      <c r="P204" s="3">
        <f t="shared" si="1149"/>
        <v>0</v>
      </c>
      <c r="Q204" s="3">
        <f t="shared" si="1149"/>
        <v>1.2000000000000002</v>
      </c>
      <c r="R204" s="3">
        <f t="shared" ref="R204" si="1150">+R146/Q146-1</f>
        <v>0.72727272727272729</v>
      </c>
      <c r="S204" s="3">
        <f t="shared" ref="S204" si="1151">+S146/R146-1</f>
        <v>5.2631578947368363E-2</v>
      </c>
      <c r="T204" s="3">
        <f t="shared" ref="T204" si="1152">+T146/S146-1</f>
        <v>0.85000000000000009</v>
      </c>
      <c r="U204" s="3">
        <f t="shared" ref="U204" si="1153">+U146/T146-1</f>
        <v>5.4054054054053946E-2</v>
      </c>
      <c r="V204" s="3">
        <f t="shared" ref="V204" si="1154">+V146/U146-1</f>
        <v>0.10256410256410264</v>
      </c>
      <c r="W204" s="3">
        <f t="shared" ref="W204" si="1155">+W146/V146-1</f>
        <v>9.3023255813953432E-2</v>
      </c>
      <c r="X204" s="3">
        <f t="shared" ref="X204" si="1156">+X146/W146-1</f>
        <v>0.5957446808510638</v>
      </c>
      <c r="Y204" s="3">
        <f t="shared" ref="Y204" si="1157">+Y146/X146-1</f>
        <v>0.39999999999999991</v>
      </c>
      <c r="Z204" s="3">
        <f t="shared" ref="Z204" si="1158">+Z146/Y146-1</f>
        <v>9.5238095238095344E-2</v>
      </c>
      <c r="AA204" s="3">
        <f t="shared" ref="AA204" si="1159">+AA146/Z146-1</f>
        <v>0.14782608695652177</v>
      </c>
      <c r="AB204" s="3">
        <f t="shared" ref="AB204" si="1160">+AB146/AA146-1</f>
        <v>0.54545454545454541</v>
      </c>
      <c r="AC204" s="3">
        <f t="shared" ref="AC204" si="1161">+AC146/AB146-1</f>
        <v>0.41176470588235303</v>
      </c>
      <c r="AD204" s="3">
        <f t="shared" ref="AD204" si="1162">+AD146/AC146-1</f>
        <v>0.11458333333333326</v>
      </c>
      <c r="AE204" s="3">
        <f t="shared" ref="AE204" si="1163">+AE146/AD146-1</f>
        <v>1.8691588785046731E-2</v>
      </c>
      <c r="AF204" s="3">
        <f t="shared" ref="AF204" si="1164">+AF146/AE146-1</f>
        <v>4.8929663608562768E-2</v>
      </c>
      <c r="AG204" s="3">
        <f t="shared" ref="AG204" si="1165">+AG146/AF146-1</f>
        <v>0.15160349854227406</v>
      </c>
      <c r="AH204" s="3">
        <f t="shared" ref="AH204" si="1166">+AH146/AG146-1</f>
        <v>4.3037974683544311E-2</v>
      </c>
      <c r="AI204" s="3">
        <f t="shared" ref="AI204" si="1167">+AI146/AH146-1</f>
        <v>0.12135922330097082</v>
      </c>
      <c r="AJ204" s="3">
        <f t="shared" ref="AJ204" si="1168">+AJ146/AI146-1</f>
        <v>7.3593073593073655E-2</v>
      </c>
      <c r="AK204" s="3">
        <f t="shared" ref="AK204" si="1169">+AK146/AJ146-1</f>
        <v>0.14717741935483875</v>
      </c>
      <c r="AL204" s="3">
        <f t="shared" ref="AL204" si="1170">+AL146/AK146-1</f>
        <v>2.2847100175746871E-2</v>
      </c>
      <c r="AM204" s="3">
        <f t="shared" ref="AM204" si="1171">+AM146/AL146-1</f>
        <v>6.8728522336769737E-2</v>
      </c>
      <c r="AN204" s="3">
        <f t="shared" ref="AN204" si="1172">+AN146/AM146-1</f>
        <v>5.6270096463022501E-2</v>
      </c>
      <c r="AO204" s="3">
        <f t="shared" ref="AO204" si="1173">+AO146/AN146-1</f>
        <v>2.7397260273972712E-2</v>
      </c>
      <c r="AP204" s="3">
        <f t="shared" ref="AP204" si="1174">+AP146/AO146-1</f>
        <v>6.3703703703703596E-2</v>
      </c>
      <c r="AQ204" s="3">
        <f t="shared" ref="AQ204" si="1175">+AQ146/AP146-1</f>
        <v>3.6211699164345301E-2</v>
      </c>
      <c r="AR204" s="3">
        <f t="shared" ref="AR204" si="1176">+AR146/AQ146-1</f>
        <v>6.0483870967741993E-2</v>
      </c>
      <c r="AS204" s="3">
        <f t="shared" ref="AS204" si="1177">+AS146/AR146-1</f>
        <v>3.2953105196451116E-2</v>
      </c>
      <c r="AT204" s="3">
        <f t="shared" ref="AT204" si="1178">+AT146/AS146-1</f>
        <v>4.9079754601226711E-3</v>
      </c>
      <c r="AU204" s="3">
        <f t="shared" ref="AU204" si="1179">+AU146/AT146-1</f>
        <v>2.4420024420024333E-3</v>
      </c>
      <c r="AV204" s="3">
        <f t="shared" ref="AV204" si="1180">+AV146/AU146-1</f>
        <v>2.3142509135200884E-2</v>
      </c>
      <c r="AW204" s="3">
        <f t="shared" ref="AW204" si="1181">+AW146/AV146-1</f>
        <v>4.2857142857142927E-2</v>
      </c>
      <c r="AX204" s="3">
        <f t="shared" ref="AX204" si="1182">+AX146/AW146-1</f>
        <v>0</v>
      </c>
      <c r="AY204" s="3">
        <f t="shared" ref="AY204" si="1183">+AY146/AX146-1</f>
        <v>1.3698630136986356E-2</v>
      </c>
      <c r="AZ204" s="3">
        <f t="shared" ref="AZ204" si="1184">+AZ146/AY146-1</f>
        <v>1.6891891891891886E-2</v>
      </c>
      <c r="BA204" s="3">
        <f t="shared" ref="BA204" si="1185">+BA146/AZ146-1</f>
        <v>1.2181616832779518E-2</v>
      </c>
      <c r="BB204" s="3">
        <f t="shared" ref="BB204" si="1186">+BB146/BA146-1</f>
        <v>-1.5317286652078765E-2</v>
      </c>
      <c r="BC204" s="3">
        <f t="shared" ref="BC204" si="1187">+BC146/BB146-1</f>
        <v>-3.3333333333333326E-2</v>
      </c>
      <c r="BD204" s="3">
        <f t="shared" ref="BD204" si="1188">+BD146/BC146-1</f>
        <v>-5.7471264367816577E-3</v>
      </c>
      <c r="BE204" s="3">
        <f t="shared" ref="BE204" si="1189">+BE146/BD146-1</f>
        <v>8.0924855491328884E-3</v>
      </c>
      <c r="BF204" s="3">
        <f t="shared" ref="BF204" si="1190">+BF146/BE146-1</f>
        <v>1.0321100917431103E-2</v>
      </c>
      <c r="BG204" s="3">
        <f t="shared" ref="BG204" si="1191">+BG146/BF146-1</f>
        <v>-1.9296254256526701E-2</v>
      </c>
      <c r="BH204" s="3">
        <f t="shared" ref="BH204" si="1192">+BH146/BG146-1</f>
        <v>-1.157407407407407E-2</v>
      </c>
      <c r="BI204" s="3">
        <f t="shared" ref="BI204" si="1193">+BI146/BH146-1</f>
        <v>-1.9906323185011732E-2</v>
      </c>
      <c r="BJ204" s="3">
        <f t="shared" ref="BJ204" si="1194">+BJ146/BI146-1</f>
        <v>-4.7789725209079759E-3</v>
      </c>
      <c r="BK204" s="3">
        <f t="shared" ref="BK204" si="1195">+BK146/BJ146-1</f>
        <v>-1.9207683073229287E-2</v>
      </c>
      <c r="BL204" s="3">
        <f t="shared" ref="BL204" si="1196">+BL146/BK146-1</f>
        <v>-1.5911872705018371E-2</v>
      </c>
      <c r="BM204" s="3">
        <f t="shared" ref="BM204" si="1197">+BM146/BL146-1</f>
        <v>-1.2437810945273631E-2</v>
      </c>
      <c r="BN204" s="3">
        <f t="shared" ref="BN204" si="1198">+BN146/BM146-1</f>
        <v>-1</v>
      </c>
      <c r="BO204" s="3" t="e">
        <f t="shared" ref="BO204" si="1199">+BO146/BN146-1</f>
        <v>#DIV/0!</v>
      </c>
      <c r="BP204" s="3" t="e">
        <f t="shared" ref="BP204" si="1200">+BP146/BO146-1</f>
        <v>#DIV/0!</v>
      </c>
      <c r="BQ204" s="3" t="e">
        <f t="shared" ref="BQ204" si="1201">+BQ146/BP146-1</f>
        <v>#DIV/0!</v>
      </c>
      <c r="BR204" s="3" t="e">
        <f t="shared" ref="BR204" si="1202">+BR146/BQ146-1</f>
        <v>#DIV/0!</v>
      </c>
      <c r="BS204" s="3" t="e">
        <f t="shared" ref="BS204" si="1203">+BS146/BR146-1</f>
        <v>#DIV/0!</v>
      </c>
      <c r="BT204" s="3" t="e">
        <f t="shared" ref="BT204" si="1204">+BT146/BS146-1</f>
        <v>#DIV/0!</v>
      </c>
      <c r="BU204" s="3" t="e">
        <f t="shared" ref="BU204" si="1205">+BU146/BT146-1</f>
        <v>#DIV/0!</v>
      </c>
      <c r="BV204" s="3" t="e">
        <f t="shared" ref="BV204" si="1206">+BV146/BU146-1</f>
        <v>#DIV/0!</v>
      </c>
      <c r="BW204" s="3" t="e">
        <f t="shared" ref="BW204" si="1207">+BW146/BV146-1</f>
        <v>#DIV/0!</v>
      </c>
      <c r="BX204" s="3" t="e">
        <f t="shared" ref="BX204" si="1208">+BX146/BW146-1</f>
        <v>#DIV/0!</v>
      </c>
      <c r="BY204" s="3" t="e">
        <f t="shared" ref="BY204" si="1209">+BY146/BX146-1</f>
        <v>#DIV/0!</v>
      </c>
      <c r="BZ204" s="3" t="e">
        <f t="shared" ref="BZ204" si="1210">+BZ146/BY146-1</f>
        <v>#DIV/0!</v>
      </c>
    </row>
    <row r="205" spans="2:78" x14ac:dyDescent="0.25">
      <c r="B205" t="s">
        <v>36</v>
      </c>
      <c r="E205" s="3" t="e">
        <f>+E90/D90-1</f>
        <v>#DIV/0!</v>
      </c>
      <c r="F205" s="3">
        <f t="shared" ref="F205:Q205" si="1211">+F90/E90-1</f>
        <v>0</v>
      </c>
      <c r="G205" s="3">
        <f t="shared" si="1211"/>
        <v>-0.33333333333333337</v>
      </c>
      <c r="H205" s="3">
        <f t="shared" si="1211"/>
        <v>0</v>
      </c>
      <c r="I205" s="3">
        <f t="shared" si="1211"/>
        <v>0</v>
      </c>
      <c r="J205" s="3">
        <f t="shared" si="1211"/>
        <v>2.5</v>
      </c>
      <c r="K205" s="3">
        <f t="shared" si="1211"/>
        <v>-0.2857142857142857</v>
      </c>
      <c r="L205" s="3">
        <f t="shared" si="1211"/>
        <v>0</v>
      </c>
      <c r="M205" s="3">
        <f t="shared" si="1211"/>
        <v>2.2000000000000002</v>
      </c>
      <c r="N205" s="3">
        <f t="shared" si="1211"/>
        <v>0</v>
      </c>
      <c r="O205" s="3">
        <f t="shared" si="1211"/>
        <v>0.375</v>
      </c>
      <c r="P205" s="3">
        <f t="shared" si="1211"/>
        <v>0.5</v>
      </c>
      <c r="Q205" s="3">
        <f t="shared" si="1211"/>
        <v>0.54545454545454541</v>
      </c>
      <c r="R205" s="3">
        <f t="shared" ref="R205" si="1212">+R90/Q90-1</f>
        <v>1.9607843137254832E-2</v>
      </c>
      <c r="S205" s="3">
        <f t="shared" ref="S205" si="1213">+S90/R90-1</f>
        <v>0.15384615384615374</v>
      </c>
      <c r="T205" s="3">
        <f t="shared" ref="T205" si="1214">+T90/S90-1</f>
        <v>0.35000000000000009</v>
      </c>
      <c r="U205" s="3">
        <f t="shared" ref="U205" si="1215">+U90/T90-1</f>
        <v>0.37037037037037046</v>
      </c>
      <c r="V205" s="3">
        <f t="shared" ref="V205" si="1216">+V90/U90-1</f>
        <v>0.13513513513513509</v>
      </c>
      <c r="W205" s="3">
        <f t="shared" ref="W205" si="1217">+W90/V90-1</f>
        <v>0.19047619047619047</v>
      </c>
      <c r="X205" s="3">
        <f t="shared" ref="X205" si="1218">+X90/W90-1</f>
        <v>0.19333333333333336</v>
      </c>
      <c r="Y205" s="3">
        <f t="shared" ref="Y205" si="1219">+Y90/X90-1</f>
        <v>0.13407821229050287</v>
      </c>
      <c r="Z205" s="3">
        <f t="shared" ref="Z205" si="1220">+Z90/Y90-1</f>
        <v>0.11330049261083741</v>
      </c>
      <c r="AA205" s="3">
        <f t="shared" ref="AA205" si="1221">+AA90/Z90-1</f>
        <v>0.18141592920353977</v>
      </c>
      <c r="AB205" s="3">
        <f t="shared" ref="AB205" si="1222">+AB90/AA90-1</f>
        <v>0.202247191011236</v>
      </c>
      <c r="AC205" s="3">
        <f t="shared" ref="AC205" si="1223">+AC90/AB90-1</f>
        <v>0.18068535825545173</v>
      </c>
      <c r="AD205" s="3">
        <f t="shared" ref="AD205" si="1224">+AD90/AC90-1</f>
        <v>0.20844327176780997</v>
      </c>
      <c r="AE205" s="3">
        <f t="shared" ref="AE205" si="1225">+AE90/AD90-1</f>
        <v>0.3013100436681222</v>
      </c>
      <c r="AF205" s="3">
        <f t="shared" ref="AF205" si="1226">+AF90/AE90-1</f>
        <v>0.14261744966442946</v>
      </c>
      <c r="AG205" s="3">
        <f t="shared" ref="AG205" si="1227">+AG90/AF90-1</f>
        <v>0.17327459618208518</v>
      </c>
      <c r="AH205" s="3">
        <f t="shared" ref="AH205" si="1228">+AH90/AG90-1</f>
        <v>0.17146433041301634</v>
      </c>
      <c r="AI205" s="3">
        <f t="shared" ref="AI205" si="1229">+AI90/AH90-1</f>
        <v>0.16987179487179493</v>
      </c>
      <c r="AJ205" s="3">
        <f t="shared" ref="AJ205" si="1230">+AJ90/AI90-1</f>
        <v>5.7534246575342562E-2</v>
      </c>
      <c r="AK205" s="3">
        <f t="shared" ref="AK205" si="1231">+AK90/AJ90-1</f>
        <v>7.2538860103626979E-2</v>
      </c>
      <c r="AL205" s="3">
        <f t="shared" ref="AL205" si="1232">+AL90/AK90-1</f>
        <v>7.0853462157810077E-2</v>
      </c>
      <c r="AM205" s="3">
        <f t="shared" ref="AM205" si="1233">+AM90/AL90-1</f>
        <v>5.864661654135328E-2</v>
      </c>
      <c r="AN205" s="3">
        <f t="shared" ref="AN205" si="1234">+AN90/AM90-1</f>
        <v>5.9659090909090828E-2</v>
      </c>
      <c r="AO205" s="3">
        <f t="shared" ref="AO205" si="1235">+AO90/AN90-1</f>
        <v>3.4852546916890104E-2</v>
      </c>
      <c r="AP205" s="3">
        <f t="shared" ref="AP205" si="1236">+AP90/AO90-1</f>
        <v>4.0155440414507693E-2</v>
      </c>
      <c r="AQ205" s="3">
        <f t="shared" ref="AQ205" si="1237">+AQ90/AP90-1</f>
        <v>3.6114570361145626E-2</v>
      </c>
      <c r="AR205" s="3">
        <f t="shared" ref="AR205" si="1238">+AR90/AQ90-1</f>
        <v>3.7259615384615419E-2</v>
      </c>
      <c r="AS205" s="3">
        <f t="shared" ref="AS205" si="1239">+AS90/AR90-1</f>
        <v>2.7809965237543421E-2</v>
      </c>
      <c r="AT205" s="3">
        <f t="shared" ref="AT205" si="1240">+AT90/AS90-1</f>
        <v>2.3111612175873653E-2</v>
      </c>
      <c r="AU205" s="3">
        <f t="shared" ref="AU205" si="1241">+AU90/AT90-1</f>
        <v>2.4242424242424176E-2</v>
      </c>
      <c r="AV205" s="3">
        <f t="shared" ref="AV205" si="1242">+AV90/AU90-1</f>
        <v>1.8289402904787533E-2</v>
      </c>
      <c r="AW205" s="3">
        <f t="shared" ref="AW205" si="1243">+AW90/AV90-1</f>
        <v>2.5884838880084526E-2</v>
      </c>
      <c r="AX205" s="3">
        <f t="shared" ref="AX205" si="1244">+AX90/AW90-1</f>
        <v>1.2873326467559121E-2</v>
      </c>
      <c r="AY205" s="3">
        <f t="shared" ref="AY205" si="1245">+AY90/AX90-1</f>
        <v>1.7285205897305644E-2</v>
      </c>
      <c r="AZ205" s="3">
        <f t="shared" ref="AZ205" si="1246">+AZ90/AY90-1</f>
        <v>1.449275362318847E-2</v>
      </c>
      <c r="BA205" s="3">
        <f t="shared" ref="BA205" si="1247">+BA90/AZ90-1</f>
        <v>9.8522167487684609E-3</v>
      </c>
      <c r="BB205" s="3">
        <f t="shared" ref="BB205" si="1248">+BB90/BA90-1</f>
        <v>1.0243902439024399E-2</v>
      </c>
      <c r="BC205" s="3">
        <f t="shared" ref="BC205" si="1249">+BC90/BB90-1</f>
        <v>4.8285852245291139E-3</v>
      </c>
      <c r="BD205" s="3">
        <f t="shared" ref="BD205" si="1250">+BD90/BC90-1</f>
        <v>1.2974531475252293E-2</v>
      </c>
      <c r="BE205" s="3">
        <f t="shared" ref="BE205" si="1251">+BE90/BD90-1</f>
        <v>1.4705882352941124E-2</v>
      </c>
      <c r="BF205" s="3">
        <f t="shared" ref="BF205" si="1252">+BF90/BE90-1</f>
        <v>1.4960261804581654E-2</v>
      </c>
      <c r="BG205" s="3">
        <f t="shared" ref="BG205" si="1253">+BG90/BF90-1</f>
        <v>1.4279134039613117E-2</v>
      </c>
      <c r="BH205" s="3">
        <f t="shared" ref="BH205" si="1254">+BH90/BG90-1</f>
        <v>3.6330608537693543E-3</v>
      </c>
      <c r="BI205" s="3">
        <f t="shared" ref="BI205" si="1255">+BI90/BH90-1</f>
        <v>2.2171945701357387E-2</v>
      </c>
      <c r="BJ205" s="3">
        <f t="shared" ref="BJ205" si="1256">+BJ90/BI90-1</f>
        <v>1.2394864984506482E-2</v>
      </c>
      <c r="BK205" s="3">
        <f t="shared" ref="BK205" si="1257">+BK90/BJ90-1</f>
        <v>6.1215566243988384E-3</v>
      </c>
      <c r="BL205" s="3">
        <f t="shared" ref="BL205" si="1258">+BL90/BK90-1</f>
        <v>8.2572794437201225E-3</v>
      </c>
      <c r="BM205" s="3">
        <f t="shared" ref="BM205" si="1259">+BM90/BL90-1</f>
        <v>-2.0689655172413834E-2</v>
      </c>
      <c r="BN205" s="3">
        <f t="shared" ref="BN205" si="1260">+BN90/BM90-1</f>
        <v>-1</v>
      </c>
      <c r="BO205" s="3" t="e">
        <f t="shared" ref="BO205" si="1261">+BO90/BN90-1</f>
        <v>#DIV/0!</v>
      </c>
      <c r="BP205" s="3" t="e">
        <f t="shared" ref="BP205" si="1262">+BP90/BO90-1</f>
        <v>#DIV/0!</v>
      </c>
      <c r="BQ205" s="3" t="e">
        <f t="shared" ref="BQ205" si="1263">+BQ90/BP90-1</f>
        <v>#DIV/0!</v>
      </c>
      <c r="BR205" s="3" t="e">
        <f t="shared" ref="BR205" si="1264">+BR90/BQ90-1</f>
        <v>#DIV/0!</v>
      </c>
      <c r="BS205" s="3" t="e">
        <f t="shared" ref="BS205" si="1265">+BS90/BR90-1</f>
        <v>#DIV/0!</v>
      </c>
      <c r="BT205" s="3" t="e">
        <f t="shared" ref="BT205" si="1266">+BT90/BS90-1</f>
        <v>#DIV/0!</v>
      </c>
      <c r="BU205" s="3" t="e">
        <f t="shared" ref="BU205" si="1267">+BU90/BT90-1</f>
        <v>#DIV/0!</v>
      </c>
      <c r="BV205" s="3" t="e">
        <f t="shared" ref="BV205" si="1268">+BV90/BU90-1</f>
        <v>#DIV/0!</v>
      </c>
      <c r="BW205" s="3" t="e">
        <f t="shared" ref="BW205" si="1269">+BW90/BV90-1</f>
        <v>#DIV/0!</v>
      </c>
      <c r="BX205" s="3" t="e">
        <f t="shared" ref="BX205" si="1270">+BX90/BW90-1</f>
        <v>#DIV/0!</v>
      </c>
      <c r="BY205" s="3" t="e">
        <f t="shared" ref="BY205" si="1271">+BY90/BX90-1</f>
        <v>#DIV/0!</v>
      </c>
      <c r="BZ205" s="3" t="e">
        <f t="shared" ref="BZ205" si="1272">+BZ90/BY90-1</f>
        <v>#DIV/0!</v>
      </c>
    </row>
    <row r="206" spans="2:78" x14ac:dyDescent="0.25">
      <c r="B206" t="s">
        <v>37</v>
      </c>
      <c r="E206" s="3" t="e">
        <f>+E62/D62</f>
        <v>#DIV/0!</v>
      </c>
      <c r="F206" s="3">
        <f t="shared" ref="F206:Q206" si="1273">+F62/E62</f>
        <v>1</v>
      </c>
      <c r="G206" s="3">
        <f t="shared" si="1273"/>
        <v>1</v>
      </c>
      <c r="H206" s="3">
        <f t="shared" si="1273"/>
        <v>3.5</v>
      </c>
      <c r="I206" s="3">
        <f t="shared" si="1273"/>
        <v>1.4285714285714286</v>
      </c>
      <c r="J206" s="3">
        <f t="shared" si="1273"/>
        <v>1.2</v>
      </c>
      <c r="K206" s="3">
        <f t="shared" si="1273"/>
        <v>1</v>
      </c>
      <c r="L206" s="3">
        <f t="shared" si="1273"/>
        <v>1.5</v>
      </c>
      <c r="M206" s="3">
        <f t="shared" si="1273"/>
        <v>2.0555555555555554</v>
      </c>
      <c r="N206" s="3">
        <f t="shared" si="1273"/>
        <v>1.6216216216216217</v>
      </c>
      <c r="O206" s="3">
        <f t="shared" si="1273"/>
        <v>1.3</v>
      </c>
      <c r="P206" s="3">
        <f t="shared" si="1273"/>
        <v>1.4358974358974359</v>
      </c>
      <c r="Q206" s="3">
        <f t="shared" si="1273"/>
        <v>1.4732142857142858</v>
      </c>
      <c r="R206" s="3">
        <f t="shared" ref="R206" si="1274">+R62/Q62</f>
        <v>1.2484848484848485</v>
      </c>
      <c r="S206" s="3">
        <f t="shared" ref="S206" si="1275">+S62/R62</f>
        <v>1.2621359223300972</v>
      </c>
      <c r="T206" s="3">
        <f t="shared" ref="T206" si="1276">+T62/S62</f>
        <v>1.2076923076923076</v>
      </c>
      <c r="U206" s="3">
        <f t="shared" ref="U206" si="1277">+U62/T62</f>
        <v>1.1210191082802548</v>
      </c>
      <c r="V206" s="3">
        <f t="shared" ref="V206" si="1278">+V62/U62</f>
        <v>1.2926136363636365</v>
      </c>
      <c r="W206" s="3">
        <f t="shared" ref="W206" si="1279">+W62/V62</f>
        <v>1.3494505494505495</v>
      </c>
      <c r="X206" s="3">
        <f t="shared" ref="X206" si="1280">+X62/W62</f>
        <v>1.2426710097719871</v>
      </c>
      <c r="Y206" s="3">
        <f t="shared" ref="Y206" si="1281">+Y62/X62</f>
        <v>1.1022280471821757</v>
      </c>
      <c r="Z206" s="3">
        <f t="shared" ref="Z206" si="1282">+Z62/Y62</f>
        <v>1.2175980975029725</v>
      </c>
      <c r="AA206" s="3">
        <f t="shared" ref="AA206" si="1283">+AA62/Z62</f>
        <v>1.2607421875</v>
      </c>
      <c r="AB206" s="3">
        <f t="shared" ref="AB206" si="1284">+AB62/AA62</f>
        <v>1.1014717273431449</v>
      </c>
      <c r="AC206" s="3">
        <f t="shared" ref="AC206" si="1285">+AC62/AB62</f>
        <v>1.2046413502109705</v>
      </c>
      <c r="AD206" s="3">
        <f t="shared" ref="AD206" si="1286">+AD62/AC62</f>
        <v>1.1120840630472855</v>
      </c>
      <c r="AE206" s="3">
        <f t="shared" ref="AE206" si="1287">+AE62/AD62</f>
        <v>1.1254593175853018</v>
      </c>
      <c r="AF206" s="3">
        <f t="shared" ref="AF206" si="1288">+AF62/AE62</f>
        <v>1.0732276119402986</v>
      </c>
      <c r="AG206" s="3">
        <f t="shared" ref="AG206" si="1289">+AG62/AF62</f>
        <v>1.0947414167753151</v>
      </c>
      <c r="AH206" s="3">
        <f t="shared" ref="AH206" si="1290">+AH62/AG62</f>
        <v>1.1020246129416436</v>
      </c>
      <c r="AI206" s="3">
        <f t="shared" ref="AI206" si="1291">+AI62/AH62</f>
        <v>1.0709654178674353</v>
      </c>
      <c r="AJ206" s="3">
        <f t="shared" ref="AJ206" si="1292">+AJ62/AI62</f>
        <v>1.0662630339724184</v>
      </c>
      <c r="AK206" s="3">
        <f t="shared" ref="AK206" si="1293">+AK62/AJ62</f>
        <v>1.107570977917981</v>
      </c>
      <c r="AL206" s="3">
        <f t="shared" ref="AL206" si="1294">+AL62/AK62</f>
        <v>1.0783252634577043</v>
      </c>
      <c r="AM206" s="3">
        <f t="shared" ref="AM206" si="1295">+AM62/AL62</f>
        <v>1.06973058637084</v>
      </c>
      <c r="AN206" s="3">
        <f t="shared" ref="AN206" si="1296">+AN62/AM62</f>
        <v>1.0434567901234568</v>
      </c>
      <c r="AO206" s="3">
        <f t="shared" ref="AO206" si="1297">+AO62/AN62</f>
        <v>1.0487458589682914</v>
      </c>
      <c r="AP206" s="3">
        <f t="shared" ref="AP206" si="1298">+AP62/AO62</f>
        <v>1.0805505415162455</v>
      </c>
      <c r="AQ206" s="3">
        <f t="shared" ref="AQ206" si="1299">+AQ62/AP62</f>
        <v>1.0250574232616412</v>
      </c>
      <c r="AR206" s="3">
        <f t="shared" ref="AR206" si="1300">+AR62/AQ62</f>
        <v>1.0295375840293339</v>
      </c>
      <c r="AS206" s="3">
        <f t="shared" ref="AS206" si="1301">+AS62/AR62</f>
        <v>1.0259200633161851</v>
      </c>
      <c r="AT206" s="3">
        <f t="shared" ref="AT206" si="1302">+AT62/AS62</f>
        <v>1.0223722275795564</v>
      </c>
      <c r="AU206" s="3">
        <f t="shared" ref="AU206" si="1303">+AU62/AT62</f>
        <v>1.0237691001697793</v>
      </c>
      <c r="AV206" s="3">
        <f t="shared" ref="AV206" si="1304">+AV62/AU62</f>
        <v>1.0239543025612676</v>
      </c>
      <c r="AW206" s="3">
        <f t="shared" ref="AW206" si="1305">+AW62/AV62</f>
        <v>1.0262731689760662</v>
      </c>
      <c r="AX206" s="3">
        <f t="shared" ref="AX206" si="1306">+AX62/AW62</f>
        <v>1.0208662107662634</v>
      </c>
      <c r="AY206" s="3">
        <f t="shared" ref="AY206" si="1307">+AY62/AX62</f>
        <v>1.0291995877705256</v>
      </c>
      <c r="AZ206" s="3">
        <f t="shared" ref="AZ206" si="1308">+AZ62/AY62</f>
        <v>1.0283711615487316</v>
      </c>
      <c r="BA206" s="3">
        <f t="shared" ref="BA206" si="1309">+BA62/AZ62</f>
        <v>1.0154170723790976</v>
      </c>
      <c r="BB206" s="3">
        <f t="shared" ref="BB206" si="1310">+BB62/BA62</f>
        <v>1.0151829950455489</v>
      </c>
      <c r="BC206" s="3">
        <f t="shared" ref="BC206" si="1311">+BC62/BB62</f>
        <v>1.0102329974811084</v>
      </c>
      <c r="BD206" s="3">
        <f t="shared" ref="BD206" si="1312">+BD62/BC62</f>
        <v>1.0305438678510208</v>
      </c>
      <c r="BE206" s="3">
        <f t="shared" ref="BE206" si="1313">+BE62/BD62</f>
        <v>0.99546348102222892</v>
      </c>
      <c r="BF206" s="3">
        <f t="shared" ref="BF206" si="1314">+BF62/BE62</f>
        <v>0.98283457390247608</v>
      </c>
      <c r="BG206" s="3">
        <f t="shared" ref="BG206" si="1315">+BG62/BF62</f>
        <v>1.0040185471406491</v>
      </c>
      <c r="BH206" s="3">
        <f t="shared" ref="BH206" si="1316">+BH62/BG62</f>
        <v>1.0110837438423645</v>
      </c>
      <c r="BI206" s="3">
        <f t="shared" ref="BI206" si="1317">+BI62/BH62</f>
        <v>1.0082216808769793</v>
      </c>
      <c r="BJ206" s="3">
        <f t="shared" ref="BJ206" si="1318">+BJ62/BI62</f>
        <v>0.93128964059196617</v>
      </c>
      <c r="BK206" s="3">
        <f t="shared" ref="BK206" si="1319">+BK62/BJ62</f>
        <v>1.0006486135884547</v>
      </c>
      <c r="BL206" s="3">
        <f t="shared" ref="BL206" si="1320">+BL62/BK62</f>
        <v>0.99384216496515965</v>
      </c>
      <c r="BM206" s="3">
        <f t="shared" ref="BM206" si="1321">+BM62/BL62</f>
        <v>1.0021196804174139</v>
      </c>
      <c r="BN206" s="3">
        <f t="shared" ref="BN206" si="1322">+BN62/BM62</f>
        <v>0</v>
      </c>
      <c r="BO206" s="3" t="e">
        <f t="shared" ref="BO206" si="1323">+BO62/BN62</f>
        <v>#DIV/0!</v>
      </c>
      <c r="BP206" s="3" t="e">
        <f t="shared" ref="BP206" si="1324">+BP62/BO62</f>
        <v>#DIV/0!</v>
      </c>
      <c r="BQ206" s="3" t="e">
        <f t="shared" ref="BQ206" si="1325">+BQ62/BP62</f>
        <v>#DIV/0!</v>
      </c>
      <c r="BR206" s="3" t="e">
        <f t="shared" ref="BR206" si="1326">+BR62/BQ62</f>
        <v>#DIV/0!</v>
      </c>
      <c r="BS206" s="3" t="e">
        <f t="shared" ref="BS206" si="1327">+BS62/BR62</f>
        <v>#DIV/0!</v>
      </c>
      <c r="BT206" s="3" t="e">
        <f t="shared" ref="BT206" si="1328">+BT62/BS62</f>
        <v>#DIV/0!</v>
      </c>
      <c r="BU206" s="3" t="e">
        <f t="shared" ref="BU206" si="1329">+BU62/BT62</f>
        <v>#DIV/0!</v>
      </c>
      <c r="BV206" s="3" t="e">
        <f t="shared" ref="BV206" si="1330">+BV62/BU62</f>
        <v>#DIV/0!</v>
      </c>
      <c r="BW206" s="3" t="e">
        <f t="shared" ref="BW206" si="1331">+BW62/BV62</f>
        <v>#DIV/0!</v>
      </c>
      <c r="BX206" s="3" t="e">
        <f t="shared" ref="BX206" si="1332">+BX62/BW62</f>
        <v>#DIV/0!</v>
      </c>
      <c r="BY206" s="3" t="e">
        <f t="shared" ref="BY206" si="1333">+BY62/BX62</f>
        <v>#DIV/0!</v>
      </c>
      <c r="BZ206" s="3" t="e">
        <f t="shared" ref="BZ206" si="1334">+BZ62/BY62</f>
        <v>#DIV/0!</v>
      </c>
    </row>
    <row r="207" spans="2:78" x14ac:dyDescent="0.25">
      <c r="B207" t="s">
        <v>38</v>
      </c>
      <c r="E207" s="3" t="e">
        <f>+E83/D83-1</f>
        <v>#DIV/0!</v>
      </c>
      <c r="F207" s="3" t="e">
        <f t="shared" ref="F207:Q207" si="1335">+F83/E83-1</f>
        <v>#DIV/0!</v>
      </c>
      <c r="G207" s="3" t="e">
        <f t="shared" si="1335"/>
        <v>#DIV/0!</v>
      </c>
      <c r="H207" s="3" t="e">
        <f t="shared" si="1335"/>
        <v>#DIV/0!</v>
      </c>
      <c r="I207" s="3" t="e">
        <f t="shared" si="1335"/>
        <v>#DIV/0!</v>
      </c>
      <c r="J207" s="3" t="e">
        <f t="shared" si="1335"/>
        <v>#DIV/0!</v>
      </c>
      <c r="K207" s="3">
        <f t="shared" si="1335"/>
        <v>0</v>
      </c>
      <c r="L207" s="3">
        <f t="shared" si="1335"/>
        <v>3</v>
      </c>
      <c r="M207" s="3">
        <f t="shared" si="1335"/>
        <v>0.125</v>
      </c>
      <c r="N207" s="3">
        <f t="shared" si="1335"/>
        <v>0</v>
      </c>
      <c r="O207" s="3">
        <f t="shared" si="1335"/>
        <v>0.77777777777777768</v>
      </c>
      <c r="P207" s="3">
        <f t="shared" si="1335"/>
        <v>0.5</v>
      </c>
      <c r="Q207" s="3">
        <f t="shared" si="1335"/>
        <v>8.3333333333333259E-2</v>
      </c>
      <c r="R207" s="3">
        <f t="shared" ref="R207" si="1336">+R83/Q83-1</f>
        <v>7.6923076923076872E-2</v>
      </c>
      <c r="S207" s="3">
        <f t="shared" ref="S207" si="1337">+S83/R83-1</f>
        <v>0.3214285714285714</v>
      </c>
      <c r="T207" s="3">
        <f t="shared" ref="T207" si="1338">+T83/S83-1</f>
        <v>0.18918918918918926</v>
      </c>
      <c r="U207" s="3">
        <f t="shared" ref="U207" si="1339">+U83/T83-1</f>
        <v>0.40909090909090917</v>
      </c>
      <c r="V207" s="3">
        <f t="shared" ref="V207" si="1340">+V83/U83-1</f>
        <v>0.17741935483870974</v>
      </c>
      <c r="W207" s="3">
        <f t="shared" ref="W207" si="1341">+W83/V83-1</f>
        <v>0.41095890410958913</v>
      </c>
      <c r="X207" s="3">
        <f t="shared" ref="X207" si="1342">+X83/W83-1</f>
        <v>0.34951456310679618</v>
      </c>
      <c r="Y207" s="3">
        <f t="shared" ref="Y207" si="1343">+Y83/X83-1</f>
        <v>0.14388489208633093</v>
      </c>
      <c r="Z207" s="3">
        <f t="shared" ref="Z207" si="1344">+Z83/Y83-1</f>
        <v>0.20754716981132071</v>
      </c>
      <c r="AA207" s="3">
        <f t="shared" ref="AA207" si="1345">+AA83/Z83-1</f>
        <v>0.25520833333333326</v>
      </c>
      <c r="AB207" s="3">
        <f t="shared" ref="AB207" si="1346">+AB83/AA83-1</f>
        <v>0.36099585062240669</v>
      </c>
      <c r="AC207" s="3">
        <f t="shared" ref="AC207" si="1347">+AC83/AB83-1</f>
        <v>0.1707317073170731</v>
      </c>
      <c r="AD207" s="3">
        <f t="shared" ref="AD207" si="1348">+AD83/AC83-1</f>
        <v>0.1640625</v>
      </c>
      <c r="AE207" s="3">
        <f t="shared" ref="AE207" si="1349">+AE83/AD83-1</f>
        <v>0.11856823266219241</v>
      </c>
      <c r="AF207" s="3">
        <f t="shared" ref="AF207" si="1350">+AF83/AE83-1</f>
        <v>0.1120000000000001</v>
      </c>
      <c r="AG207" s="3">
        <f t="shared" ref="AG207" si="1351">+AG83/AF83-1</f>
        <v>0.1223021582733812</v>
      </c>
      <c r="AH207" s="3">
        <f t="shared" ref="AH207" si="1352">+AH83/AG83-1</f>
        <v>9.935897435897445E-2</v>
      </c>
      <c r="AI207" s="3">
        <f t="shared" ref="AI207" si="1353">+AI83/AH83-1</f>
        <v>0.12244897959183665</v>
      </c>
      <c r="AJ207" s="3">
        <f t="shared" ref="AJ207" si="1354">+AJ83/AI83-1</f>
        <v>7.0129870129870042E-2</v>
      </c>
      <c r="AK207" s="3">
        <f t="shared" ref="AK207" si="1355">+AK83/AJ83-1</f>
        <v>8.9805825242718518E-2</v>
      </c>
      <c r="AL207" s="3">
        <f t="shared" ref="AL207" si="1356">+AL83/AK83-1</f>
        <v>-1.1135857461024301E-3</v>
      </c>
      <c r="AM207" s="3">
        <f t="shared" ref="AM207" si="1357">+AM83/AL83-1</f>
        <v>-7.0234113712374535E-2</v>
      </c>
      <c r="AN207" s="3">
        <f t="shared" ref="AN207" si="1358">+AN83/AM83-1</f>
        <v>2.0383693045563644E-2</v>
      </c>
      <c r="AO207" s="3">
        <f t="shared" ref="AO207" si="1359">+AO83/AN83-1</f>
        <v>1.5276145710928279E-2</v>
      </c>
      <c r="AP207" s="3">
        <f t="shared" ref="AP207" si="1360">+AP83/AO83-1</f>
        <v>2.430555555555558E-2</v>
      </c>
      <c r="AQ207" s="3">
        <f t="shared" ref="AQ207" si="1361">+AQ83/AP83-1</f>
        <v>3.9548022598870025E-2</v>
      </c>
      <c r="AR207" s="3">
        <f t="shared" ref="AR207" si="1362">+AR83/AQ83-1</f>
        <v>7.6086956521739246E-3</v>
      </c>
      <c r="AS207" s="3">
        <f t="shared" ref="AS207" si="1363">+AS83/AR83-1</f>
        <v>-3.1283710895361416E-2</v>
      </c>
      <c r="AT207" s="3">
        <f t="shared" ref="AT207" si="1364">+AT83/AS83-1</f>
        <v>-2.8953229398663738E-2</v>
      </c>
      <c r="AU207" s="3">
        <f t="shared" ref="AU207" si="1365">+AU83/AT83-1</f>
        <v>-2.9816513761467878E-2</v>
      </c>
      <c r="AV207" s="3">
        <f t="shared" ref="AV207" si="1366">+AV83/AU83-1</f>
        <v>-2.7186761229314405E-2</v>
      </c>
      <c r="AW207" s="3">
        <f t="shared" ref="AW207" si="1367">+AW83/AV83-1</f>
        <v>-3.7667071688942899E-2</v>
      </c>
      <c r="AX207" s="3">
        <f t="shared" ref="AX207" si="1368">+AX83/AW83-1</f>
        <v>-5.0505050505050497E-2</v>
      </c>
      <c r="AY207" s="3">
        <f t="shared" ref="AY207" si="1369">+AY83/AX83-1</f>
        <v>-3.856382978723405E-2</v>
      </c>
      <c r="AZ207" s="3">
        <f t="shared" ref="AZ207" si="1370">+AZ83/AY83-1</f>
        <v>-4.9792531120331995E-2</v>
      </c>
      <c r="BA207" s="3">
        <f t="shared" ref="BA207" si="1371">+BA83/AZ83-1</f>
        <v>-9.0247452692867491E-2</v>
      </c>
      <c r="BB207" s="3">
        <f t="shared" ref="BB207" si="1372">+BB83/BA83-1</f>
        <v>-4.8000000000000265E-3</v>
      </c>
      <c r="BC207" s="3">
        <f t="shared" ref="BC207" si="1373">+BC83/BB83-1</f>
        <v>-6.4308681672025747E-2</v>
      </c>
      <c r="BD207" s="3">
        <f t="shared" ref="BD207" si="1374">+BD83/BC83-1</f>
        <v>-7.9037800687285276E-2</v>
      </c>
      <c r="BE207" s="3">
        <f t="shared" ref="BE207" si="1375">+BE83/BD83-1</f>
        <v>-7.8358208955223829E-2</v>
      </c>
      <c r="BF207" s="3">
        <f t="shared" ref="BF207" si="1376">+BF83/BE83-1</f>
        <v>-0.12753036437246967</v>
      </c>
      <c r="BG207" s="3">
        <f t="shared" ref="BG207" si="1377">+BG83/BF83-1</f>
        <v>1.1600928074245953E-2</v>
      </c>
      <c r="BH207" s="3">
        <f t="shared" ref="BH207" si="1378">+BH83/BG83-1</f>
        <v>-2.752293577981646E-2</v>
      </c>
      <c r="BI207" s="3">
        <f t="shared" ref="BI207" si="1379">+BI83/BH83-1</f>
        <v>-4.0094339622641528E-2</v>
      </c>
      <c r="BJ207" s="3">
        <f t="shared" ref="BJ207" si="1380">+BJ83/BI83-1</f>
        <v>-8.8452088452088407E-2</v>
      </c>
      <c r="BK207" s="3">
        <f t="shared" ref="BK207" si="1381">+BK83/BJ83-1</f>
        <v>-4.3126684636118573E-2</v>
      </c>
      <c r="BL207" s="3">
        <f t="shared" ref="BL207" si="1382">+BL83/BK83-1</f>
        <v>-9.2957746478873227E-2</v>
      </c>
      <c r="BM207" s="3">
        <f t="shared" ref="BM207" si="1383">+BM83/BL83-1</f>
        <v>-7.7639751552795011E-2</v>
      </c>
      <c r="BN207" s="3">
        <f t="shared" ref="BN207" si="1384">+BN83/BM83-1</f>
        <v>-1</v>
      </c>
      <c r="BO207" s="3" t="e">
        <f t="shared" ref="BO207" si="1385">+BO83/BN83-1</f>
        <v>#DIV/0!</v>
      </c>
      <c r="BP207" s="3" t="e">
        <f t="shared" ref="BP207" si="1386">+BP83/BO83-1</f>
        <v>#DIV/0!</v>
      </c>
      <c r="BQ207" s="3" t="e">
        <f t="shared" ref="BQ207" si="1387">+BQ83/BP83-1</f>
        <v>#DIV/0!</v>
      </c>
      <c r="BR207" s="3" t="e">
        <f t="shared" ref="BR207" si="1388">+BR83/BQ83-1</f>
        <v>#DIV/0!</v>
      </c>
      <c r="BS207" s="3" t="e">
        <f t="shared" ref="BS207" si="1389">+BS83/BR83-1</f>
        <v>#DIV/0!</v>
      </c>
      <c r="BT207" s="3" t="e">
        <f t="shared" ref="BT207" si="1390">+BT83/BS83-1</f>
        <v>#DIV/0!</v>
      </c>
      <c r="BU207" s="3" t="e">
        <f t="shared" ref="BU207" si="1391">+BU83/BT83-1</f>
        <v>#DIV/0!</v>
      </c>
      <c r="BV207" s="3" t="e">
        <f t="shared" ref="BV207" si="1392">+BV83/BU83-1</f>
        <v>#DIV/0!</v>
      </c>
      <c r="BW207" s="3" t="e">
        <f t="shared" ref="BW207" si="1393">+BW83/BV83-1</f>
        <v>#DIV/0!</v>
      </c>
      <c r="BX207" s="3" t="e">
        <f t="shared" ref="BX207" si="1394">+BX83/BW83-1</f>
        <v>#DIV/0!</v>
      </c>
      <c r="BY207" s="3" t="e">
        <f t="shared" ref="BY207" si="1395">+BY83/BX83-1</f>
        <v>#DIV/0!</v>
      </c>
      <c r="BZ207" s="3" t="e">
        <f t="shared" ref="BZ207" si="1396">+BZ83/BY83-1</f>
        <v>#DIV/0!</v>
      </c>
    </row>
    <row r="208" spans="2:78" x14ac:dyDescent="0.25">
      <c r="B208" s="4" t="s">
        <v>20</v>
      </c>
      <c r="E208" s="3" t="e">
        <f>+E153/D153-1</f>
        <v>#DIV/0!</v>
      </c>
      <c r="F208" s="3" t="e">
        <f t="shared" ref="F208:Q208" si="1397">+F153/E153-1</f>
        <v>#DIV/0!</v>
      </c>
      <c r="G208" s="3" t="e">
        <f t="shared" si="1397"/>
        <v>#DIV/0!</v>
      </c>
      <c r="H208" s="3" t="e">
        <f t="shared" si="1397"/>
        <v>#DIV/0!</v>
      </c>
      <c r="I208" s="3" t="e">
        <f t="shared" si="1397"/>
        <v>#DIV/0!</v>
      </c>
      <c r="J208" s="3" t="e">
        <f t="shared" si="1397"/>
        <v>#DIV/0!</v>
      </c>
      <c r="K208" s="3" t="e">
        <f t="shared" si="1397"/>
        <v>#DIV/0!</v>
      </c>
      <c r="L208" s="3" t="e">
        <f t="shared" si="1397"/>
        <v>#DIV/0!</v>
      </c>
      <c r="M208" s="3" t="e">
        <f t="shared" si="1397"/>
        <v>#DIV/0!</v>
      </c>
      <c r="N208" s="3" t="e">
        <f t="shared" si="1397"/>
        <v>#DIV/0!</v>
      </c>
      <c r="O208" s="3">
        <f t="shared" si="1397"/>
        <v>2.5</v>
      </c>
      <c r="P208" s="3">
        <f t="shared" si="1397"/>
        <v>0.14285714285714279</v>
      </c>
      <c r="Q208" s="3">
        <f t="shared" si="1397"/>
        <v>0.125</v>
      </c>
      <c r="R208" s="3">
        <f t="shared" ref="R208" si="1398">+R153/Q153-1</f>
        <v>0.66666666666666674</v>
      </c>
      <c r="S208" s="3">
        <f t="shared" ref="S208" si="1399">+S153/R153-1</f>
        <v>0.1333333333333333</v>
      </c>
      <c r="T208" s="3">
        <f t="shared" ref="T208" si="1400">+T153/S153-1</f>
        <v>0.11764705882352944</v>
      </c>
      <c r="U208" s="3">
        <f t="shared" ref="U208" si="1401">+U153/T153-1</f>
        <v>0.36842105263157898</v>
      </c>
      <c r="V208" s="3">
        <f t="shared" ref="V208" si="1402">+V153/U153-1</f>
        <v>3.8461538461538547E-2</v>
      </c>
      <c r="W208" s="3">
        <f t="shared" ref="W208" si="1403">+W153/V153-1</f>
        <v>0.5185185185185186</v>
      </c>
      <c r="X208" s="3">
        <f t="shared" ref="X208" si="1404">+X153/W153-1</f>
        <v>0.36585365853658547</v>
      </c>
      <c r="Y208" s="3">
        <f t="shared" ref="Y208" si="1405">+Y153/X153-1</f>
        <v>0.83928571428571419</v>
      </c>
      <c r="Z208" s="3">
        <f t="shared" ref="Z208" si="1406">+Z153/Y153-1</f>
        <v>0.30097087378640786</v>
      </c>
      <c r="AA208" s="3">
        <f t="shared" ref="AA208" si="1407">+AA153/Z153-1</f>
        <v>0.20895522388059695</v>
      </c>
      <c r="AB208" s="3">
        <f t="shared" ref="AB208" si="1408">+AB153/AA153-1</f>
        <v>0.29012345679012341</v>
      </c>
      <c r="AC208" s="3">
        <f t="shared" ref="AC208" si="1409">+AC153/AB153-1</f>
        <v>0.22966507177033502</v>
      </c>
      <c r="AD208" s="3">
        <f t="shared" ref="AD208" si="1410">+AD153/AC153-1</f>
        <v>0.18287937743190663</v>
      </c>
      <c r="AE208" s="3">
        <f t="shared" ref="AE208" si="1411">+AE153/AD153-1</f>
        <v>0.16447368421052633</v>
      </c>
      <c r="AF208" s="3">
        <f t="shared" ref="AF208" si="1412">+AF153/AE153-1</f>
        <v>7.0621468926553632E-2</v>
      </c>
      <c r="AG208" s="3">
        <f t="shared" ref="AG208" si="1413">+AG153/AF153-1</f>
        <v>0</v>
      </c>
      <c r="AH208" s="3">
        <f t="shared" ref="AH208" si="1414">+AH153/AG153-1</f>
        <v>-1.0554089709762571E-2</v>
      </c>
      <c r="AI208" s="3">
        <f t="shared" ref="AI208" si="1415">+AI153/AH153-1</f>
        <v>8.0000000000000071E-3</v>
      </c>
      <c r="AJ208" s="3">
        <f t="shared" ref="AJ208" si="1416">+AJ153/AI153-1</f>
        <v>9.259259259259256E-2</v>
      </c>
      <c r="AK208" s="3">
        <f t="shared" ref="AK208" si="1417">+AK153/AJ153-1</f>
        <v>0.13317191283292984</v>
      </c>
      <c r="AL208" s="3">
        <f t="shared" ref="AL208" si="1418">+AL153/AK153-1</f>
        <v>0.15170940170940161</v>
      </c>
      <c r="AM208" s="3">
        <f t="shared" ref="AM208" si="1419">+AM153/AL153-1</f>
        <v>-3.8961038961038974E-2</v>
      </c>
      <c r="AN208" s="3">
        <f t="shared" ref="AN208" si="1420">+AN153/AM153-1</f>
        <v>6.5637065637065728E-2</v>
      </c>
      <c r="AO208" s="3">
        <f t="shared" ref="AO208" si="1421">+AO153/AN153-1</f>
        <v>-2.1739130434782594E-2</v>
      </c>
      <c r="AP208" s="3">
        <f t="shared" ref="AP208" si="1422">+AP153/AO153-1</f>
        <v>2.9629629629629672E-2</v>
      </c>
      <c r="AQ208" s="3">
        <f t="shared" ref="AQ208" si="1423">+AQ153/AP153-1</f>
        <v>7.194244604316502E-3</v>
      </c>
      <c r="AR208" s="3">
        <f t="shared" ref="AR208" si="1424">+AR153/AQ153-1</f>
        <v>0</v>
      </c>
      <c r="AS208" s="3">
        <f t="shared" ref="AS208" si="1425">+AS153/AR153-1</f>
        <v>2.857142857142847E-2</v>
      </c>
      <c r="AT208" s="3">
        <f t="shared" ref="AT208" si="1426">+AT153/AS153-1</f>
        <v>-1.5625E-2</v>
      </c>
      <c r="AU208" s="3">
        <f t="shared" ref="AU208" si="1427">+AU153/AT153-1</f>
        <v>4.5855379188712631E-2</v>
      </c>
      <c r="AV208" s="3">
        <f t="shared" ref="AV208" si="1428">+AV153/AU153-1</f>
        <v>2.1922428330522825E-2</v>
      </c>
      <c r="AW208" s="3">
        <f t="shared" ref="AW208" si="1429">+AW153/AV153-1</f>
        <v>4.9504950495049549E-3</v>
      </c>
      <c r="AX208" s="3">
        <f t="shared" ref="AX208" si="1430">+AX153/AW153-1</f>
        <v>-1.1494252873563204E-2</v>
      </c>
      <c r="AY208" s="3">
        <f t="shared" ref="AY208" si="1431">+AY153/AX153-1</f>
        <v>-1.9933554817275767E-2</v>
      </c>
      <c r="AZ208" s="3">
        <f t="shared" ref="AZ208" si="1432">+AZ153/AY153-1</f>
        <v>-3.3898305084745228E-3</v>
      </c>
      <c r="BA208" s="3">
        <f t="shared" ref="BA208" si="1433">+BA153/AZ153-1</f>
        <v>-1.0204081632653073E-2</v>
      </c>
      <c r="BB208" s="3">
        <f t="shared" ref="BB208" si="1434">+BB153/BA153-1</f>
        <v>-3.9518900343642582E-2</v>
      </c>
      <c r="BC208" s="3">
        <f t="shared" ref="BC208" si="1435">+BC153/BB153-1</f>
        <v>-1.9677996422182487E-2</v>
      </c>
      <c r="BD208" s="3">
        <f t="shared" ref="BD208" si="1436">+BD153/BC153-1</f>
        <v>-5.4744525547445244E-2</v>
      </c>
      <c r="BE208" s="3">
        <f t="shared" ref="BE208" si="1437">+BE153/BD153-1</f>
        <v>-5.212355212355213E-2</v>
      </c>
      <c r="BF208" s="3">
        <f t="shared" ref="BF208" si="1438">+BF153/BE153-1</f>
        <v>0.11812627291242372</v>
      </c>
      <c r="BG208" s="3">
        <f t="shared" ref="BG208" si="1439">+BG153/BF153-1</f>
        <v>2.3679417122040025E-2</v>
      </c>
      <c r="BH208" s="3">
        <f t="shared" ref="BH208" si="1440">+BH153/BG153-1</f>
        <v>-2.4911032028469782E-2</v>
      </c>
      <c r="BI208" s="3">
        <f t="shared" ref="BI208" si="1441">+BI153/BH153-1</f>
        <v>-4.7445255474452552E-2</v>
      </c>
      <c r="BJ208" s="3">
        <f t="shared" ref="BJ208" si="1442">+BJ153/BI153-1</f>
        <v>-4.0229885057471271E-2</v>
      </c>
      <c r="BK208" s="3">
        <f t="shared" ref="BK208" si="1443">+BK153/BJ153-1</f>
        <v>-7.5848303393213579E-2</v>
      </c>
      <c r="BL208" s="3">
        <f t="shared" ref="BL208" si="1444">+BL153/BK153-1</f>
        <v>-0.23542116630669552</v>
      </c>
      <c r="BM208" s="3">
        <f t="shared" ref="BM208" si="1445">+BM153/BL153-1</f>
        <v>-0.11581920903954801</v>
      </c>
      <c r="BN208" s="3">
        <f t="shared" ref="BN208" si="1446">+BN153/BM153-1</f>
        <v>-1</v>
      </c>
      <c r="BO208" s="3" t="e">
        <f t="shared" ref="BO208" si="1447">+BO153/BN153-1</f>
        <v>#DIV/0!</v>
      </c>
      <c r="BP208" s="3" t="e">
        <f t="shared" ref="BP208" si="1448">+BP153/BO153-1</f>
        <v>#DIV/0!</v>
      </c>
      <c r="BQ208" s="3" t="e">
        <f t="shared" ref="BQ208" si="1449">+BQ153/BP153-1</f>
        <v>#DIV/0!</v>
      </c>
      <c r="BR208" s="3" t="e">
        <f t="shared" ref="BR208" si="1450">+BR153/BQ153-1</f>
        <v>#DIV/0!</v>
      </c>
      <c r="BS208" s="3" t="e">
        <f t="shared" ref="BS208" si="1451">+BS153/BR153-1</f>
        <v>#DIV/0!</v>
      </c>
      <c r="BT208" s="3" t="e">
        <f t="shared" ref="BT208" si="1452">+BT153/BS153-1</f>
        <v>#DIV/0!</v>
      </c>
      <c r="BU208" s="3" t="e">
        <f t="shared" ref="BU208" si="1453">+BU153/BT153-1</f>
        <v>#DIV/0!</v>
      </c>
      <c r="BV208" s="3" t="e">
        <f t="shared" ref="BV208" si="1454">+BV153/BU153-1</f>
        <v>#DIV/0!</v>
      </c>
      <c r="BW208" s="3" t="e">
        <f t="shared" ref="BW208" si="1455">+BW153/BV153-1</f>
        <v>#DIV/0!</v>
      </c>
      <c r="BX208" s="3" t="e">
        <f t="shared" ref="BX208" si="1456">+BX153/BW153-1</f>
        <v>#DIV/0!</v>
      </c>
      <c r="BY208" s="3" t="e">
        <f t="shared" ref="BY208" si="1457">+BY153/BX153-1</f>
        <v>#DIV/0!</v>
      </c>
      <c r="BZ208" s="3" t="e">
        <f t="shared" ref="BZ208" si="1458">+BZ153/BY153-1</f>
        <v>#DIV/0!</v>
      </c>
    </row>
    <row r="209" spans="2:98" x14ac:dyDescent="0.25">
      <c r="B209" t="s">
        <v>39</v>
      </c>
      <c r="E209" s="3">
        <f>+E27/D27-1</f>
        <v>0.3125</v>
      </c>
      <c r="F209" s="3">
        <f t="shared" ref="F209:Q209" si="1459">+F27/E27-1</f>
        <v>0.64285714285714279</v>
      </c>
      <c r="G209" s="3">
        <f t="shared" si="1459"/>
        <v>0.57971014492753614</v>
      </c>
      <c r="H209" s="3">
        <f t="shared" si="1459"/>
        <v>0.3669724770642202</v>
      </c>
      <c r="I209" s="3">
        <f t="shared" si="1459"/>
        <v>0.26845637583892623</v>
      </c>
      <c r="J209" s="3">
        <f t="shared" si="1459"/>
        <v>0.38095238095238093</v>
      </c>
      <c r="K209" s="3">
        <f t="shared" si="1459"/>
        <v>3.8314176245210829E-2</v>
      </c>
      <c r="L209" s="3">
        <f t="shared" si="1459"/>
        <v>9.5940959409594129E-2</v>
      </c>
      <c r="M209" s="3">
        <f t="shared" si="1459"/>
        <v>0.16161616161616155</v>
      </c>
      <c r="N209" s="3">
        <f t="shared" si="1459"/>
        <v>0.10144927536231885</v>
      </c>
      <c r="O209" s="3">
        <f t="shared" si="1459"/>
        <v>0.1947368421052631</v>
      </c>
      <c r="P209" s="3">
        <f t="shared" si="1459"/>
        <v>0.11233480176211463</v>
      </c>
      <c r="Q209" s="3">
        <f t="shared" si="1459"/>
        <v>0.23366336633663365</v>
      </c>
      <c r="R209" s="3">
        <f t="shared" ref="R209" si="1460">+R27/Q27-1</f>
        <v>0.11396468699839479</v>
      </c>
      <c r="S209" s="3">
        <f t="shared" ref="S209" si="1461">+S27/R27-1</f>
        <v>0.12824207492795381</v>
      </c>
      <c r="T209" s="3">
        <f t="shared" ref="T209" si="1462">+T27/S27-1</f>
        <v>0.20051085568326954</v>
      </c>
      <c r="U209" s="3">
        <f t="shared" ref="U209" si="1463">+U27/T27-1</f>
        <v>0.37978723404255321</v>
      </c>
      <c r="V209" s="3">
        <f t="shared" ref="V209" si="1464">+V27/U27-1</f>
        <v>0.12027756360832687</v>
      </c>
      <c r="W209" s="3">
        <f t="shared" ref="W209" si="1465">+W27/V27-1</f>
        <v>0.22161046111493454</v>
      </c>
      <c r="X209" s="3">
        <f t="shared" ref="X209" si="1466">+X27/W27-1</f>
        <v>0.12056338028169011</v>
      </c>
      <c r="Y209" s="3">
        <f t="shared" ref="Y209" si="1467">+Y27/X27-1</f>
        <v>0.14328808446455499</v>
      </c>
      <c r="Z209" s="3">
        <f t="shared" ref="Z209" si="1468">+Z27/Y27-1</f>
        <v>9.4107299912049358E-2</v>
      </c>
      <c r="AA209" s="3">
        <f t="shared" ref="AA209" si="1469">+AA27/Z27-1</f>
        <v>0.18689710610932475</v>
      </c>
      <c r="AB209" s="3">
        <f t="shared" ref="AB209" si="1470">+AB27/AA27-1</f>
        <v>7.3145953267863106E-2</v>
      </c>
      <c r="AC209" s="3">
        <f t="shared" ref="AC209" si="1471">+AC27/AB27-1</f>
        <v>0.1603029346797098</v>
      </c>
      <c r="AD209" s="3">
        <f t="shared" ref="AD209" si="1472">+AD27/AC27-1</f>
        <v>0.1460429698123471</v>
      </c>
      <c r="AE209" s="3">
        <f t="shared" ref="AE209" si="1473">+AE27/AD27-1</f>
        <v>0.1020408163265305</v>
      </c>
      <c r="AF209" s="3">
        <f t="shared" ref="AF209" si="1474">+AF27/AE27-1</f>
        <v>7.3643410852713087E-2</v>
      </c>
      <c r="AG209" s="3">
        <f t="shared" ref="AG209" si="1475">+AG27/AF27-1</f>
        <v>7.3204973926995542E-2</v>
      </c>
      <c r="AH209" s="3">
        <f t="shared" ref="AH209" si="1476">+AH27/AG27-1</f>
        <v>7.3631096991216616E-2</v>
      </c>
      <c r="AI209" s="3">
        <f t="shared" ref="AI209" si="1477">+AI27/AH27-1</f>
        <v>6.8755439512619754E-2</v>
      </c>
      <c r="AJ209" s="3">
        <f t="shared" ref="AJ209" si="1478">+AJ27/AI27-1</f>
        <v>8.2736156351791434E-2</v>
      </c>
      <c r="AK209" s="3">
        <f t="shared" ref="AK209" si="1479">+AK27/AJ27-1</f>
        <v>3.9861612515042166E-2</v>
      </c>
      <c r="AL209" s="3">
        <f t="shared" ref="AL209" si="1480">+AL27/AK27-1</f>
        <v>4.8893389266599252E-2</v>
      </c>
      <c r="AM209" s="3">
        <f t="shared" ref="AM209" si="1481">+AM27/AL27-1</f>
        <v>4.3166459798648527E-2</v>
      </c>
      <c r="AN209" s="3">
        <f t="shared" ref="AN209" si="1482">+AN27/AM27-1</f>
        <v>3.7810682178741395E-2</v>
      </c>
      <c r="AO209" s="3">
        <f t="shared" ref="AO209" si="1483">+AO27/AN27-1</f>
        <v>4.7643312101910862E-2</v>
      </c>
      <c r="AP209" s="3">
        <f t="shared" ref="AP209" si="1484">+AP27/AO27-1</f>
        <v>4.3044747081712131E-2</v>
      </c>
      <c r="AQ209" s="3">
        <f t="shared" ref="AQ209" si="1485">+AQ27/AP27-1</f>
        <v>3.2991373280484959E-2</v>
      </c>
      <c r="AR209" s="3">
        <f t="shared" ref="AR209" si="1486">+AR27/AQ27-1</f>
        <v>2.6182146484595492E-2</v>
      </c>
      <c r="AS209" s="3">
        <f t="shared" ref="AS209" si="1487">+AS27/AR27-1</f>
        <v>3.4752007038381105E-2</v>
      </c>
      <c r="AT209" s="3">
        <f t="shared" ref="AT209" si="1488">+AT27/AS27-1</f>
        <v>3.3266021893931352E-2</v>
      </c>
      <c r="AU209" s="3">
        <f t="shared" ref="AU209" si="1489">+AU27/AT27-1</f>
        <v>2.4994857025303352E-2</v>
      </c>
      <c r="AV209" s="3">
        <f t="shared" ref="AV209" si="1490">+AV27/AU27-1</f>
        <v>2.0672353236327101E-2</v>
      </c>
      <c r="AW209" s="3">
        <f t="shared" ref="AW209" si="1491">+AW27/AV27-1</f>
        <v>2.733261232917128E-2</v>
      </c>
      <c r="AX209" s="3">
        <f t="shared" ref="AX209" si="1492">+AX27/AW27-1</f>
        <v>1.8949181739879473E-2</v>
      </c>
      <c r="AY209" s="3">
        <f t="shared" ref="AY209" si="1493">+AY27/AX27-1</f>
        <v>9.5801634263172897E-3</v>
      </c>
      <c r="AZ209" s="3">
        <f t="shared" ref="AZ209" si="1494">+AZ27/AY27-1</f>
        <v>-1.8606381989022536E-3</v>
      </c>
      <c r="BA209" s="3">
        <f t="shared" ref="BA209" si="1495">+BA27/AZ27-1</f>
        <v>3.4485972597633197E-3</v>
      </c>
      <c r="BB209" s="3">
        <f t="shared" ref="BB209" si="1496">+BB27/BA27-1</f>
        <v>-2.7865502507895545E-3</v>
      </c>
      <c r="BC209" s="3">
        <f t="shared" ref="BC209" si="1497">+BC27/BB27-1</f>
        <v>4.9366616989567902E-3</v>
      </c>
      <c r="BD209" s="3">
        <f t="shared" ref="BD209" si="1498">+BD27/BC27-1</f>
        <v>1.0195569561590734E-3</v>
      </c>
      <c r="BE209" s="3">
        <f t="shared" ref="BE209" si="1499">+BE27/BD27-1</f>
        <v>-1.6851851851851896E-2</v>
      </c>
      <c r="BF209" s="3">
        <f t="shared" ref="BF209" si="1500">+BF27/BE27-1</f>
        <v>-1.6387266905255271E-2</v>
      </c>
      <c r="BG209" s="3">
        <f t="shared" ref="BG209" si="1501">+BG27/BF27-1</f>
        <v>-2.2405208732286463E-2</v>
      </c>
      <c r="BH209" s="3">
        <f t="shared" ref="BH209" si="1502">+BH27/BG27-1</f>
        <v>-1.4593535749265474E-2</v>
      </c>
      <c r="BI209" s="3">
        <f t="shared" ref="BI209" si="1503">+BI27/BH27-1</f>
        <v>1.5902991750322837E-3</v>
      </c>
      <c r="BJ209" s="3">
        <f t="shared" ref="BJ209" si="1504">+BJ27/BI27-1</f>
        <v>-8.534285997816804E-3</v>
      </c>
      <c r="BK209" s="3">
        <f t="shared" ref="BK209" si="1505">+BK27/BJ27-1</f>
        <v>-6.6059453508157118E-3</v>
      </c>
      <c r="BL209" s="3">
        <f t="shared" ref="BL209" si="1506">+BL27/BK27-1</f>
        <v>-2.4785894206549086E-2</v>
      </c>
      <c r="BM209" s="3">
        <f t="shared" ref="BM209" si="1507">+BM27/BL27-1</f>
        <v>-2.5519165203016891E-2</v>
      </c>
      <c r="BN209" s="3">
        <f t="shared" ref="BN209" si="1508">+BN27/BM27-1</f>
        <v>-1</v>
      </c>
      <c r="BO209" s="3" t="e">
        <f t="shared" ref="BO209" si="1509">+BO27/BN27-1</f>
        <v>#DIV/0!</v>
      </c>
      <c r="BP209" s="3" t="e">
        <f t="shared" ref="BP209" si="1510">+BP27/BO27-1</f>
        <v>#DIV/0!</v>
      </c>
      <c r="BQ209" s="3" t="e">
        <f t="shared" ref="BQ209" si="1511">+BQ27/BP27-1</f>
        <v>#DIV/0!</v>
      </c>
      <c r="BR209" s="3" t="e">
        <f t="shared" ref="BR209" si="1512">+BR27/BQ27-1</f>
        <v>#DIV/0!</v>
      </c>
      <c r="BS209" s="3" t="e">
        <f t="shared" ref="BS209" si="1513">+BS27/BR27-1</f>
        <v>#DIV/0!</v>
      </c>
      <c r="BT209" s="3" t="e">
        <f t="shared" ref="BT209" si="1514">+BT27/BS27-1</f>
        <v>#DIV/0!</v>
      </c>
      <c r="BU209" s="3" t="e">
        <f t="shared" ref="BU209" si="1515">+BU27/BT27-1</f>
        <v>#DIV/0!</v>
      </c>
      <c r="BV209" s="3" t="e">
        <f t="shared" ref="BV209" si="1516">+BV27/BU27-1</f>
        <v>#DIV/0!</v>
      </c>
      <c r="BW209" s="3" t="e">
        <f t="shared" ref="BW209" si="1517">+BW27/BV27-1</f>
        <v>#DIV/0!</v>
      </c>
      <c r="BX209" s="3" t="e">
        <f t="shared" ref="BX209" si="1518">+BX27/BW27-1</f>
        <v>#DIV/0!</v>
      </c>
      <c r="BY209" s="3" t="e">
        <f t="shared" ref="BY209" si="1519">+BY27/BX27-1</f>
        <v>#DIV/0!</v>
      </c>
      <c r="BZ209" s="3" t="e">
        <f t="shared" ref="BZ209" si="1520">+BZ27/BY27-1</f>
        <v>#DIV/0!</v>
      </c>
    </row>
    <row r="210" spans="2:98" x14ac:dyDescent="0.25">
      <c r="B210" s="1"/>
    </row>
    <row r="211" spans="2:98" x14ac:dyDescent="0.25">
      <c r="B211" s="1"/>
      <c r="CD211" t="s">
        <v>414</v>
      </c>
    </row>
    <row r="212" spans="2:98" s="2" customFormat="1" x14ac:dyDescent="0.25">
      <c r="B212" s="97" t="s">
        <v>397</v>
      </c>
      <c r="C212" s="97"/>
      <c r="D212" s="138">
        <f>+D2</f>
        <v>43885</v>
      </c>
      <c r="E212" s="138">
        <f t="shared" ref="E212:BP212" si="1521">+E2</f>
        <v>43886</v>
      </c>
      <c r="F212" s="138">
        <f t="shared" si="1521"/>
        <v>43887</v>
      </c>
      <c r="G212" s="138">
        <f t="shared" si="1521"/>
        <v>43888</v>
      </c>
      <c r="H212" s="138">
        <f t="shared" si="1521"/>
        <v>43889</v>
      </c>
      <c r="I212" s="138">
        <f t="shared" si="1521"/>
        <v>43890</v>
      </c>
      <c r="J212" s="138">
        <f t="shared" si="1521"/>
        <v>43891</v>
      </c>
      <c r="K212" s="138">
        <f t="shared" si="1521"/>
        <v>43892</v>
      </c>
      <c r="L212" s="138">
        <f t="shared" si="1521"/>
        <v>43893</v>
      </c>
      <c r="M212" s="138">
        <f t="shared" si="1521"/>
        <v>43894</v>
      </c>
      <c r="N212" s="138">
        <f t="shared" si="1521"/>
        <v>43895</v>
      </c>
      <c r="O212" s="138">
        <f t="shared" si="1521"/>
        <v>43896</v>
      </c>
      <c r="P212" s="138">
        <f t="shared" si="1521"/>
        <v>43897</v>
      </c>
      <c r="Q212" s="138">
        <f t="shared" si="1521"/>
        <v>43898</v>
      </c>
      <c r="R212" s="138">
        <f t="shared" si="1521"/>
        <v>43899</v>
      </c>
      <c r="S212" s="138">
        <f t="shared" si="1521"/>
        <v>43900</v>
      </c>
      <c r="T212" s="138">
        <f t="shared" si="1521"/>
        <v>43901</v>
      </c>
      <c r="U212" s="138">
        <f t="shared" si="1521"/>
        <v>43902</v>
      </c>
      <c r="V212" s="138">
        <f t="shared" si="1521"/>
        <v>43903</v>
      </c>
      <c r="W212" s="138">
        <f t="shared" si="1521"/>
        <v>43904</v>
      </c>
      <c r="X212" s="138">
        <f t="shared" si="1521"/>
        <v>43905</v>
      </c>
      <c r="Y212" s="138">
        <f t="shared" si="1521"/>
        <v>43906</v>
      </c>
      <c r="Z212" s="138">
        <f t="shared" si="1521"/>
        <v>43907</v>
      </c>
      <c r="AA212" s="138">
        <f t="shared" si="1521"/>
        <v>43908</v>
      </c>
      <c r="AB212" s="138">
        <f t="shared" si="1521"/>
        <v>43909</v>
      </c>
      <c r="AC212" s="138">
        <f t="shared" si="1521"/>
        <v>43910</v>
      </c>
      <c r="AD212" s="138">
        <f t="shared" si="1521"/>
        <v>43911</v>
      </c>
      <c r="AE212" s="138">
        <f t="shared" si="1521"/>
        <v>43912</v>
      </c>
      <c r="AF212" s="138">
        <f t="shared" si="1521"/>
        <v>43913</v>
      </c>
      <c r="AG212" s="138">
        <f t="shared" si="1521"/>
        <v>43914</v>
      </c>
      <c r="AH212" s="138">
        <f t="shared" si="1521"/>
        <v>43915</v>
      </c>
      <c r="AI212" s="138">
        <f t="shared" si="1521"/>
        <v>43916</v>
      </c>
      <c r="AJ212" s="138">
        <f t="shared" si="1521"/>
        <v>43917</v>
      </c>
      <c r="AK212" s="138">
        <f t="shared" si="1521"/>
        <v>43918</v>
      </c>
      <c r="AL212" s="138">
        <f t="shared" si="1521"/>
        <v>43919</v>
      </c>
      <c r="AM212" s="138">
        <f t="shared" si="1521"/>
        <v>43920</v>
      </c>
      <c r="AN212" s="138">
        <f t="shared" si="1521"/>
        <v>43921</v>
      </c>
      <c r="AO212" s="138">
        <f t="shared" si="1521"/>
        <v>43922</v>
      </c>
      <c r="AP212" s="138">
        <f t="shared" si="1521"/>
        <v>43923</v>
      </c>
      <c r="AQ212" s="138">
        <f t="shared" si="1521"/>
        <v>43924</v>
      </c>
      <c r="AR212" s="138">
        <f t="shared" si="1521"/>
        <v>43925</v>
      </c>
      <c r="AS212" s="138">
        <f t="shared" si="1521"/>
        <v>43926</v>
      </c>
      <c r="AT212" s="138">
        <f t="shared" si="1521"/>
        <v>43927</v>
      </c>
      <c r="AU212" s="138">
        <f t="shared" si="1521"/>
        <v>43928</v>
      </c>
      <c r="AV212" s="138">
        <f t="shared" si="1521"/>
        <v>43929</v>
      </c>
      <c r="AW212" s="138">
        <f t="shared" si="1521"/>
        <v>43930</v>
      </c>
      <c r="AX212" s="138">
        <f t="shared" si="1521"/>
        <v>43931</v>
      </c>
      <c r="AY212" s="138">
        <f t="shared" si="1521"/>
        <v>43932</v>
      </c>
      <c r="AZ212" s="138">
        <f t="shared" si="1521"/>
        <v>43933</v>
      </c>
      <c r="BA212" s="138">
        <f t="shared" si="1521"/>
        <v>43934</v>
      </c>
      <c r="BB212" s="138">
        <f t="shared" si="1521"/>
        <v>43935</v>
      </c>
      <c r="BC212" s="138">
        <f t="shared" si="1521"/>
        <v>43936</v>
      </c>
      <c r="BD212" s="138">
        <f t="shared" si="1521"/>
        <v>43937</v>
      </c>
      <c r="BE212" s="138">
        <f t="shared" si="1521"/>
        <v>43938</v>
      </c>
      <c r="BF212" s="138">
        <f t="shared" si="1521"/>
        <v>43939</v>
      </c>
      <c r="BG212" s="138">
        <f t="shared" si="1521"/>
        <v>43940</v>
      </c>
      <c r="BH212" s="138">
        <f t="shared" si="1521"/>
        <v>43941</v>
      </c>
      <c r="BI212" s="138">
        <f t="shared" si="1521"/>
        <v>43942</v>
      </c>
      <c r="BJ212" s="138">
        <f t="shared" si="1521"/>
        <v>43943</v>
      </c>
      <c r="BK212" s="138">
        <f t="shared" si="1521"/>
        <v>43944</v>
      </c>
      <c r="BL212" s="138">
        <f t="shared" si="1521"/>
        <v>43945</v>
      </c>
      <c r="BM212" s="138">
        <f t="shared" si="1521"/>
        <v>43946</v>
      </c>
      <c r="BN212" s="138">
        <f t="shared" si="1521"/>
        <v>43947</v>
      </c>
      <c r="BO212" s="138">
        <f t="shared" si="1521"/>
        <v>43948</v>
      </c>
      <c r="BP212" s="138">
        <f t="shared" si="1521"/>
        <v>43949</v>
      </c>
      <c r="BQ212" s="138">
        <f t="shared" ref="BQ212:BZ212" si="1522">+BQ2</f>
        <v>43950</v>
      </c>
      <c r="BR212" s="138">
        <f t="shared" si="1522"/>
        <v>43951</v>
      </c>
      <c r="BS212" s="138">
        <f t="shared" si="1522"/>
        <v>43952</v>
      </c>
      <c r="BT212" s="138">
        <f t="shared" si="1522"/>
        <v>43953</v>
      </c>
      <c r="BU212" s="138">
        <f t="shared" si="1522"/>
        <v>43954</v>
      </c>
      <c r="BV212" s="138">
        <f t="shared" si="1522"/>
        <v>43955</v>
      </c>
      <c r="BW212" s="138">
        <f t="shared" si="1522"/>
        <v>43956</v>
      </c>
      <c r="BX212" s="138">
        <f t="shared" si="1522"/>
        <v>43957</v>
      </c>
      <c r="BY212" s="138">
        <f t="shared" si="1522"/>
        <v>43958</v>
      </c>
      <c r="BZ212" s="138">
        <f t="shared" si="1522"/>
        <v>43959</v>
      </c>
      <c r="CA212" s="2">
        <v>1</v>
      </c>
      <c r="CC212" s="2" t="s">
        <v>417</v>
      </c>
      <c r="CD212" s="12">
        <f ca="1">+Italia!$B$170-5</f>
        <v>43941</v>
      </c>
      <c r="CE212" s="12">
        <f ca="1">+Italia!$B$170-4</f>
        <v>43942</v>
      </c>
      <c r="CF212" s="12">
        <f ca="1">+Italia!$B$170-3</f>
        <v>43943</v>
      </c>
      <c r="CG212" s="12">
        <f ca="1">+Italia!$B$170-2</f>
        <v>43944</v>
      </c>
      <c r="CH212" s="12">
        <f ca="1">+Italia!$B$170-1</f>
        <v>43945</v>
      </c>
      <c r="CI212" s="12">
        <f ca="1">+Italia!$B$170</f>
        <v>43946</v>
      </c>
      <c r="CJ212" s="2" t="s">
        <v>415</v>
      </c>
      <c r="CK212" s="2" t="s">
        <v>421</v>
      </c>
      <c r="CL212" s="2" t="s">
        <v>416</v>
      </c>
      <c r="CN212" s="2" t="s">
        <v>419</v>
      </c>
      <c r="CP212" s="2" t="s">
        <v>420</v>
      </c>
    </row>
    <row r="213" spans="2:98" x14ac:dyDescent="0.25">
      <c r="B213" s="1"/>
      <c r="C213" s="1" t="str">
        <f>IF('Cruscotto regioni'!$W8=0,"",C13)</f>
        <v xml:space="preserve">Lombardia </v>
      </c>
      <c r="D213" s="1">
        <f>+D13*'Cruscotto regioni'!$W8</f>
        <v>166</v>
      </c>
      <c r="E213" s="1">
        <f>+E13*'Cruscotto regioni'!$W8</f>
        <v>231</v>
      </c>
      <c r="F213" s="1">
        <f>+F13*'Cruscotto regioni'!$W8</f>
        <v>249</v>
      </c>
      <c r="G213" s="1">
        <f>+G13*'Cruscotto regioni'!$W8</f>
        <v>349</v>
      </c>
      <c r="H213" s="1">
        <f>+H13*'Cruscotto regioni'!$W8</f>
        <v>474</v>
      </c>
      <c r="I213" s="1">
        <f>+I13*'Cruscotto regioni'!$W8</f>
        <v>552</v>
      </c>
      <c r="J213" s="1">
        <f>+J13*'Cruscotto regioni'!$W8</f>
        <v>887</v>
      </c>
      <c r="K213" s="1">
        <f>+K13*'Cruscotto regioni'!$W8</f>
        <v>1077</v>
      </c>
      <c r="L213" s="1">
        <f>+L13*'Cruscotto regioni'!$W8</f>
        <v>1326</v>
      </c>
      <c r="M213" s="1">
        <f>+M13*'Cruscotto regioni'!$W8</f>
        <v>1497</v>
      </c>
      <c r="N213" s="1">
        <f>+N13*'Cruscotto regioni'!$W8</f>
        <v>1777</v>
      </c>
      <c r="O213" s="1">
        <f>+O13*'Cruscotto regioni'!$W8</f>
        <v>2008</v>
      </c>
      <c r="P213" s="1">
        <f>+P13*'Cruscotto regioni'!$W8</f>
        <v>2742</v>
      </c>
      <c r="Q213" s="1">
        <f>+Q13*'Cruscotto regioni'!$W8</f>
        <v>3372</v>
      </c>
      <c r="R213" s="1">
        <f>+R13*'Cruscotto regioni'!$W8</f>
        <v>4490</v>
      </c>
      <c r="S213" s="1">
        <f>+S13*'Cruscotto regioni'!$W8</f>
        <v>4427</v>
      </c>
      <c r="T213" s="1">
        <f>+T13*'Cruscotto regioni'!$W8</f>
        <v>5763</v>
      </c>
      <c r="U213" s="1">
        <f>+U13*'Cruscotto regioni'!$W8</f>
        <v>6896</v>
      </c>
      <c r="V213" s="1">
        <f>+V13*'Cruscotto regioni'!$W8</f>
        <v>7732</v>
      </c>
      <c r="W213" s="1">
        <f>+W13*'Cruscotto regioni'!$W8</f>
        <v>9059</v>
      </c>
      <c r="X213" s="1">
        <f>+X13*'Cruscotto regioni'!$W8</f>
        <v>10043</v>
      </c>
      <c r="Y213" s="1">
        <f>+Y13*'Cruscotto regioni'!$W8</f>
        <v>10861</v>
      </c>
      <c r="Z213" s="1">
        <f>+Z13*'Cruscotto regioni'!$W8</f>
        <v>12095</v>
      </c>
      <c r="AA213" s="1">
        <f>+AA13*'Cruscotto regioni'!$W8</f>
        <v>12266</v>
      </c>
      <c r="AB213" s="1">
        <f>+AB13*'Cruscotto regioni'!$W8</f>
        <v>13938</v>
      </c>
      <c r="AC213" s="1">
        <f>+AC13*'Cruscotto regioni'!$W8</f>
        <v>15420</v>
      </c>
      <c r="AD213" s="1">
        <f>+AD13*'Cruscotto regioni'!$W8</f>
        <v>17370</v>
      </c>
      <c r="AE213" s="1">
        <f>+AE13*'Cruscotto regioni'!$W8</f>
        <v>17885</v>
      </c>
      <c r="AF213" s="1">
        <f>+AF13*'Cruscotto regioni'!$W8</f>
        <v>18910</v>
      </c>
      <c r="AG213" s="1">
        <f>+AG13*'Cruscotto regioni'!$W8</f>
        <v>19868</v>
      </c>
      <c r="AH213" s="1">
        <f>+AH13*'Cruscotto regioni'!$W8</f>
        <v>20591</v>
      </c>
      <c r="AI213" s="1">
        <f>+AI13*'Cruscotto regioni'!$W8</f>
        <v>22189</v>
      </c>
      <c r="AJ213" s="1">
        <f>+AJ13*'Cruscotto regioni'!$W8</f>
        <v>23895</v>
      </c>
      <c r="AK213" s="1">
        <f>+AK13*'Cruscotto regioni'!$W8</f>
        <v>24509</v>
      </c>
      <c r="AL213" s="1">
        <f>+AL13*'Cruscotto regioni'!$W8</f>
        <v>25392</v>
      </c>
      <c r="AM213" s="1">
        <f>+AM13*'Cruscotto regioni'!$W8</f>
        <v>25006</v>
      </c>
      <c r="AN213" s="1">
        <f>+AN13*'Cruscotto regioni'!$W8</f>
        <v>25124</v>
      </c>
      <c r="AO213" s="1">
        <f>+AO13*'Cruscotto regioni'!$W8</f>
        <v>25765</v>
      </c>
      <c r="AP213" s="1">
        <f>+AP13*'Cruscotto regioni'!$W8</f>
        <v>25876</v>
      </c>
      <c r="AQ213" s="1">
        <f>+AQ13*'Cruscotto regioni'!$W8</f>
        <v>26189</v>
      </c>
      <c r="AR213" s="1">
        <f>+AR13*'Cruscotto regioni'!$W8</f>
        <v>27220</v>
      </c>
      <c r="AS213" s="1">
        <f>+AS13*'Cruscotto regioni'!$W8</f>
        <v>28124</v>
      </c>
      <c r="AT213" s="1">
        <f>+AT13*'Cruscotto regioni'!$W8</f>
        <v>28469</v>
      </c>
      <c r="AU213" s="1">
        <f>+AU13*'Cruscotto regioni'!$W8</f>
        <v>28343</v>
      </c>
      <c r="AV213" s="1">
        <f>+AV13*'Cruscotto regioni'!$W8</f>
        <v>28545</v>
      </c>
      <c r="AW213" s="1">
        <f>+AW13*'Cruscotto regioni'!$W8</f>
        <v>29074</v>
      </c>
      <c r="AX213" s="1">
        <f>+AX13*'Cruscotto regioni'!$W8</f>
        <v>29530</v>
      </c>
      <c r="AY213" s="1">
        <f>+AY13*'Cruscotto regioni'!$W8</f>
        <v>30258</v>
      </c>
      <c r="AZ213" s="1">
        <f>+AZ13*'Cruscotto regioni'!$W8</f>
        <v>31265</v>
      </c>
      <c r="BA213" s="1">
        <f>+BA13*'Cruscotto regioni'!$W8</f>
        <v>31935</v>
      </c>
      <c r="BB213" s="1">
        <f>+BB13*'Cruscotto regioni'!$W8</f>
        <v>32363</v>
      </c>
      <c r="BC213" s="1">
        <f>+BC13*'Cruscotto regioni'!$W8</f>
        <v>32921</v>
      </c>
      <c r="BD213" s="1">
        <f>+BD13*'Cruscotto regioni'!$W8</f>
        <v>33090</v>
      </c>
      <c r="BE213" s="1">
        <f>+BE13*'Cruscotto regioni'!$W8</f>
        <v>33434</v>
      </c>
      <c r="BF213" s="1">
        <f>+BF13*'Cruscotto regioni'!$W8</f>
        <v>34195</v>
      </c>
      <c r="BG213" s="1">
        <f>+BG13*'Cruscotto regioni'!$W8</f>
        <v>34497</v>
      </c>
      <c r="BH213" s="1">
        <f>+BH13*'Cruscotto regioni'!$W8</f>
        <v>34587</v>
      </c>
      <c r="BI213" s="1">
        <f>+BI13*'Cruscotto regioni'!$W8</f>
        <v>33978</v>
      </c>
      <c r="BJ213" s="1">
        <f>+BJ13*'Cruscotto regioni'!$W8</f>
        <v>34242</v>
      </c>
      <c r="BK213" s="1">
        <f>+BK13*'Cruscotto regioni'!$W8</f>
        <v>33873</v>
      </c>
      <c r="BL213" s="1">
        <f>+BL13*'Cruscotto regioni'!$W8</f>
        <v>34368</v>
      </c>
      <c r="BM213" s="1">
        <f>+BM13*'Cruscotto regioni'!$W8</f>
        <v>34473</v>
      </c>
      <c r="BN213" s="109"/>
      <c r="BO213" s="109"/>
      <c r="BP213" s="109"/>
      <c r="BQ213" s="109"/>
      <c r="BR213" s="109"/>
      <c r="BS213" s="109"/>
      <c r="BT213" s="109"/>
      <c r="BU213" s="109"/>
      <c r="BV213" s="109"/>
      <c r="BW213" s="109"/>
      <c r="BX213" s="109"/>
      <c r="BY213" s="109"/>
      <c r="BZ213" s="109"/>
      <c r="CA213" s="2">
        <v>2</v>
      </c>
      <c r="CB213" t="str">
        <f>+C213</f>
        <v xml:space="preserve">Lombardia </v>
      </c>
      <c r="CC213">
        <v>10018806</v>
      </c>
      <c r="CD213">
        <f t="shared" ref="CD213:CI222" ca="1" si="1523">HLOOKUP(CD$212,$D$212:$BL$233,$CA213,FALSE)</f>
        <v>34587</v>
      </c>
      <c r="CE213">
        <f t="shared" ca="1" si="1523"/>
        <v>33978</v>
      </c>
      <c r="CF213">
        <f t="shared" ca="1" si="1523"/>
        <v>34242</v>
      </c>
      <c r="CG213">
        <f t="shared" ca="1" si="1523"/>
        <v>33873</v>
      </c>
      <c r="CH213">
        <f t="shared" ca="1" si="1523"/>
        <v>34368</v>
      </c>
      <c r="CI213">
        <f ca="1">HLOOKUP(CI$212,$D$212:$BZ$233,$CA213,FALSE)</f>
        <v>34473</v>
      </c>
      <c r="CJ213">
        <v>1E-4</v>
      </c>
      <c r="CK213" s="85">
        <f ca="1">+(CI213-CD213)/CC213*100000+CJ213</f>
        <v>-1.1377601402203017</v>
      </c>
      <c r="CL213" s="85">
        <f ca="1">+CI213/CC213*100000</f>
        <v>344.08291766503913</v>
      </c>
      <c r="CM213" t="str">
        <f>+CB213</f>
        <v xml:space="preserve">Lombardia </v>
      </c>
      <c r="CN213" s="85">
        <f ca="1">LARGE($CK$213:$CK$233,ROW(A1))</f>
        <v>21.514216878943916</v>
      </c>
      <c r="CO213" t="str">
        <f ca="1">VLOOKUP($CN213,$CK$213:$CM$233,3,FALSE)</f>
        <v xml:space="preserve">Piemonte </v>
      </c>
      <c r="CP213" s="85">
        <f ca="1">LARGE($CL$213:$CL$233,ROW(A1))</f>
        <v>352.91766058982915</v>
      </c>
      <c r="CQ213" t="str">
        <f ca="1">VLOOKUP($CP213,$CL$213:$CM$233,2,FALSE)</f>
        <v xml:space="preserve">Piemonte </v>
      </c>
      <c r="CR213" s="2"/>
      <c r="CS213" t="s">
        <v>60</v>
      </c>
      <c r="CT213" s="2"/>
    </row>
    <row r="214" spans="2:98" x14ac:dyDescent="0.25">
      <c r="B214" s="1"/>
      <c r="C214" s="1" t="str">
        <f>IF('Cruscotto regioni'!$W9=0,"",C20)</f>
        <v xml:space="preserve">Emilia-Romagna </v>
      </c>
      <c r="D214" s="1">
        <f>+D20*'Cruscotto regioni'!$W9</f>
        <v>18</v>
      </c>
      <c r="E214" s="1">
        <f>+E20*'Cruscotto regioni'!$W9</f>
        <v>26</v>
      </c>
      <c r="F214" s="1">
        <f>+F20*'Cruscotto regioni'!$W9</f>
        <v>46</v>
      </c>
      <c r="G214" s="1">
        <f>+G20*'Cruscotto regioni'!$W9</f>
        <v>96</v>
      </c>
      <c r="H214" s="1">
        <f>+H20*'Cruscotto regioni'!$W9</f>
        <v>143</v>
      </c>
      <c r="I214" s="1">
        <f>+I20*'Cruscotto regioni'!$W9</f>
        <v>213</v>
      </c>
      <c r="J214" s="1">
        <f>+J20*'Cruscotto regioni'!$W9</f>
        <v>277</v>
      </c>
      <c r="K214" s="1">
        <f>+K20*'Cruscotto regioni'!$W9</f>
        <v>324</v>
      </c>
      <c r="L214" s="1">
        <f>+L20*'Cruscotto regioni'!$W9</f>
        <v>398</v>
      </c>
      <c r="M214" s="1">
        <f>+M20*'Cruscotto regioni'!$W9</f>
        <v>516</v>
      </c>
      <c r="N214" s="1">
        <f>+N20*'Cruscotto regioni'!$W9</f>
        <v>658</v>
      </c>
      <c r="O214" s="1">
        <f>+O20*'Cruscotto regioni'!$W9</f>
        <v>816</v>
      </c>
      <c r="P214" s="1">
        <f>+P20*'Cruscotto regioni'!$W9</f>
        <v>937</v>
      </c>
      <c r="Q214" s="1">
        <f>+Q20*'Cruscotto regioni'!$W9</f>
        <v>1097</v>
      </c>
      <c r="R214" s="1">
        <f>+R20*'Cruscotto regioni'!$W9</f>
        <v>1286</v>
      </c>
      <c r="S214" s="1">
        <f>+S20*'Cruscotto regioni'!$W9</f>
        <v>1417</v>
      </c>
      <c r="T214" s="1">
        <f>+T20*'Cruscotto regioni'!$W9</f>
        <v>1588</v>
      </c>
      <c r="U214" s="1">
        <f>+U20*'Cruscotto regioni'!$W9</f>
        <v>1758</v>
      </c>
      <c r="V214" s="1">
        <f>+V20*'Cruscotto regioni'!$W9</f>
        <v>2011</v>
      </c>
      <c r="W214" s="1">
        <f>+W20*'Cruscotto regioni'!$W9</f>
        <v>2349</v>
      </c>
      <c r="X214" s="1">
        <f>+X20*'Cruscotto regioni'!$W9</f>
        <v>2741</v>
      </c>
      <c r="Y214" s="1">
        <f>+Y20*'Cruscotto regioni'!$W9</f>
        <v>3088</v>
      </c>
      <c r="Z214" s="1">
        <f>+Z20*'Cruscotto regioni'!$W9</f>
        <v>3404</v>
      </c>
      <c r="AA214" s="1">
        <f>+AA20*'Cruscotto regioni'!$W9</f>
        <v>3915</v>
      </c>
      <c r="AB214" s="1">
        <f>+AB20*'Cruscotto regioni'!$W9</f>
        <v>4506</v>
      </c>
      <c r="AC214" s="1">
        <f>+AC20*'Cruscotto regioni'!$W9</f>
        <v>5089</v>
      </c>
      <c r="AD214" s="1">
        <f>+AD20*'Cruscotto regioni'!$W9</f>
        <v>5661</v>
      </c>
      <c r="AE214" s="1">
        <f>+AE20*'Cruscotto regioni'!$W9</f>
        <v>6390</v>
      </c>
      <c r="AF214" s="1">
        <f>+AF20*'Cruscotto regioni'!$W9</f>
        <v>7220</v>
      </c>
      <c r="AG214" s="1">
        <f>+AG20*'Cruscotto regioni'!$W9</f>
        <v>7711</v>
      </c>
      <c r="AH214" s="1">
        <f>+AH20*'Cruscotto regioni'!$W9</f>
        <v>8256</v>
      </c>
      <c r="AI214" s="1">
        <f>+AI20*'Cruscotto regioni'!$W9</f>
        <v>8850</v>
      </c>
      <c r="AJ214" s="1">
        <f>+AJ20*'Cruscotto regioni'!$W9</f>
        <v>9361</v>
      </c>
      <c r="AK214" s="1">
        <f>+AK20*'Cruscotto regioni'!$W9</f>
        <v>9964</v>
      </c>
      <c r="AL214" s="1">
        <f>+AL20*'Cruscotto regioni'!$W9</f>
        <v>10535</v>
      </c>
      <c r="AM214" s="1">
        <f>+AM20*'Cruscotto regioni'!$W9</f>
        <v>10766</v>
      </c>
      <c r="AN214" s="1">
        <f>+AN20*'Cruscotto regioni'!$W9</f>
        <v>10953</v>
      </c>
      <c r="AO214" s="1">
        <f>+AO20*'Cruscotto regioni'!$W9</f>
        <v>11489</v>
      </c>
      <c r="AP214" s="1">
        <f>+AP20*'Cruscotto regioni'!$W9</f>
        <v>11859</v>
      </c>
      <c r="AQ214" s="1">
        <f>+AQ20*'Cruscotto regioni'!$W9</f>
        <v>12178</v>
      </c>
      <c r="AR214" s="1">
        <f>+AR20*'Cruscotto regioni'!$W9</f>
        <v>12523</v>
      </c>
      <c r="AS214" s="1">
        <f>+AS20*'Cruscotto regioni'!$W9</f>
        <v>12837</v>
      </c>
      <c r="AT214" s="1">
        <f>+AT20*'Cruscotto regioni'!$W9</f>
        <v>13051</v>
      </c>
      <c r="AU214" s="1">
        <f>+AU20*'Cruscotto regioni'!$W9</f>
        <v>13048</v>
      </c>
      <c r="AV214" s="1">
        <f>+AV20*'Cruscotto regioni'!$W9</f>
        <v>13110</v>
      </c>
      <c r="AW214" s="1">
        <f>+AW20*'Cruscotto regioni'!$W9</f>
        <v>13258</v>
      </c>
      <c r="AX214" s="1">
        <f>+AX20*'Cruscotto regioni'!$W9</f>
        <v>13350</v>
      </c>
      <c r="AY214" s="1">
        <f>+AY20*'Cruscotto regioni'!$W9</f>
        <v>13495</v>
      </c>
      <c r="AZ214" s="1">
        <f>+AZ20*'Cruscotto regioni'!$W9</f>
        <v>13672</v>
      </c>
      <c r="BA214" s="1">
        <f>+BA20*'Cruscotto regioni'!$W9</f>
        <v>13818</v>
      </c>
      <c r="BB214" s="1">
        <f>+BB20*'Cruscotto regioni'!$W9</f>
        <v>13778</v>
      </c>
      <c r="BC214" s="1">
        <f>+BC20*'Cruscotto regioni'!$W9</f>
        <v>13577</v>
      </c>
      <c r="BD214" s="1">
        <f>+BD20*'Cruscotto regioni'!$W9</f>
        <v>13663</v>
      </c>
      <c r="BE214" s="1">
        <f>+BE20*'Cruscotto regioni'!$W9</f>
        <v>13585</v>
      </c>
      <c r="BF214" s="1">
        <f>+BF20*'Cruscotto regioni'!$W9</f>
        <v>13584</v>
      </c>
      <c r="BG214" s="1">
        <f>+BG20*'Cruscotto regioni'!$W9</f>
        <v>13552</v>
      </c>
      <c r="BH214" s="1">
        <f>+BH20*'Cruscotto regioni'!$W9</f>
        <v>13522</v>
      </c>
      <c r="BI214" s="1">
        <f>+BI20*'Cruscotto regioni'!$W9</f>
        <v>13244</v>
      </c>
      <c r="BJ214" s="1">
        <f>+BJ20*'Cruscotto regioni'!$W9</f>
        <v>13084</v>
      </c>
      <c r="BK214" s="1">
        <f>+BK20*'Cruscotto regioni'!$W9</f>
        <v>12845</v>
      </c>
      <c r="BL214" s="1">
        <f>+BL20*'Cruscotto regioni'!$W9</f>
        <v>12509</v>
      </c>
      <c r="BM214" s="1">
        <f>+BM20*'Cruscotto regioni'!$W9</f>
        <v>12347</v>
      </c>
      <c r="BN214" s="109"/>
      <c r="BO214" s="109"/>
      <c r="BP214" s="109"/>
      <c r="BQ214" s="109"/>
      <c r="BR214" s="109"/>
      <c r="BS214" s="109"/>
      <c r="BT214" s="109"/>
      <c r="BU214" s="109"/>
      <c r="BV214" s="109"/>
      <c r="BW214" s="109"/>
      <c r="BX214" s="109"/>
      <c r="BY214" s="109"/>
      <c r="BZ214" s="109"/>
      <c r="CA214" s="2">
        <v>3</v>
      </c>
      <c r="CB214" t="str">
        <f t="shared" ref="CB214:CB233" si="1524">+C214</f>
        <v xml:space="preserve">Emilia-Romagna </v>
      </c>
      <c r="CC214">
        <v>4448841</v>
      </c>
      <c r="CD214">
        <f t="shared" ca="1" si="1523"/>
        <v>13522</v>
      </c>
      <c r="CE214">
        <f t="shared" ca="1" si="1523"/>
        <v>13244</v>
      </c>
      <c r="CF214">
        <f t="shared" ca="1" si="1523"/>
        <v>13084</v>
      </c>
      <c r="CG214">
        <f t="shared" ca="1" si="1523"/>
        <v>12845</v>
      </c>
      <c r="CH214">
        <f t="shared" ca="1" si="1523"/>
        <v>12509</v>
      </c>
      <c r="CI214">
        <f ca="1">HLOOKUP(CI$212,$D$212:$BZ$233,$CA214,FALSE)</f>
        <v>12347</v>
      </c>
      <c r="CJ214">
        <v>2.0000000000000001E-4</v>
      </c>
      <c r="CK214" s="85">
        <f t="shared" ref="CK214:CK233" ca="1" si="1525">+(CI214-CD214)/CC214*100000+CJ214</f>
        <v>-26.411173209336994</v>
      </c>
      <c r="CL214" s="85">
        <f t="shared" ref="CL214:CL233" ca="1" si="1526">+CI214/CC214*100000</f>
        <v>277.53295746015647</v>
      </c>
      <c r="CM214" t="str">
        <f t="shared" ref="CM214:CM233" si="1527">+CB214</f>
        <v xml:space="preserve">Emilia-Romagna </v>
      </c>
      <c r="CN214" s="85">
        <f t="shared" ref="CN214:CN233" ca="1" si="1528">LARGE($CK$213:$CK$233,ROW(A2))</f>
        <v>3.9015308474014261</v>
      </c>
      <c r="CO214" t="str">
        <f t="shared" ref="CO214:CO233" ca="1" si="1529">VLOOKUP($CN214,$CK$213:$CM$233,3,FALSE)</f>
        <v xml:space="preserve">Marche </v>
      </c>
      <c r="CP214" s="85">
        <f t="shared" ref="CP214:CP233" ca="1" si="1530">LARGE($CL$213:$CL$233,ROW(A2))</f>
        <v>344.08291766503913</v>
      </c>
      <c r="CQ214" t="str">
        <f t="shared" ref="CQ214:CQ233" ca="1" si="1531">VLOOKUP($CP214,$CL$213:$CM$233,2,FALSE)</f>
        <v xml:space="preserve">Lombardia </v>
      </c>
      <c r="CR214" s="2"/>
      <c r="CS214" t="s">
        <v>61</v>
      </c>
      <c r="CT214" s="2"/>
    </row>
    <row r="215" spans="2:98" x14ac:dyDescent="0.25">
      <c r="B215" s="1"/>
      <c r="C215" s="1" t="str">
        <f>IF('Cruscotto regioni'!$W10=0,"",C27)</f>
        <v xml:space="preserve">Veneto </v>
      </c>
      <c r="D215" s="1">
        <f>+D27*'Cruscotto regioni'!$W10</f>
        <v>32</v>
      </c>
      <c r="E215" s="1">
        <f>+E27*'Cruscotto regioni'!$W10</f>
        <v>42</v>
      </c>
      <c r="F215" s="1">
        <f>+F27*'Cruscotto regioni'!$W10</f>
        <v>69</v>
      </c>
      <c r="G215" s="1">
        <f>+G27*'Cruscotto regioni'!$W10</f>
        <v>109</v>
      </c>
      <c r="H215" s="1">
        <f>+H27*'Cruscotto regioni'!$W10</f>
        <v>149</v>
      </c>
      <c r="I215" s="1">
        <f>+I27*'Cruscotto regioni'!$W10</f>
        <v>189</v>
      </c>
      <c r="J215" s="1">
        <f>+J27*'Cruscotto regioni'!$W10</f>
        <v>261</v>
      </c>
      <c r="K215" s="1">
        <f>+K27*'Cruscotto regioni'!$W10</f>
        <v>271</v>
      </c>
      <c r="L215" s="1">
        <f>+L27*'Cruscotto regioni'!$W10</f>
        <v>297</v>
      </c>
      <c r="M215" s="1">
        <f>+M27*'Cruscotto regioni'!$W10</f>
        <v>345</v>
      </c>
      <c r="N215" s="1">
        <f>+N27*'Cruscotto regioni'!$W10</f>
        <v>380</v>
      </c>
      <c r="O215" s="1">
        <f>+O27*'Cruscotto regioni'!$W10</f>
        <v>454</v>
      </c>
      <c r="P215" s="1">
        <f>+P27*'Cruscotto regioni'!$W10</f>
        <v>505</v>
      </c>
      <c r="Q215" s="1">
        <f>+Q27*'Cruscotto regioni'!$W10</f>
        <v>623</v>
      </c>
      <c r="R215" s="1">
        <f>+R27*'Cruscotto regioni'!$W10</f>
        <v>694</v>
      </c>
      <c r="S215" s="1">
        <f>+S27*'Cruscotto regioni'!$W10</f>
        <v>783</v>
      </c>
      <c r="T215" s="1">
        <f>+T27*'Cruscotto regioni'!$W10</f>
        <v>940</v>
      </c>
      <c r="U215" s="1">
        <f>+U27*'Cruscotto regioni'!$W10</f>
        <v>1297</v>
      </c>
      <c r="V215" s="1">
        <f>+V27*'Cruscotto regioni'!$W10</f>
        <v>1453</v>
      </c>
      <c r="W215" s="1">
        <f>+W27*'Cruscotto regioni'!$W10</f>
        <v>1775</v>
      </c>
      <c r="X215" s="1">
        <f>+X27*'Cruscotto regioni'!$W10</f>
        <v>1989</v>
      </c>
      <c r="Y215" s="1">
        <f>+Y27*'Cruscotto regioni'!$W10</f>
        <v>2274</v>
      </c>
      <c r="Z215" s="1">
        <f>+Z27*'Cruscotto regioni'!$W10</f>
        <v>2488</v>
      </c>
      <c r="AA215" s="1">
        <f>+AA27*'Cruscotto regioni'!$W10</f>
        <v>2953</v>
      </c>
      <c r="AB215" s="1">
        <f>+AB27*'Cruscotto regioni'!$W10</f>
        <v>3169</v>
      </c>
      <c r="AC215" s="1">
        <f>+AC27*'Cruscotto regioni'!$W10</f>
        <v>3677</v>
      </c>
      <c r="AD215" s="1">
        <f>+AD27*'Cruscotto regioni'!$W10</f>
        <v>4214</v>
      </c>
      <c r="AE215" s="1">
        <f>+AE27*'Cruscotto regioni'!$W10</f>
        <v>4644</v>
      </c>
      <c r="AF215" s="1">
        <f>+AF27*'Cruscotto regioni'!$W10</f>
        <v>4986</v>
      </c>
      <c r="AG215" s="1">
        <f>+AG27*'Cruscotto regioni'!$W10</f>
        <v>5351</v>
      </c>
      <c r="AH215" s="1">
        <f>+AH27*'Cruscotto regioni'!$W10</f>
        <v>5745</v>
      </c>
      <c r="AI215" s="1">
        <f>+AI27*'Cruscotto regioni'!$W10</f>
        <v>6140</v>
      </c>
      <c r="AJ215" s="1">
        <f>+AJ27*'Cruscotto regioni'!$W10</f>
        <v>6648</v>
      </c>
      <c r="AK215" s="1">
        <f>+AK27*'Cruscotto regioni'!$W10</f>
        <v>6913</v>
      </c>
      <c r="AL215" s="1">
        <f>+AL27*'Cruscotto regioni'!$W10</f>
        <v>7251</v>
      </c>
      <c r="AM215" s="1">
        <f>+AM27*'Cruscotto regioni'!$W10</f>
        <v>7564</v>
      </c>
      <c r="AN215" s="1">
        <f>+AN27*'Cruscotto regioni'!$W10</f>
        <v>7850</v>
      </c>
      <c r="AO215" s="1">
        <f>+AO27*'Cruscotto regioni'!$W10</f>
        <v>8224</v>
      </c>
      <c r="AP215" s="1">
        <f>+AP27*'Cruscotto regioni'!$W10</f>
        <v>8578</v>
      </c>
      <c r="AQ215" s="1">
        <f>+AQ27*'Cruscotto regioni'!$W10</f>
        <v>8861</v>
      </c>
      <c r="AR215" s="1">
        <f>+AR27*'Cruscotto regioni'!$W10</f>
        <v>9093</v>
      </c>
      <c r="AS215" s="1">
        <f>+AS27*'Cruscotto regioni'!$W10</f>
        <v>9409</v>
      </c>
      <c r="AT215" s="1">
        <f>+AT27*'Cruscotto regioni'!$W10</f>
        <v>9722</v>
      </c>
      <c r="AU215" s="1">
        <f>+AU27*'Cruscotto regioni'!$W10</f>
        <v>9965</v>
      </c>
      <c r="AV215" s="1">
        <f>+AV27*'Cruscotto regioni'!$W10</f>
        <v>10171</v>
      </c>
      <c r="AW215" s="1">
        <f>+AW27*'Cruscotto regioni'!$W10</f>
        <v>10449</v>
      </c>
      <c r="AX215" s="1">
        <f>+AX27*'Cruscotto regioni'!$W10</f>
        <v>10647</v>
      </c>
      <c r="AY215" s="1">
        <f>+AY27*'Cruscotto regioni'!$W10</f>
        <v>10749</v>
      </c>
      <c r="AZ215" s="1">
        <f>+AZ27*'Cruscotto regioni'!$W10</f>
        <v>10729</v>
      </c>
      <c r="BA215" s="1">
        <f>+BA27*'Cruscotto regioni'!$W10</f>
        <v>10766</v>
      </c>
      <c r="BB215" s="1">
        <f>+BB27*'Cruscotto regioni'!$W10</f>
        <v>10736</v>
      </c>
      <c r="BC215" s="1">
        <f>+BC27*'Cruscotto regioni'!$W10</f>
        <v>10789</v>
      </c>
      <c r="BD215" s="1">
        <f>+BD27*'Cruscotto regioni'!$W10</f>
        <v>10800</v>
      </c>
      <c r="BE215" s="1">
        <f>+BE27*'Cruscotto regioni'!$W10</f>
        <v>10618</v>
      </c>
      <c r="BF215" s="1">
        <f>+BF27*'Cruscotto regioni'!$W10</f>
        <v>10444</v>
      </c>
      <c r="BG215" s="1">
        <f>+BG27*'Cruscotto regioni'!$W10</f>
        <v>10210</v>
      </c>
      <c r="BH215" s="1">
        <f>+BH27*'Cruscotto regioni'!$W10</f>
        <v>10061</v>
      </c>
      <c r="BI215" s="1">
        <f>+BI27*'Cruscotto regioni'!$W10</f>
        <v>10077</v>
      </c>
      <c r="BJ215" s="1">
        <f>+BJ27*'Cruscotto regioni'!$W10</f>
        <v>9991</v>
      </c>
      <c r="BK215" s="1">
        <f>+BK27*'Cruscotto regioni'!$W10</f>
        <v>9925</v>
      </c>
      <c r="BL215" s="1">
        <f>+BL27*'Cruscotto regioni'!$W10</f>
        <v>9679</v>
      </c>
      <c r="BM215" s="1">
        <f>+BM27*'Cruscotto regioni'!$W10</f>
        <v>9432</v>
      </c>
      <c r="BN215" s="109"/>
      <c r="BO215" s="109"/>
      <c r="BP215" s="109"/>
      <c r="BQ215" s="109"/>
      <c r="BR215" s="109"/>
      <c r="BS215" s="109"/>
      <c r="BT215" s="109"/>
      <c r="BU215" s="109"/>
      <c r="BV215" s="109"/>
      <c r="BW215" s="109"/>
      <c r="BX215" s="109"/>
      <c r="BY215" s="109"/>
      <c r="BZ215" s="109"/>
      <c r="CA215" s="2">
        <v>4</v>
      </c>
      <c r="CB215" t="str">
        <f t="shared" si="1524"/>
        <v xml:space="preserve">Veneto </v>
      </c>
      <c r="CC215">
        <v>4907529</v>
      </c>
      <c r="CD215">
        <f t="shared" ca="1" si="1523"/>
        <v>10061</v>
      </c>
      <c r="CE215">
        <f t="shared" ca="1" si="1523"/>
        <v>10077</v>
      </c>
      <c r="CF215">
        <f t="shared" ca="1" si="1523"/>
        <v>9991</v>
      </c>
      <c r="CG215">
        <f t="shared" ca="1" si="1523"/>
        <v>9925</v>
      </c>
      <c r="CH215">
        <f t="shared" ca="1" si="1523"/>
        <v>9679</v>
      </c>
      <c r="CI215">
        <f ca="1">HLOOKUP(CI$212,$D$212:$BZ$233,$CA215,FALSE)</f>
        <v>9432</v>
      </c>
      <c r="CJ215">
        <v>2.9999999999999997E-4</v>
      </c>
      <c r="CK215" s="85">
        <f t="shared" ca="1" si="1525"/>
        <v>-12.816740918148421</v>
      </c>
      <c r="CL215" s="85">
        <f t="shared" ca="1" si="1526"/>
        <v>192.19448321140842</v>
      </c>
      <c r="CM215" t="str">
        <f t="shared" si="1527"/>
        <v xml:space="preserve">Veneto </v>
      </c>
      <c r="CN215" s="85">
        <f t="shared" ca="1" si="1528"/>
        <v>3.3239905284459943</v>
      </c>
      <c r="CO215" t="str">
        <f t="shared" ca="1" si="1529"/>
        <v xml:space="preserve">Lazio </v>
      </c>
      <c r="CP215" s="85">
        <f t="shared" ca="1" si="1530"/>
        <v>323.80004604496071</v>
      </c>
      <c r="CQ215" t="str">
        <f t="shared" ca="1" si="1531"/>
        <v xml:space="preserve">P.A. Trento </v>
      </c>
      <c r="CR215" s="2"/>
      <c r="CS215" t="s">
        <v>63</v>
      </c>
      <c r="CT215" s="2"/>
    </row>
    <row r="216" spans="2:98" x14ac:dyDescent="0.25">
      <c r="B216" s="1"/>
      <c r="C216" s="1" t="str">
        <f>IF('Cruscotto regioni'!$W11=0,"",C34)</f>
        <v xml:space="preserve">Piemonte </v>
      </c>
      <c r="D216" s="1">
        <f>+D34*'Cruscotto regioni'!$W11</f>
        <v>3</v>
      </c>
      <c r="E216" s="1">
        <f>+E34*'Cruscotto regioni'!$W11</f>
        <v>3</v>
      </c>
      <c r="F216" s="1">
        <f>+F34*'Cruscotto regioni'!$W11</f>
        <v>3</v>
      </c>
      <c r="G216" s="1">
        <f>+G34*'Cruscotto regioni'!$W11</f>
        <v>2</v>
      </c>
      <c r="H216" s="1">
        <f>+H34*'Cruscotto regioni'!$W11</f>
        <v>11</v>
      </c>
      <c r="I216" s="1">
        <f>+I34*'Cruscotto regioni'!$W11</f>
        <v>11</v>
      </c>
      <c r="J216" s="1">
        <f>+J34*'Cruscotto regioni'!$W11</f>
        <v>49</v>
      </c>
      <c r="K216" s="1">
        <f>+K34*'Cruscotto regioni'!$W11</f>
        <v>51</v>
      </c>
      <c r="L216" s="1">
        <f>+L34*'Cruscotto regioni'!$W11</f>
        <v>35</v>
      </c>
      <c r="M216" s="1">
        <f>+M34*'Cruscotto regioni'!$W11</f>
        <v>82</v>
      </c>
      <c r="N216" s="1">
        <f>+N34*'Cruscotto regioni'!$W11</f>
        <v>106</v>
      </c>
      <c r="O216" s="1">
        <f>+O34*'Cruscotto regioni'!$W11</f>
        <v>139</v>
      </c>
      <c r="P216" s="1">
        <f>+P34*'Cruscotto regioni'!$W11</f>
        <v>202</v>
      </c>
      <c r="Q216" s="1">
        <f>+Q34*'Cruscotto regioni'!$W11</f>
        <v>355</v>
      </c>
      <c r="R216" s="1">
        <f>+R34*'Cruscotto regioni'!$W11</f>
        <v>337</v>
      </c>
      <c r="S216" s="1">
        <f>+S34*'Cruscotto regioni'!$W11</f>
        <v>436</v>
      </c>
      <c r="T216" s="1">
        <f>+T34*'Cruscotto regioni'!$W11</f>
        <v>480</v>
      </c>
      <c r="U216" s="1">
        <f>+U34*'Cruscotto regioni'!$W11</f>
        <v>554</v>
      </c>
      <c r="V216" s="1">
        <f>+V34*'Cruscotto regioni'!$W11</f>
        <v>794</v>
      </c>
      <c r="W216" s="1">
        <f>+W34*'Cruscotto regioni'!$W11</f>
        <v>814</v>
      </c>
      <c r="X216" s="1">
        <f>+X34*'Cruscotto regioni'!$W11</f>
        <v>1030</v>
      </c>
      <c r="Y216" s="1">
        <f>+Y34*'Cruscotto regioni'!$W11</f>
        <v>1405</v>
      </c>
      <c r="Z216" s="1">
        <f>+Z34*'Cruscotto regioni'!$W11</f>
        <v>1764</v>
      </c>
      <c r="AA216" s="1">
        <f>+AA34*'Cruscotto regioni'!$W11</f>
        <v>2187</v>
      </c>
      <c r="AB216" s="1">
        <f>+AB34*'Cruscotto regioni'!$W11</f>
        <v>2754</v>
      </c>
      <c r="AC216" s="1">
        <f>+AC34*'Cruscotto regioni'!$W11</f>
        <v>3244</v>
      </c>
      <c r="AD216" s="1">
        <f>+AD34*'Cruscotto regioni'!$W11</f>
        <v>3506</v>
      </c>
      <c r="AE216" s="1">
        <f>+AE34*'Cruscotto regioni'!$W11</f>
        <v>4127</v>
      </c>
      <c r="AF216" s="1">
        <f>+AF34*'Cruscotto regioni'!$W11</f>
        <v>4529</v>
      </c>
      <c r="AG216" s="1">
        <f>+AG34*'Cruscotto regioni'!$W11</f>
        <v>5124</v>
      </c>
      <c r="AH216" s="1">
        <f>+AH34*'Cruscotto regioni'!$W11</f>
        <v>5556</v>
      </c>
      <c r="AI216" s="1">
        <f>+AI34*'Cruscotto regioni'!$W11</f>
        <v>5950</v>
      </c>
      <c r="AJ216" s="1">
        <f>+AJ34*'Cruscotto regioni'!$W11</f>
        <v>6347</v>
      </c>
      <c r="AK216" s="1">
        <f>+AK34*'Cruscotto regioni'!$W11</f>
        <v>6851</v>
      </c>
      <c r="AL216" s="1">
        <f>+AL34*'Cruscotto regioni'!$W11</f>
        <v>7268</v>
      </c>
      <c r="AM216" s="1">
        <f>+AM34*'Cruscotto regioni'!$W11</f>
        <v>7655</v>
      </c>
      <c r="AN216" s="1">
        <f>+AN34*'Cruscotto regioni'!$W11</f>
        <v>8082</v>
      </c>
      <c r="AO216" s="1">
        <f>+AO34*'Cruscotto regioni'!$W11</f>
        <v>8470</v>
      </c>
      <c r="AP216" s="1">
        <f>+AP34*'Cruscotto regioni'!$W11</f>
        <v>8799</v>
      </c>
      <c r="AQ216" s="1">
        <f>+AQ34*'Cruscotto regioni'!$W11</f>
        <v>9130</v>
      </c>
      <c r="AR216" s="1">
        <f>+AR34*'Cruscotto regioni'!$W11</f>
        <v>9693</v>
      </c>
      <c r="AS216" s="1">
        <f>+AS34*'Cruscotto regioni'!$W11</f>
        <v>10177</v>
      </c>
      <c r="AT216" s="1">
        <f>+AT34*'Cruscotto regioni'!$W11</f>
        <v>10545</v>
      </c>
      <c r="AU216" s="1">
        <f>+AU34*'Cruscotto regioni'!$W11</f>
        <v>10704</v>
      </c>
      <c r="AV216" s="1">
        <f>+AV34*'Cruscotto regioni'!$W11</f>
        <v>10989</v>
      </c>
      <c r="AW216" s="1">
        <f>+AW34*'Cruscotto regioni'!$W11</f>
        <v>11336</v>
      </c>
      <c r="AX216" s="1">
        <f>+AX34*'Cruscotto regioni'!$W11</f>
        <v>11576</v>
      </c>
      <c r="AY216" s="1">
        <f>+AY34*'Cruscotto regioni'!$W11</f>
        <v>12170</v>
      </c>
      <c r="AZ216" s="1">
        <f>+AZ34*'Cruscotto regioni'!$W11</f>
        <v>12505</v>
      </c>
      <c r="BA216" s="1">
        <f>+BA34*'Cruscotto regioni'!$W11</f>
        <v>12765</v>
      </c>
      <c r="BB216" s="1">
        <f>+BB34*'Cruscotto regioni'!$W11</f>
        <v>13055</v>
      </c>
      <c r="BC216" s="1">
        <f>+BC34*'Cruscotto regioni'!$W11</f>
        <v>13195</v>
      </c>
      <c r="BD216" s="1">
        <f>+BD34*'Cruscotto regioni'!$W11</f>
        <v>13783</v>
      </c>
      <c r="BE216" s="1">
        <f>+BE34*'Cruscotto regioni'!$W11</f>
        <v>13998</v>
      </c>
      <c r="BF216" s="1">
        <f>+BF34*'Cruscotto regioni'!$W11</f>
        <v>14223</v>
      </c>
      <c r="BG216" s="1">
        <f>+BG34*'Cruscotto regioni'!$W11</f>
        <v>14470</v>
      </c>
      <c r="BH216" s="1">
        <f>+BH34*'Cruscotto regioni'!$W11</f>
        <v>14557</v>
      </c>
      <c r="BI216" s="1">
        <f>+BI34*'Cruscotto regioni'!$W11</f>
        <v>14811</v>
      </c>
      <c r="BJ216" s="1">
        <f>+BJ34*'Cruscotto regioni'!$W11</f>
        <v>15122</v>
      </c>
      <c r="BK216" s="1">
        <f>+BK34*'Cruscotto regioni'!$W11</f>
        <v>15152</v>
      </c>
      <c r="BL216" s="1">
        <f>+BL34*'Cruscotto regioni'!$W11</f>
        <v>15391</v>
      </c>
      <c r="BM216" s="1">
        <f>+BM34*'Cruscotto regioni'!$W11</f>
        <v>15502</v>
      </c>
      <c r="BN216" s="109"/>
      <c r="BO216" s="109"/>
      <c r="BP216" s="109"/>
      <c r="BQ216" s="109"/>
      <c r="BR216" s="109"/>
      <c r="BS216" s="109"/>
      <c r="BT216" s="109"/>
      <c r="BU216" s="109"/>
      <c r="BV216" s="109"/>
      <c r="BW216" s="109"/>
      <c r="BX216" s="109"/>
      <c r="BY216" s="109"/>
      <c r="BZ216" s="109"/>
      <c r="CA216" s="2">
        <v>5</v>
      </c>
      <c r="CB216" t="str">
        <f t="shared" si="1524"/>
        <v xml:space="preserve">Piemonte </v>
      </c>
      <c r="CC216">
        <v>4392526</v>
      </c>
      <c r="CD216">
        <f t="shared" ca="1" si="1523"/>
        <v>14557</v>
      </c>
      <c r="CE216">
        <f t="shared" ca="1" si="1523"/>
        <v>14811</v>
      </c>
      <c r="CF216">
        <f t="shared" ca="1" si="1523"/>
        <v>15122</v>
      </c>
      <c r="CG216">
        <f t="shared" ca="1" si="1523"/>
        <v>15152</v>
      </c>
      <c r="CH216">
        <f t="shared" ca="1" si="1523"/>
        <v>15391</v>
      </c>
      <c r="CI216">
        <f ca="1">HLOOKUP(CI$212,$D$212:$BZ$233,$CA216,FALSE)</f>
        <v>15502</v>
      </c>
      <c r="CJ216">
        <v>4.0000000000000002E-4</v>
      </c>
      <c r="CK216" s="85">
        <f t="shared" ca="1" si="1525"/>
        <v>21.514216878943916</v>
      </c>
      <c r="CL216" s="85">
        <f t="shared" ca="1" si="1526"/>
        <v>352.91766058982915</v>
      </c>
      <c r="CM216" t="str">
        <f t="shared" si="1527"/>
        <v xml:space="preserve">Piemonte </v>
      </c>
      <c r="CN216" s="85">
        <f t="shared" ca="1" si="1528"/>
        <v>2.6835605319831646</v>
      </c>
      <c r="CO216" t="str">
        <f t="shared" ca="1" si="1529"/>
        <v xml:space="preserve">Puglia </v>
      </c>
      <c r="CP216" s="85">
        <f t="shared" ca="1" si="1530"/>
        <v>277.53295746015647</v>
      </c>
      <c r="CQ216" t="str">
        <f t="shared" ca="1" si="1531"/>
        <v xml:space="preserve">Emilia-Romagna </v>
      </c>
      <c r="CR216" s="2"/>
      <c r="CS216" t="s">
        <v>64</v>
      </c>
      <c r="CT216" s="2"/>
    </row>
    <row r="217" spans="2:98" x14ac:dyDescent="0.25">
      <c r="B217" s="1"/>
      <c r="C217" s="1" t="str">
        <f>IF('Cruscotto regioni'!$W12=0,"",C41)</f>
        <v xml:space="preserve">Marche </v>
      </c>
      <c r="D217" s="1">
        <f>+D41*'Cruscotto regioni'!$W12</f>
        <v>0</v>
      </c>
      <c r="E217" s="1">
        <f>+E41*'Cruscotto regioni'!$W12</f>
        <v>0</v>
      </c>
      <c r="F217" s="1">
        <f>+F41*'Cruscotto regioni'!$W12</f>
        <v>1</v>
      </c>
      <c r="G217" s="1">
        <f>+G41*'Cruscotto regioni'!$W12</f>
        <v>3</v>
      </c>
      <c r="H217" s="1">
        <f>+H41*'Cruscotto regioni'!$W12</f>
        <v>6</v>
      </c>
      <c r="I217" s="1">
        <f>+I41*'Cruscotto regioni'!$W12</f>
        <v>11</v>
      </c>
      <c r="J217" s="1">
        <f>+J41*'Cruscotto regioni'!$W12</f>
        <v>25</v>
      </c>
      <c r="K217" s="1">
        <f>+K41*'Cruscotto regioni'!$W12</f>
        <v>34</v>
      </c>
      <c r="L217" s="1">
        <f>+L41*'Cruscotto regioni'!$W12</f>
        <v>59</v>
      </c>
      <c r="M217" s="1">
        <f>+M41*'Cruscotto regioni'!$W12</f>
        <v>80</v>
      </c>
      <c r="N217" s="1">
        <f>+N41*'Cruscotto regioni'!$W12</f>
        <v>120</v>
      </c>
      <c r="O217" s="1">
        <f>+O41*'Cruscotto regioni'!$W12</f>
        <v>155</v>
      </c>
      <c r="P217" s="1">
        <f>+P41*'Cruscotto regioni'!$W12</f>
        <v>201</v>
      </c>
      <c r="Q217" s="1">
        <f>+Q41*'Cruscotto regioni'!$W12</f>
        <v>265</v>
      </c>
      <c r="R217" s="1">
        <f>+R41*'Cruscotto regioni'!$W12</f>
        <v>313</v>
      </c>
      <c r="S217" s="1">
        <f>+S41*'Cruscotto regioni'!$W12</f>
        <v>381</v>
      </c>
      <c r="T217" s="1">
        <f>+T41*'Cruscotto regioni'!$W12</f>
        <v>461</v>
      </c>
      <c r="U217" s="1">
        <f>+U41*'Cruscotto regioni'!$W12</f>
        <v>570</v>
      </c>
      <c r="V217" s="1">
        <f>+V41*'Cruscotto regioni'!$W12</f>
        <v>698</v>
      </c>
      <c r="W217" s="1">
        <f>+W41*'Cruscotto regioni'!$W12</f>
        <v>863</v>
      </c>
      <c r="X217" s="1">
        <f>+X41*'Cruscotto regioni'!$W12</f>
        <v>1087</v>
      </c>
      <c r="Y217" s="1">
        <f>+Y41*'Cruscotto regioni'!$W12</f>
        <v>1185</v>
      </c>
      <c r="Z217" s="1">
        <f>+Z41*'Cruscotto regioni'!$W12</f>
        <v>1302</v>
      </c>
      <c r="AA217" s="1">
        <f>+AA41*'Cruscotto regioni'!$W12</f>
        <v>1476</v>
      </c>
      <c r="AB217" s="1">
        <f>+AB41*'Cruscotto regioni'!$W12</f>
        <v>1622</v>
      </c>
      <c r="AC217" s="1">
        <f>+AC41*'Cruscotto regioni'!$W12</f>
        <v>1844</v>
      </c>
      <c r="AD217" s="1">
        <f>+AD41*'Cruscotto regioni'!$W12</f>
        <v>1997</v>
      </c>
      <c r="AE217" s="1">
        <f>+AE41*'Cruscotto regioni'!$W12</f>
        <v>2231</v>
      </c>
      <c r="AF217" s="1">
        <f>+AF41*'Cruscotto regioni'!$W12</f>
        <v>2358</v>
      </c>
      <c r="AG217" s="1">
        <f>+AG41*'Cruscotto regioni'!$W12</f>
        <v>2497</v>
      </c>
      <c r="AH217" s="1">
        <f>+AH41*'Cruscotto regioni'!$W12</f>
        <v>2639</v>
      </c>
      <c r="AI217" s="1">
        <f>+AI41*'Cruscotto regioni'!$W12</f>
        <v>2795</v>
      </c>
      <c r="AJ217" s="1">
        <f>+AJ41*'Cruscotto regioni'!$W12</f>
        <v>2850</v>
      </c>
      <c r="AK217" s="1">
        <f>+AK41*'Cruscotto regioni'!$W12</f>
        <v>2999</v>
      </c>
      <c r="AL217" s="1">
        <f>+AL41*'Cruscotto regioni'!$W12</f>
        <v>3160</v>
      </c>
      <c r="AM217" s="1">
        <f>+AM41*'Cruscotto regioni'!$W12</f>
        <v>3251</v>
      </c>
      <c r="AN217" s="1">
        <f>+AN41*'Cruscotto regioni'!$W12</f>
        <v>3352</v>
      </c>
      <c r="AO217" s="1">
        <f>+AO41*'Cruscotto regioni'!$W12</f>
        <v>3456</v>
      </c>
      <c r="AP217" s="1">
        <f>+AP41*'Cruscotto regioni'!$W12</f>
        <v>3555</v>
      </c>
      <c r="AQ217" s="1">
        <f>+AQ41*'Cruscotto regioni'!$W12</f>
        <v>3631</v>
      </c>
      <c r="AR217" s="1">
        <f>+AR41*'Cruscotto regioni'!$W12</f>
        <v>3497</v>
      </c>
      <c r="AS217" s="1">
        <f>+AS41*'Cruscotto regioni'!$W12</f>
        <v>3578</v>
      </c>
      <c r="AT217" s="1">
        <f>+AT41*'Cruscotto regioni'!$W12</f>
        <v>3706</v>
      </c>
      <c r="AU217" s="1">
        <f>+AU41*'Cruscotto regioni'!$W12</f>
        <v>3738</v>
      </c>
      <c r="AV217" s="1">
        <f>+AV41*'Cruscotto regioni'!$W12</f>
        <v>3562</v>
      </c>
      <c r="AW217" s="1">
        <f>+AW41*'Cruscotto regioni'!$W12</f>
        <v>3401</v>
      </c>
      <c r="AX217" s="1">
        <f>+AX41*'Cruscotto regioni'!$W12</f>
        <v>3316</v>
      </c>
      <c r="AY217" s="1">
        <f>+AY41*'Cruscotto regioni'!$W12</f>
        <v>3231</v>
      </c>
      <c r="AZ217" s="1">
        <f>+AZ41*'Cruscotto regioni'!$W12</f>
        <v>3114</v>
      </c>
      <c r="BA217" s="1">
        <f>+BA41*'Cruscotto regioni'!$W12</f>
        <v>3080</v>
      </c>
      <c r="BB217" s="1">
        <f>+BB41*'Cruscotto regioni'!$W12</f>
        <v>3095</v>
      </c>
      <c r="BC217" s="1">
        <f>+BC41*'Cruscotto regioni'!$W12</f>
        <v>3097</v>
      </c>
      <c r="BD217" s="1">
        <f>+BD41*'Cruscotto regioni'!$W12</f>
        <v>3124</v>
      </c>
      <c r="BE217" s="1">
        <f>+BE41*'Cruscotto regioni'!$W12</f>
        <v>3157</v>
      </c>
      <c r="BF217" s="1">
        <f>+BF41*'Cruscotto regioni'!$W12</f>
        <v>3172</v>
      </c>
      <c r="BG217" s="1">
        <f>+BG41*'Cruscotto regioni'!$W12</f>
        <v>3182</v>
      </c>
      <c r="BH217" s="1">
        <f>+BH41*'Cruscotto regioni'!$W12</f>
        <v>3212</v>
      </c>
      <c r="BI217" s="1">
        <f>+BI41*'Cruscotto regioni'!$W12</f>
        <v>3218</v>
      </c>
      <c r="BJ217" s="1">
        <f>+BJ41*'Cruscotto regioni'!$W12</f>
        <v>3230</v>
      </c>
      <c r="BK217" s="1">
        <f>+BK41*'Cruscotto regioni'!$W12</f>
        <v>3230</v>
      </c>
      <c r="BL217" s="1">
        <f>+BL41*'Cruscotto regioni'!$W12</f>
        <v>3273</v>
      </c>
      <c r="BM217" s="1">
        <f>+BM41*'Cruscotto regioni'!$W12</f>
        <v>3272</v>
      </c>
      <c r="BN217" s="109"/>
      <c r="BO217" s="109"/>
      <c r="BP217" s="109"/>
      <c r="BQ217" s="109"/>
      <c r="BR217" s="109"/>
      <c r="BS217" s="109"/>
      <c r="BT217" s="109"/>
      <c r="BU217" s="109"/>
      <c r="BV217" s="109"/>
      <c r="BW217" s="109"/>
      <c r="BX217" s="109"/>
      <c r="BY217" s="109"/>
      <c r="BZ217" s="109"/>
      <c r="CA217" s="2">
        <v>6</v>
      </c>
      <c r="CB217" t="str">
        <f t="shared" si="1524"/>
        <v xml:space="preserve">Marche </v>
      </c>
      <c r="CC217">
        <v>1538055</v>
      </c>
      <c r="CD217">
        <f t="shared" ca="1" si="1523"/>
        <v>3212</v>
      </c>
      <c r="CE217">
        <f t="shared" ca="1" si="1523"/>
        <v>3218</v>
      </c>
      <c r="CF217">
        <f t="shared" ca="1" si="1523"/>
        <v>3230</v>
      </c>
      <c r="CG217">
        <f t="shared" ca="1" si="1523"/>
        <v>3230</v>
      </c>
      <c r="CH217">
        <f t="shared" ca="1" si="1523"/>
        <v>3273</v>
      </c>
      <c r="CI217">
        <f ca="1">HLOOKUP(CI$212,$D$212:$BZ$233,$CA217,FALSE)</f>
        <v>3272</v>
      </c>
      <c r="CJ217">
        <v>5.0000000000000001E-4</v>
      </c>
      <c r="CK217" s="85">
        <f t="shared" ca="1" si="1525"/>
        <v>3.9015308474014261</v>
      </c>
      <c r="CL217" s="85">
        <f t="shared" ca="1" si="1526"/>
        <v>212.73621554495776</v>
      </c>
      <c r="CM217" t="str">
        <f t="shared" si="1527"/>
        <v xml:space="preserve">Marche </v>
      </c>
      <c r="CN217" s="85">
        <f t="shared" ca="1" si="1528"/>
        <v>1.2273103764336841</v>
      </c>
      <c r="CO217" t="str">
        <f t="shared" ca="1" si="1529"/>
        <v xml:space="preserve">Sicilia </v>
      </c>
      <c r="CP217" s="85">
        <f t="shared" ca="1" si="1530"/>
        <v>246.68395293301703</v>
      </c>
      <c r="CQ217" t="str">
        <f t="shared" ca="1" si="1531"/>
        <v xml:space="preserve">Valle d'Aosta </v>
      </c>
      <c r="CR217" s="2"/>
      <c r="CS217" t="s">
        <v>413</v>
      </c>
      <c r="CT217" s="2"/>
    </row>
    <row r="218" spans="2:98" x14ac:dyDescent="0.25">
      <c r="B218" s="1"/>
      <c r="C218" s="1" t="str">
        <f>IF('Cruscotto regioni'!$W13=0,"",C48)</f>
        <v xml:space="preserve">Campania </v>
      </c>
      <c r="D218" s="1">
        <f>+D48*'Cruscotto regioni'!$W13</f>
        <v>0</v>
      </c>
      <c r="E218" s="1">
        <f>+E48*'Cruscotto regioni'!$W13</f>
        <v>0</v>
      </c>
      <c r="F218" s="1">
        <f>+F48*'Cruscotto regioni'!$W13</f>
        <v>0</v>
      </c>
      <c r="G218" s="1">
        <f>+G48*'Cruscotto regioni'!$W13</f>
        <v>3</v>
      </c>
      <c r="H218" s="1">
        <f>+H48*'Cruscotto regioni'!$W13</f>
        <v>4</v>
      </c>
      <c r="I218" s="1">
        <f>+I48*'Cruscotto regioni'!$W13</f>
        <v>13</v>
      </c>
      <c r="J218" s="1">
        <f>+J48*'Cruscotto regioni'!$W13</f>
        <v>17</v>
      </c>
      <c r="K218" s="1">
        <f>+K48*'Cruscotto regioni'!$W13</f>
        <v>17</v>
      </c>
      <c r="L218" s="1">
        <f>+L48*'Cruscotto regioni'!$W13</f>
        <v>30</v>
      </c>
      <c r="M218" s="1">
        <f>+M48*'Cruscotto regioni'!$W13</f>
        <v>31</v>
      </c>
      <c r="N218" s="1">
        <f>+N48*'Cruscotto regioni'!$W13</f>
        <v>45</v>
      </c>
      <c r="O218" s="1">
        <f>+O48*'Cruscotto regioni'!$W13</f>
        <v>57</v>
      </c>
      <c r="P218" s="1">
        <f>+P48*'Cruscotto regioni'!$W13</f>
        <v>61</v>
      </c>
      <c r="Q218" s="1">
        <f>+Q48*'Cruscotto regioni'!$W13</f>
        <v>100</v>
      </c>
      <c r="R218" s="1">
        <f>+R48*'Cruscotto regioni'!$W13</f>
        <v>119</v>
      </c>
      <c r="S218" s="1">
        <f>+S48*'Cruscotto regioni'!$W13</f>
        <v>126</v>
      </c>
      <c r="T218" s="1">
        <f>+T48*'Cruscotto regioni'!$W13</f>
        <v>149</v>
      </c>
      <c r="U218" s="1">
        <f>+U48*'Cruscotto regioni'!$W13</f>
        <v>174</v>
      </c>
      <c r="V218" s="1">
        <f>+V48*'Cruscotto regioni'!$W13</f>
        <v>213</v>
      </c>
      <c r="W218" s="1">
        <f>+W48*'Cruscotto regioni'!$W13</f>
        <v>243</v>
      </c>
      <c r="X218" s="1">
        <f>+X48*'Cruscotto regioni'!$W13</f>
        <v>296</v>
      </c>
      <c r="Y218" s="1">
        <f>+Y48*'Cruscotto regioni'!$W13</f>
        <v>363</v>
      </c>
      <c r="Z218" s="1">
        <f>+Z48*'Cruscotto regioni'!$W13</f>
        <v>423</v>
      </c>
      <c r="AA218" s="1">
        <f>+AA48*'Cruscotto regioni'!$W13</f>
        <v>423</v>
      </c>
      <c r="AB218" s="1">
        <f>+AB48*'Cruscotto regioni'!$W13</f>
        <v>605</v>
      </c>
      <c r="AC218" s="1">
        <f>+AC48*'Cruscotto regioni'!$W13</f>
        <v>702</v>
      </c>
      <c r="AD218" s="1">
        <f>+AD48*'Cruscotto regioni'!$W13</f>
        <v>793</v>
      </c>
      <c r="AE218" s="1">
        <f>+AE48*'Cruscotto regioni'!$W13</f>
        <v>866</v>
      </c>
      <c r="AF218" s="1">
        <f>+AF48*'Cruscotto regioni'!$W13</f>
        <v>929</v>
      </c>
      <c r="AG218" s="1">
        <f>+AG48*'Cruscotto regioni'!$W13</f>
        <v>992</v>
      </c>
      <c r="AH218" s="1">
        <f>+AH48*'Cruscotto regioni'!$W13</f>
        <v>1072</v>
      </c>
      <c r="AI218" s="1">
        <f>+AI48*'Cruscotto regioni'!$W13</f>
        <v>1169</v>
      </c>
      <c r="AJ218" s="1">
        <f>+AJ48*'Cruscotto regioni'!$W13</f>
        <v>1292</v>
      </c>
      <c r="AK218" s="1">
        <f>+AK48*'Cruscotto regioni'!$W13</f>
        <v>1407</v>
      </c>
      <c r="AL218" s="1">
        <f>+AL48*'Cruscotto regioni'!$W13</f>
        <v>1556</v>
      </c>
      <c r="AM218" s="1">
        <f>+AM48*'Cruscotto regioni'!$W13</f>
        <v>1739</v>
      </c>
      <c r="AN218" s="1">
        <f>+AN48*'Cruscotto regioni'!$W13</f>
        <v>1871</v>
      </c>
      <c r="AO218" s="1">
        <f>+AO48*'Cruscotto regioni'!$W13</f>
        <v>1976</v>
      </c>
      <c r="AP218" s="1">
        <f>+AP48*'Cruscotto regioni'!$W13</f>
        <v>2140</v>
      </c>
      <c r="AQ218" s="1">
        <f>+AQ48*'Cruscotto regioni'!$W13</f>
        <v>2352</v>
      </c>
      <c r="AR218" s="1">
        <f>+AR48*'Cruscotto regioni'!$W13</f>
        <v>2496</v>
      </c>
      <c r="AS218" s="1">
        <f>+AS48*'Cruscotto regioni'!$W13</f>
        <v>2621</v>
      </c>
      <c r="AT218" s="1">
        <f>+AT48*'Cruscotto regioni'!$W13</f>
        <v>2698</v>
      </c>
      <c r="AU218" s="1">
        <f>+AU48*'Cruscotto regioni'!$W13</f>
        <v>2765</v>
      </c>
      <c r="AV218" s="1">
        <f>+AV48*'Cruscotto regioni'!$W13</f>
        <v>2859</v>
      </c>
      <c r="AW218" s="1">
        <f>+AW48*'Cruscotto regioni'!$W13</f>
        <v>2873</v>
      </c>
      <c r="AX218" s="1">
        <f>+AX48*'Cruscotto regioni'!$W13</f>
        <v>2963</v>
      </c>
      <c r="AY218" s="1">
        <f>+AY48*'Cruscotto regioni'!$W13</f>
        <v>3002</v>
      </c>
      <c r="AZ218" s="1">
        <f>+AZ48*'Cruscotto regioni'!$W13</f>
        <v>3057</v>
      </c>
      <c r="BA218" s="1">
        <f>+BA48*'Cruscotto regioni'!$W13</f>
        <v>3062</v>
      </c>
      <c r="BB218" s="1">
        <f>+BB48*'Cruscotto regioni'!$W13</f>
        <v>3094</v>
      </c>
      <c r="BC218" s="1">
        <f>+BC48*'Cruscotto regioni'!$W13</f>
        <v>3087</v>
      </c>
      <c r="BD218" s="1">
        <f>+BD48*'Cruscotto regioni'!$W13</f>
        <v>3118</v>
      </c>
      <c r="BE218" s="1">
        <f>+BE48*'Cruscotto regioni'!$W13</f>
        <v>3027</v>
      </c>
      <c r="BF218" s="1">
        <f>+BF48*'Cruscotto regioni'!$W13</f>
        <v>3045</v>
      </c>
      <c r="BG218" s="1">
        <f>+BG48*'Cruscotto regioni'!$W13</f>
        <v>3022</v>
      </c>
      <c r="BH218" s="1">
        <f>+BH48*'Cruscotto regioni'!$W13</f>
        <v>3019</v>
      </c>
      <c r="BI218" s="1">
        <f>+BI48*'Cruscotto regioni'!$W13</f>
        <v>2946</v>
      </c>
      <c r="BJ218" s="1">
        <f>+BJ48*'Cruscotto regioni'!$W13</f>
        <v>2998</v>
      </c>
      <c r="BK218" s="1">
        <f>+BK48*'Cruscotto regioni'!$W13</f>
        <v>2978</v>
      </c>
      <c r="BL218" s="1">
        <f>+BL48*'Cruscotto regioni'!$W13</f>
        <v>2943</v>
      </c>
      <c r="BM218" s="1">
        <f>+BM48*'Cruscotto regioni'!$W13</f>
        <v>2935</v>
      </c>
      <c r="BN218" s="109"/>
      <c r="BO218" s="109"/>
      <c r="BP218" s="109"/>
      <c r="BQ218" s="109"/>
      <c r="BR218" s="109"/>
      <c r="BS218" s="109"/>
      <c r="BT218" s="109"/>
      <c r="BU218" s="109"/>
      <c r="BV218" s="109"/>
      <c r="BW218" s="109"/>
      <c r="BX218" s="109"/>
      <c r="BY218" s="109"/>
      <c r="BZ218" s="109"/>
      <c r="CA218" s="2">
        <v>7</v>
      </c>
      <c r="CB218" t="str">
        <f t="shared" si="1524"/>
        <v xml:space="preserve">Campania </v>
      </c>
      <c r="CC218">
        <v>5839084</v>
      </c>
      <c r="CD218">
        <f t="shared" ca="1" si="1523"/>
        <v>3019</v>
      </c>
      <c r="CE218">
        <f t="shared" ca="1" si="1523"/>
        <v>2946</v>
      </c>
      <c r="CF218">
        <f t="shared" ca="1" si="1523"/>
        <v>2998</v>
      </c>
      <c r="CG218">
        <f t="shared" ca="1" si="1523"/>
        <v>2978</v>
      </c>
      <c r="CH218">
        <f t="shared" ca="1" si="1523"/>
        <v>2943</v>
      </c>
      <c r="CI218">
        <f ca="1">HLOOKUP(CI$212,$D$212:$BZ$233,$CA218,FALSE)</f>
        <v>2935</v>
      </c>
      <c r="CJ218">
        <v>5.9999999999999995E-4</v>
      </c>
      <c r="CK218" s="85">
        <f t="shared" ca="1" si="1525"/>
        <v>-1.4379818049543387</v>
      </c>
      <c r="CL218" s="85">
        <f t="shared" ca="1" si="1526"/>
        <v>50.264733304059334</v>
      </c>
      <c r="CM218" t="str">
        <f t="shared" si="1527"/>
        <v xml:space="preserve">Campania </v>
      </c>
      <c r="CN218" s="85">
        <f t="shared" ca="1" si="1528"/>
        <v>-7.4328834854607354E-2</v>
      </c>
      <c r="CO218" t="str">
        <f t="shared" ca="1" si="1529"/>
        <v xml:space="preserve">Abruzzo </v>
      </c>
      <c r="CP218" s="85">
        <f t="shared" ca="1" si="1530"/>
        <v>219.31799960007845</v>
      </c>
      <c r="CQ218" t="str">
        <f t="shared" ca="1" si="1531"/>
        <v xml:space="preserve">Liguria </v>
      </c>
      <c r="CR218" s="2"/>
      <c r="CS218" t="s">
        <v>66</v>
      </c>
      <c r="CT218" s="2"/>
    </row>
    <row r="219" spans="2:98" x14ac:dyDescent="0.25">
      <c r="B219" s="1"/>
      <c r="C219" s="1" t="str">
        <f>IF('Cruscotto regioni'!$W14=0,"",C55)</f>
        <v xml:space="preserve">Liguria </v>
      </c>
      <c r="D219" s="1">
        <f>+D55*'Cruscotto regioni'!$W14</f>
        <v>0</v>
      </c>
      <c r="E219" s="1">
        <f>+E55*'Cruscotto regioni'!$W14</f>
        <v>1</v>
      </c>
      <c r="F219" s="1">
        <f>+F55*'Cruscotto regioni'!$W14</f>
        <v>11</v>
      </c>
      <c r="G219" s="1">
        <f>+G55*'Cruscotto regioni'!$W14</f>
        <v>19</v>
      </c>
      <c r="H219" s="1">
        <f>+H55*'Cruscotto regioni'!$W14</f>
        <v>19</v>
      </c>
      <c r="I219" s="1">
        <f>+I55*'Cruscotto regioni'!$W14</f>
        <v>38</v>
      </c>
      <c r="J219" s="1">
        <f>+J55*'Cruscotto regioni'!$W14</f>
        <v>21</v>
      </c>
      <c r="K219" s="1">
        <f>+K55*'Cruscotto regioni'!$W14</f>
        <v>18</v>
      </c>
      <c r="L219" s="1">
        <f>+L55*'Cruscotto regioni'!$W14</f>
        <v>19</v>
      </c>
      <c r="M219" s="1">
        <f>+M55*'Cruscotto regioni'!$W14</f>
        <v>21</v>
      </c>
      <c r="N219" s="1">
        <f>+N55*'Cruscotto regioni'!$W14</f>
        <v>21</v>
      </c>
      <c r="O219" s="1">
        <f>+O55*'Cruscotto regioni'!$W14</f>
        <v>24</v>
      </c>
      <c r="P219" s="1">
        <f>+P55*'Cruscotto regioni'!$W14</f>
        <v>42</v>
      </c>
      <c r="Q219" s="1">
        <f>+Q55*'Cruscotto regioni'!$W14</f>
        <v>67</v>
      </c>
      <c r="R219" s="1">
        <f>+R55*'Cruscotto regioni'!$W14</f>
        <v>97</v>
      </c>
      <c r="S219" s="1">
        <f>+S55*'Cruscotto regioni'!$W14</f>
        <v>128</v>
      </c>
      <c r="T219" s="1">
        <f>+T55*'Cruscotto regioni'!$W14</f>
        <v>181</v>
      </c>
      <c r="U219" s="1">
        <f>+U55*'Cruscotto regioni'!$W14</f>
        <v>243</v>
      </c>
      <c r="V219" s="1">
        <f>+V55*'Cruscotto regioni'!$W14</f>
        <v>304</v>
      </c>
      <c r="W219" s="1">
        <f>+W55*'Cruscotto regioni'!$W14</f>
        <v>384</v>
      </c>
      <c r="X219" s="1">
        <f>+X55*'Cruscotto regioni'!$W14</f>
        <v>493</v>
      </c>
      <c r="Y219" s="1">
        <f>+Y55*'Cruscotto regioni'!$W14</f>
        <v>575</v>
      </c>
      <c r="Z219" s="1">
        <f>+Z55*'Cruscotto regioni'!$W14</f>
        <v>661</v>
      </c>
      <c r="AA219" s="1">
        <f>+AA55*'Cruscotto regioni'!$W14</f>
        <v>744</v>
      </c>
      <c r="AB219" s="1">
        <f>+AB55*'Cruscotto regioni'!$W14</f>
        <v>883</v>
      </c>
      <c r="AC219" s="1">
        <f>+AC55*'Cruscotto regioni'!$W14</f>
        <v>1001</v>
      </c>
      <c r="AD219" s="1">
        <f>+AD55*'Cruscotto regioni'!$W14</f>
        <v>1159</v>
      </c>
      <c r="AE219" s="1">
        <f>+AE55*'Cruscotto regioni'!$W14</f>
        <v>1351</v>
      </c>
      <c r="AF219" s="1">
        <f>+AF55*'Cruscotto regioni'!$W14</f>
        <v>1553</v>
      </c>
      <c r="AG219" s="1">
        <f>+AG55*'Cruscotto regioni'!$W14</f>
        <v>1692</v>
      </c>
      <c r="AH219" s="1">
        <f>+AH55*'Cruscotto regioni'!$W14</f>
        <v>1826</v>
      </c>
      <c r="AI219" s="1">
        <f>+AI55*'Cruscotto regioni'!$W14</f>
        <v>2027</v>
      </c>
      <c r="AJ219" s="1">
        <f>+AJ55*'Cruscotto regioni'!$W14</f>
        <v>2060</v>
      </c>
      <c r="AK219" s="1">
        <f>+AK55*'Cruscotto regioni'!$W14</f>
        <v>2086</v>
      </c>
      <c r="AL219" s="1">
        <f>+AL55*'Cruscotto regioni'!$W14</f>
        <v>2279</v>
      </c>
      <c r="AM219" s="1">
        <f>+AM55*'Cruscotto regioni'!$W14</f>
        <v>2383</v>
      </c>
      <c r="AN219" s="1">
        <f>+AN55*'Cruscotto regioni'!$W14</f>
        <v>2508</v>
      </c>
      <c r="AO219" s="1">
        <f>+AO55*'Cruscotto regioni'!$W14</f>
        <v>2645</v>
      </c>
      <c r="AP219" s="1">
        <f>+AP55*'Cruscotto regioni'!$W14</f>
        <v>2660</v>
      </c>
      <c r="AQ219" s="1">
        <f>+AQ55*'Cruscotto regioni'!$W14</f>
        <v>2746</v>
      </c>
      <c r="AR219" s="1">
        <f>+AR55*'Cruscotto regioni'!$W14</f>
        <v>2894</v>
      </c>
      <c r="AS219" s="1">
        <f>+AS55*'Cruscotto regioni'!$W14</f>
        <v>3093</v>
      </c>
      <c r="AT219" s="1">
        <f>+AT55*'Cruscotto regioni'!$W14</f>
        <v>3117</v>
      </c>
      <c r="AU219" s="1">
        <f>+AU55*'Cruscotto regioni'!$W14</f>
        <v>3212</v>
      </c>
      <c r="AV219" s="1">
        <f>+AV55*'Cruscotto regioni'!$W14</f>
        <v>3245</v>
      </c>
      <c r="AW219" s="1">
        <f>+AW55*'Cruscotto regioni'!$W14</f>
        <v>3253</v>
      </c>
      <c r="AX219" s="1">
        <f>+AX55*'Cruscotto regioni'!$W14</f>
        <v>3301</v>
      </c>
      <c r="AY219" s="1">
        <f>+AY55*'Cruscotto regioni'!$W14</f>
        <v>3333</v>
      </c>
      <c r="AZ219" s="1">
        <f>+AZ55*'Cruscotto regioni'!$W14</f>
        <v>3333</v>
      </c>
      <c r="BA219" s="1">
        <f>+BA55*'Cruscotto regioni'!$W14</f>
        <v>3365</v>
      </c>
      <c r="BB219" s="1">
        <f>+BB55*'Cruscotto regioni'!$W14</f>
        <v>3466</v>
      </c>
      <c r="BC219" s="1">
        <f>+BC55*'Cruscotto regioni'!$W14</f>
        <v>3464</v>
      </c>
      <c r="BD219" s="1">
        <f>+BD55*'Cruscotto regioni'!$W14</f>
        <v>3437</v>
      </c>
      <c r="BE219" s="1">
        <f>+BE55*'Cruscotto regioni'!$W14</f>
        <v>3459</v>
      </c>
      <c r="BF219" s="1">
        <f>+BF55*'Cruscotto regioni'!$W14</f>
        <v>3412</v>
      </c>
      <c r="BG219" s="1">
        <f>+BG55*'Cruscotto regioni'!$W14</f>
        <v>3490</v>
      </c>
      <c r="BH219" s="1">
        <f>+BH55*'Cruscotto regioni'!$W14</f>
        <v>3496</v>
      </c>
      <c r="BI219" s="1">
        <f>+BI55*'Cruscotto regioni'!$W14</f>
        <v>3463</v>
      </c>
      <c r="BJ219" s="1">
        <f>+BJ55*'Cruscotto regioni'!$W14</f>
        <v>3476</v>
      </c>
      <c r="BK219" s="1">
        <f>+BK55*'Cruscotto regioni'!$W14</f>
        <v>3466</v>
      </c>
      <c r="BL219" s="1">
        <f>+BL55*'Cruscotto regioni'!$W14</f>
        <v>3437</v>
      </c>
      <c r="BM219" s="1">
        <f>+BM55*'Cruscotto regioni'!$W14</f>
        <v>3433</v>
      </c>
      <c r="BN219" s="109"/>
      <c r="BO219" s="109"/>
      <c r="BP219" s="109"/>
      <c r="BQ219" s="109"/>
      <c r="BR219" s="109"/>
      <c r="BS219" s="109"/>
      <c r="BT219" s="109"/>
      <c r="BU219" s="109"/>
      <c r="BV219" s="109"/>
      <c r="BW219" s="109"/>
      <c r="BX219" s="109"/>
      <c r="BY219" s="109"/>
      <c r="BZ219" s="109"/>
      <c r="CA219" s="2">
        <v>8</v>
      </c>
      <c r="CB219" t="str">
        <f t="shared" si="1524"/>
        <v xml:space="preserve">Liguria </v>
      </c>
      <c r="CC219">
        <v>1565307</v>
      </c>
      <c r="CD219">
        <f t="shared" ca="1" si="1523"/>
        <v>3496</v>
      </c>
      <c r="CE219">
        <f t="shared" ca="1" si="1523"/>
        <v>3463</v>
      </c>
      <c r="CF219">
        <f t="shared" ca="1" si="1523"/>
        <v>3476</v>
      </c>
      <c r="CG219">
        <f t="shared" ca="1" si="1523"/>
        <v>3466</v>
      </c>
      <c r="CH219">
        <f t="shared" ca="1" si="1523"/>
        <v>3437</v>
      </c>
      <c r="CI219">
        <f ca="1">HLOOKUP(CI$212,$D$212:$BZ$233,$CA219,FALSE)</f>
        <v>3433</v>
      </c>
      <c r="CJ219">
        <v>6.9999999999999999E-4</v>
      </c>
      <c r="CK219" s="85">
        <f t="shared" ca="1" si="1525"/>
        <v>-4.0240695819414336</v>
      </c>
      <c r="CL219" s="85">
        <f t="shared" ca="1" si="1526"/>
        <v>219.31799960007845</v>
      </c>
      <c r="CM219" t="str">
        <f t="shared" si="1527"/>
        <v xml:space="preserve">Liguria </v>
      </c>
      <c r="CN219" s="85">
        <f t="shared" ca="1" si="1528"/>
        <v>-0.8632835976078912</v>
      </c>
      <c r="CO219" t="str">
        <f t="shared" ca="1" si="1529"/>
        <v xml:space="preserve">Calabria </v>
      </c>
      <c r="CP219" s="85">
        <f t="shared" ca="1" si="1530"/>
        <v>212.73621554495776</v>
      </c>
      <c r="CQ219" t="str">
        <f t="shared" ca="1" si="1531"/>
        <v xml:space="preserve">Marche </v>
      </c>
      <c r="CR219" s="2"/>
      <c r="CS219" t="s">
        <v>26</v>
      </c>
      <c r="CT219" s="2"/>
    </row>
    <row r="220" spans="2:98" x14ac:dyDescent="0.25">
      <c r="B220" s="1"/>
      <c r="C220" s="1" t="str">
        <f>IF('Cruscotto regioni'!$W15=0,"",C62)</f>
        <v xml:space="preserve">Toscana </v>
      </c>
      <c r="D220" s="1">
        <f>+D62*'Cruscotto regioni'!$W15</f>
        <v>0</v>
      </c>
      <c r="E220" s="1">
        <f>+E62*'Cruscotto regioni'!$W15</f>
        <v>2</v>
      </c>
      <c r="F220" s="1">
        <f>+F62*'Cruscotto regioni'!$W15</f>
        <v>2</v>
      </c>
      <c r="G220" s="1">
        <f>+G62*'Cruscotto regioni'!$W15</f>
        <v>2</v>
      </c>
      <c r="H220" s="1">
        <f>+H62*'Cruscotto regioni'!$W15</f>
        <v>7</v>
      </c>
      <c r="I220" s="1">
        <f>+I62*'Cruscotto regioni'!$W15</f>
        <v>10</v>
      </c>
      <c r="J220" s="1">
        <f>+J62*'Cruscotto regioni'!$W15</f>
        <v>12</v>
      </c>
      <c r="K220" s="1">
        <f>+K62*'Cruscotto regioni'!$W15</f>
        <v>12</v>
      </c>
      <c r="L220" s="1">
        <f>+L62*'Cruscotto regioni'!$W15</f>
        <v>18</v>
      </c>
      <c r="M220" s="1">
        <f>+M62*'Cruscotto regioni'!$W15</f>
        <v>37</v>
      </c>
      <c r="N220" s="1">
        <f>+N62*'Cruscotto regioni'!$W15</f>
        <v>60</v>
      </c>
      <c r="O220" s="1">
        <f>+O62*'Cruscotto regioni'!$W15</f>
        <v>78</v>
      </c>
      <c r="P220" s="1">
        <f>+P62*'Cruscotto regioni'!$W15</f>
        <v>112</v>
      </c>
      <c r="Q220" s="1">
        <f>+Q62*'Cruscotto regioni'!$W15</f>
        <v>165</v>
      </c>
      <c r="R220" s="1">
        <f>+R62*'Cruscotto regioni'!$W15</f>
        <v>206</v>
      </c>
      <c r="S220" s="1">
        <f>+S62*'Cruscotto regioni'!$W15</f>
        <v>260</v>
      </c>
      <c r="T220" s="1">
        <f>+T62*'Cruscotto regioni'!$W15</f>
        <v>314</v>
      </c>
      <c r="U220" s="1">
        <f>+U62*'Cruscotto regioni'!$W15</f>
        <v>352</v>
      </c>
      <c r="V220" s="1">
        <f>+V62*'Cruscotto regioni'!$W15</f>
        <v>455</v>
      </c>
      <c r="W220" s="1">
        <f>+W62*'Cruscotto regioni'!$W15</f>
        <v>614</v>
      </c>
      <c r="X220" s="1">
        <f>+X62*'Cruscotto regioni'!$W15</f>
        <v>763</v>
      </c>
      <c r="Y220" s="1">
        <f>+Y62*'Cruscotto regioni'!$W15</f>
        <v>841</v>
      </c>
      <c r="Z220" s="1">
        <f>+Z62*'Cruscotto regioni'!$W15</f>
        <v>1024</v>
      </c>
      <c r="AA220" s="1">
        <f>+AA62*'Cruscotto regioni'!$W15</f>
        <v>1291</v>
      </c>
      <c r="AB220" s="1">
        <f>+AB62*'Cruscotto regioni'!$W15</f>
        <v>1422</v>
      </c>
      <c r="AC220" s="1">
        <f>+AC62*'Cruscotto regioni'!$W15</f>
        <v>1713</v>
      </c>
      <c r="AD220" s="1">
        <f>+AD62*'Cruscotto regioni'!$W15</f>
        <v>1905</v>
      </c>
      <c r="AE220" s="1">
        <f>+AE62*'Cruscotto regioni'!$W15</f>
        <v>2144</v>
      </c>
      <c r="AF220" s="1">
        <f>+AF62*'Cruscotto regioni'!$W15</f>
        <v>2301</v>
      </c>
      <c r="AG220" s="1">
        <f>+AG62*'Cruscotto regioni'!$W15</f>
        <v>2519</v>
      </c>
      <c r="AH220" s="1">
        <f>+AH62*'Cruscotto regioni'!$W15</f>
        <v>2776</v>
      </c>
      <c r="AI220" s="1">
        <f>+AI62*'Cruscotto regioni'!$W15</f>
        <v>2973</v>
      </c>
      <c r="AJ220" s="1">
        <f>+AJ62*'Cruscotto regioni'!$W15</f>
        <v>3170</v>
      </c>
      <c r="AK220" s="1">
        <f>+AK62*'Cruscotto regioni'!$W15</f>
        <v>3511</v>
      </c>
      <c r="AL220" s="1">
        <f>+AL62*'Cruscotto regioni'!$W15</f>
        <v>3786</v>
      </c>
      <c r="AM220" s="1">
        <f>+AM62*'Cruscotto regioni'!$W15</f>
        <v>4050</v>
      </c>
      <c r="AN220" s="1">
        <f>+AN62*'Cruscotto regioni'!$W15</f>
        <v>4226</v>
      </c>
      <c r="AO220" s="1">
        <f>+AO62*'Cruscotto regioni'!$W15</f>
        <v>4432</v>
      </c>
      <c r="AP220" s="1">
        <f>+AP62*'Cruscotto regioni'!$W15</f>
        <v>4789</v>
      </c>
      <c r="AQ220" s="1">
        <f>+AQ62*'Cruscotto regioni'!$W15</f>
        <v>4909</v>
      </c>
      <c r="AR220" s="1">
        <f>+AR62*'Cruscotto regioni'!$W15</f>
        <v>5054</v>
      </c>
      <c r="AS220" s="1">
        <f>+AS62*'Cruscotto regioni'!$W15</f>
        <v>5185</v>
      </c>
      <c r="AT220" s="1">
        <f>+AT62*'Cruscotto regioni'!$W15</f>
        <v>5301</v>
      </c>
      <c r="AU220" s="1">
        <f>+AU62*'Cruscotto regioni'!$W15</f>
        <v>5427</v>
      </c>
      <c r="AV220" s="1">
        <f>+AV62*'Cruscotto regioni'!$W15</f>
        <v>5557</v>
      </c>
      <c r="AW220" s="1">
        <f>+AW62*'Cruscotto regioni'!$W15</f>
        <v>5703</v>
      </c>
      <c r="AX220" s="1">
        <f>+AX62*'Cruscotto regioni'!$W15</f>
        <v>5822</v>
      </c>
      <c r="AY220" s="1">
        <f>+AY62*'Cruscotto regioni'!$W15</f>
        <v>5992</v>
      </c>
      <c r="AZ220" s="1">
        <f>+AZ62*'Cruscotto regioni'!$W15</f>
        <v>6162</v>
      </c>
      <c r="BA220" s="1">
        <f>+BA62*'Cruscotto regioni'!$W15</f>
        <v>6257</v>
      </c>
      <c r="BB220" s="1">
        <f>+BB62*'Cruscotto regioni'!$W15</f>
        <v>6352</v>
      </c>
      <c r="BC220" s="1">
        <f>+BC62*'Cruscotto regioni'!$W15</f>
        <v>6417</v>
      </c>
      <c r="BD220" s="1">
        <f>+BD62*'Cruscotto regioni'!$W15</f>
        <v>6613</v>
      </c>
      <c r="BE220" s="1">
        <f>+BE62*'Cruscotto regioni'!$W15</f>
        <v>6583</v>
      </c>
      <c r="BF220" s="1">
        <f>+BF62*'Cruscotto regioni'!$W15</f>
        <v>6470</v>
      </c>
      <c r="BG220" s="1">
        <f>+BG62*'Cruscotto regioni'!$W15</f>
        <v>6496</v>
      </c>
      <c r="BH220" s="1">
        <f>+BH62*'Cruscotto regioni'!$W15</f>
        <v>6568</v>
      </c>
      <c r="BI220" s="1">
        <f>+BI62*'Cruscotto regioni'!$W15</f>
        <v>6622</v>
      </c>
      <c r="BJ220" s="1">
        <f>+BJ62*'Cruscotto regioni'!$W15</f>
        <v>6167</v>
      </c>
      <c r="BK220" s="1">
        <f>+BK62*'Cruscotto regioni'!$W15</f>
        <v>6171</v>
      </c>
      <c r="BL220" s="1">
        <f>+BL62*'Cruscotto regioni'!$W15</f>
        <v>6133</v>
      </c>
      <c r="BM220" s="1">
        <f>+BM62*'Cruscotto regioni'!$W15</f>
        <v>6146</v>
      </c>
      <c r="BN220" s="109"/>
      <c r="BO220" s="109"/>
      <c r="BP220" s="109"/>
      <c r="BQ220" s="109"/>
      <c r="BR220" s="109"/>
      <c r="BS220" s="109"/>
      <c r="BT220" s="109"/>
      <c r="BU220" s="109"/>
      <c r="BV220" s="109"/>
      <c r="BW220" s="109"/>
      <c r="BX220" s="109"/>
      <c r="BY220" s="109"/>
      <c r="BZ220" s="109"/>
      <c r="CA220" s="2">
        <v>9</v>
      </c>
      <c r="CB220" t="str">
        <f t="shared" si="1524"/>
        <v xml:space="preserve">Toscana </v>
      </c>
      <c r="CC220">
        <v>3742437</v>
      </c>
      <c r="CD220">
        <f t="shared" ca="1" si="1523"/>
        <v>6568</v>
      </c>
      <c r="CE220">
        <f t="shared" ca="1" si="1523"/>
        <v>6622</v>
      </c>
      <c r="CF220">
        <f t="shared" ca="1" si="1523"/>
        <v>6167</v>
      </c>
      <c r="CG220">
        <f t="shared" ca="1" si="1523"/>
        <v>6171</v>
      </c>
      <c r="CH220">
        <f t="shared" ca="1" si="1523"/>
        <v>6133</v>
      </c>
      <c r="CI220">
        <f ca="1">HLOOKUP(CI$212,$D$212:$BZ$233,$CA220,FALSE)</f>
        <v>6146</v>
      </c>
      <c r="CJ220">
        <v>8.0000000000000004E-4</v>
      </c>
      <c r="CK220" s="85">
        <f t="shared" ca="1" si="1525"/>
        <v>-11.275274921234478</v>
      </c>
      <c r="CL220" s="85">
        <f t="shared" ca="1" si="1526"/>
        <v>164.22454138840547</v>
      </c>
      <c r="CM220" t="str">
        <f t="shared" si="1527"/>
        <v xml:space="preserve">Toscana </v>
      </c>
      <c r="CN220" s="85">
        <f t="shared" ca="1" si="1528"/>
        <v>-1.1377601402203017</v>
      </c>
      <c r="CO220" t="str">
        <f t="shared" ca="1" si="1529"/>
        <v xml:space="preserve">Lombardia </v>
      </c>
      <c r="CP220" s="85">
        <f t="shared" ca="1" si="1530"/>
        <v>197.42263321735945</v>
      </c>
      <c r="CQ220" t="str">
        <f t="shared" ca="1" si="1531"/>
        <v xml:space="preserve">P.A. Bolzano </v>
      </c>
      <c r="CR220" s="2"/>
      <c r="CS220" t="s">
        <v>67</v>
      </c>
      <c r="CT220" s="2"/>
    </row>
    <row r="221" spans="2:98" x14ac:dyDescent="0.25">
      <c r="B221" s="1"/>
      <c r="C221" s="1" t="str">
        <f>IF('Cruscotto regioni'!$W16=0,"",C69)</f>
        <v xml:space="preserve">Lazio </v>
      </c>
      <c r="D221" s="1">
        <f>+D69*'Cruscotto regioni'!$W16</f>
        <v>2</v>
      </c>
      <c r="E221" s="1">
        <f>+E69*'Cruscotto regioni'!$W16</f>
        <v>2</v>
      </c>
      <c r="F221" s="1">
        <f>+F69*'Cruscotto regioni'!$W16</f>
        <v>0</v>
      </c>
      <c r="G221" s="1">
        <f>+G69*'Cruscotto regioni'!$W16</f>
        <v>0</v>
      </c>
      <c r="H221" s="1">
        <f>+H69*'Cruscotto regioni'!$W16</f>
        <v>0</v>
      </c>
      <c r="I221" s="1">
        <f>+I69*'Cruscotto regioni'!$W16</f>
        <v>3</v>
      </c>
      <c r="J221" s="1">
        <f>+J69*'Cruscotto regioni'!$W16</f>
        <v>3</v>
      </c>
      <c r="K221" s="1">
        <f>+K69*'Cruscotto regioni'!$W16</f>
        <v>4</v>
      </c>
      <c r="L221" s="1">
        <f>+L69*'Cruscotto regioni'!$W16</f>
        <v>11</v>
      </c>
      <c r="M221" s="1">
        <f>+M69*'Cruscotto regioni'!$W16</f>
        <v>27</v>
      </c>
      <c r="N221" s="1">
        <f>+N69*'Cruscotto regioni'!$W16</f>
        <v>41</v>
      </c>
      <c r="O221" s="1">
        <f>+O69*'Cruscotto regioni'!$W16</f>
        <v>50</v>
      </c>
      <c r="P221" s="1">
        <f>+P69*'Cruscotto regioni'!$W16</f>
        <v>72</v>
      </c>
      <c r="Q221" s="1">
        <f>+Q69*'Cruscotto regioni'!$W16</f>
        <v>81</v>
      </c>
      <c r="R221" s="1">
        <f>+R69*'Cruscotto regioni'!$W16</f>
        <v>94</v>
      </c>
      <c r="S221" s="1">
        <f>+S69*'Cruscotto regioni'!$W16</f>
        <v>99</v>
      </c>
      <c r="T221" s="1">
        <f>+T69*'Cruscotto regioni'!$W16</f>
        <v>125</v>
      </c>
      <c r="U221" s="1">
        <f>+U69*'Cruscotto regioni'!$W16</f>
        <v>172</v>
      </c>
      <c r="V221" s="1">
        <f>+V69*'Cruscotto regioni'!$W16</f>
        <v>242</v>
      </c>
      <c r="W221" s="1">
        <f>+W69*'Cruscotto regioni'!$W16</f>
        <v>320</v>
      </c>
      <c r="X221" s="1">
        <f>+X69*'Cruscotto regioni'!$W16</f>
        <v>396</v>
      </c>
      <c r="Y221" s="1">
        <f>+Y69*'Cruscotto regioni'!$W16</f>
        <v>472</v>
      </c>
      <c r="Z221" s="1">
        <f>+Z69*'Cruscotto regioni'!$W16</f>
        <v>550</v>
      </c>
      <c r="AA221" s="1">
        <f>+AA69*'Cruscotto regioni'!$W16</f>
        <v>650</v>
      </c>
      <c r="AB221" s="1">
        <f>+AB69*'Cruscotto regioni'!$W16</f>
        <v>741</v>
      </c>
      <c r="AC221" s="1">
        <f>+AC69*'Cruscotto regioni'!$W16</f>
        <v>912</v>
      </c>
      <c r="AD221" s="1">
        <f>+AD69*'Cruscotto regioni'!$W16</f>
        <v>1086</v>
      </c>
      <c r="AE221" s="1">
        <f>+AE69*'Cruscotto regioni'!$W16</f>
        <v>1272</v>
      </c>
      <c r="AF221" s="1">
        <f>+AF69*'Cruscotto regioni'!$W16</f>
        <v>1414</v>
      </c>
      <c r="AG221" s="1">
        <f>+AG69*'Cruscotto regioni'!$W16</f>
        <v>1545</v>
      </c>
      <c r="AH221" s="1">
        <f>+AH69*'Cruscotto regioni'!$W16</f>
        <v>1675</v>
      </c>
      <c r="AI221" s="1">
        <f>+AI69*'Cruscotto regioni'!$W16</f>
        <v>1835</v>
      </c>
      <c r="AJ221" s="1">
        <f>+AJ69*'Cruscotto regioni'!$W16</f>
        <v>2013</v>
      </c>
      <c r="AK221" s="1">
        <f>+AK69*'Cruscotto regioni'!$W16</f>
        <v>2181</v>
      </c>
      <c r="AL221" s="1">
        <f>+AL69*'Cruscotto regioni'!$W16</f>
        <v>2362</v>
      </c>
      <c r="AM221" s="1">
        <f>+AM69*'Cruscotto regioni'!$W16</f>
        <v>2497</v>
      </c>
      <c r="AN221" s="1">
        <f>+AN69*'Cruscotto regioni'!$W16</f>
        <v>2642</v>
      </c>
      <c r="AO221" s="1">
        <f>+AO69*'Cruscotto regioni'!$W16</f>
        <v>2758</v>
      </c>
      <c r="AP221" s="1">
        <f>+AP69*'Cruscotto regioni'!$W16</f>
        <v>2879</v>
      </c>
      <c r="AQ221" s="1">
        <f>+AQ69*'Cruscotto regioni'!$W16</f>
        <v>3009</v>
      </c>
      <c r="AR221" s="1">
        <f>+AR69*'Cruscotto regioni'!$W16</f>
        <v>3106</v>
      </c>
      <c r="AS221" s="1">
        <f>+AS69*'Cruscotto regioni'!$W16</f>
        <v>3186</v>
      </c>
      <c r="AT221" s="1">
        <f>+AT69*'Cruscotto regioni'!$W16</f>
        <v>3300</v>
      </c>
      <c r="AU221" s="1">
        <f>+AU69*'Cruscotto regioni'!$W16</f>
        <v>3365</v>
      </c>
      <c r="AV221" s="1">
        <f>+AV69*'Cruscotto regioni'!$W16</f>
        <v>3448</v>
      </c>
      <c r="AW221" s="1">
        <f>+AW69*'Cruscotto regioni'!$W16</f>
        <v>3532</v>
      </c>
      <c r="AX221" s="1">
        <f>+AX69*'Cruscotto regioni'!$W16</f>
        <v>3633</v>
      </c>
      <c r="AY221" s="1">
        <f>+AY69*'Cruscotto regioni'!$W16</f>
        <v>3730</v>
      </c>
      <c r="AZ221" s="1">
        <f>+AZ69*'Cruscotto regioni'!$W16</f>
        <v>3817</v>
      </c>
      <c r="BA221" s="1">
        <f>+BA69*'Cruscotto regioni'!$W16</f>
        <v>3920</v>
      </c>
      <c r="BB221" s="1">
        <f>+BB69*'Cruscotto regioni'!$W16</f>
        <v>4022</v>
      </c>
      <c r="BC221" s="1">
        <f>+BC69*'Cruscotto regioni'!$W16</f>
        <v>4047</v>
      </c>
      <c r="BD221" s="1">
        <f>+BD69*'Cruscotto regioni'!$W16</f>
        <v>4144</v>
      </c>
      <c r="BE221" s="1">
        <f>+BE69*'Cruscotto regioni'!$W16</f>
        <v>4214</v>
      </c>
      <c r="BF221" s="1">
        <f>+BF69*'Cruscotto regioni'!$W16</f>
        <v>4282</v>
      </c>
      <c r="BG221" s="1">
        <f>+BG69*'Cruscotto regioni'!$W16</f>
        <v>4321</v>
      </c>
      <c r="BH221" s="1">
        <f>+BH69*'Cruscotto regioni'!$W16</f>
        <v>4365</v>
      </c>
      <c r="BI221" s="1">
        <f>+BI69*'Cruscotto regioni'!$W16</f>
        <v>4402</v>
      </c>
      <c r="BJ221" s="1">
        <f>+BJ69*'Cruscotto regioni'!$W16</f>
        <v>4463</v>
      </c>
      <c r="BK221" s="1">
        <f>+BK69*'Cruscotto regioni'!$W16</f>
        <v>4486</v>
      </c>
      <c r="BL221" s="1">
        <f>+BL69*'Cruscotto regioni'!$W16</f>
        <v>4492</v>
      </c>
      <c r="BM221" s="1">
        <f>+BM69*'Cruscotto regioni'!$W16</f>
        <v>4561</v>
      </c>
      <c r="BN221" s="109"/>
      <c r="BO221" s="109"/>
      <c r="BP221" s="109"/>
      <c r="BQ221" s="109"/>
      <c r="BR221" s="109"/>
      <c r="BS221" s="109"/>
      <c r="BT221" s="109"/>
      <c r="BU221" s="109"/>
      <c r="BV221" s="109"/>
      <c r="BW221" s="109"/>
      <c r="BX221" s="109"/>
      <c r="BY221" s="109"/>
      <c r="BZ221" s="109"/>
      <c r="CA221" s="2">
        <v>10</v>
      </c>
      <c r="CB221" t="str">
        <f t="shared" si="1524"/>
        <v xml:space="preserve">Lazio </v>
      </c>
      <c r="CC221">
        <v>5898124</v>
      </c>
      <c r="CD221">
        <f t="shared" ca="1" si="1523"/>
        <v>4365</v>
      </c>
      <c r="CE221">
        <f t="shared" ca="1" si="1523"/>
        <v>4402</v>
      </c>
      <c r="CF221">
        <f t="shared" ca="1" si="1523"/>
        <v>4463</v>
      </c>
      <c r="CG221">
        <f t="shared" ca="1" si="1523"/>
        <v>4486</v>
      </c>
      <c r="CH221">
        <f t="shared" ca="1" si="1523"/>
        <v>4492</v>
      </c>
      <c r="CI221">
        <f ca="1">HLOOKUP(CI$212,$D$212:$BZ$233,$CA221,FALSE)</f>
        <v>4561</v>
      </c>
      <c r="CJ221">
        <v>8.9999999999999998E-4</v>
      </c>
      <c r="CK221" s="85">
        <f t="shared" ca="1" si="1525"/>
        <v>3.3239905284459943</v>
      </c>
      <c r="CL221" s="85">
        <f t="shared" ca="1" si="1526"/>
        <v>77.329672960419273</v>
      </c>
      <c r="CM221" t="str">
        <f t="shared" si="1527"/>
        <v xml:space="preserve">Lazio </v>
      </c>
      <c r="CN221" s="85">
        <f t="shared" ca="1" si="1528"/>
        <v>-1.4379818049543387</v>
      </c>
      <c r="CO221" t="str">
        <f t="shared" ca="1" si="1529"/>
        <v xml:space="preserve">Campania </v>
      </c>
      <c r="CP221" s="85">
        <f t="shared" ca="1" si="1530"/>
        <v>192.19448321140842</v>
      </c>
      <c r="CQ221" t="str">
        <f t="shared" ca="1" si="1531"/>
        <v xml:space="preserve">Veneto </v>
      </c>
      <c r="CR221" s="2"/>
      <c r="CS221" t="s">
        <v>68</v>
      </c>
      <c r="CT221" s="2"/>
    </row>
    <row r="222" spans="2:98" x14ac:dyDescent="0.25">
      <c r="B222" s="1"/>
      <c r="C222" s="1" t="str">
        <f>IF('Cruscotto regioni'!$W17=0,"",C76)</f>
        <v xml:space="preserve">Friuli Venezia Giulia </v>
      </c>
      <c r="D222" s="1">
        <f>+D76*'Cruscotto regioni'!$W17</f>
        <v>0</v>
      </c>
      <c r="E222" s="1">
        <f>+E76*'Cruscotto regioni'!$W17</f>
        <v>0</v>
      </c>
      <c r="F222" s="1">
        <f>+F76*'Cruscotto regioni'!$W17</f>
        <v>0</v>
      </c>
      <c r="G222" s="1">
        <f>+G76*'Cruscotto regioni'!$W17</f>
        <v>0</v>
      </c>
      <c r="H222" s="1">
        <f>+H76*'Cruscotto regioni'!$W17</f>
        <v>0</v>
      </c>
      <c r="I222" s="1">
        <f>+I76*'Cruscotto regioni'!$W17</f>
        <v>0</v>
      </c>
      <c r="J222" s="1">
        <f>+J76*'Cruscotto regioni'!$W17</f>
        <v>6</v>
      </c>
      <c r="K222" s="1">
        <f>+K76*'Cruscotto regioni'!$W17</f>
        <v>9</v>
      </c>
      <c r="L222" s="1">
        <f>+L76*'Cruscotto regioni'!$W17</f>
        <v>13</v>
      </c>
      <c r="M222" s="1">
        <f>+M76*'Cruscotto regioni'!$W17</f>
        <v>18</v>
      </c>
      <c r="N222" s="1">
        <f>+N76*'Cruscotto regioni'!$W17</f>
        <v>21</v>
      </c>
      <c r="O222" s="1">
        <f>+O76*'Cruscotto regioni'!$W17</f>
        <v>28</v>
      </c>
      <c r="P222" s="1">
        <f>+P76*'Cruscotto regioni'!$W17</f>
        <v>39</v>
      </c>
      <c r="Q222" s="1">
        <f>+Q76*'Cruscotto regioni'!$W17</f>
        <v>53</v>
      </c>
      <c r="R222" s="1">
        <f>+R76*'Cruscotto regioni'!$W17</f>
        <v>89</v>
      </c>
      <c r="S222" s="1">
        <f>+S76*'Cruscotto regioni'!$W17</f>
        <v>110</v>
      </c>
      <c r="T222" s="1">
        <f>+T76*'Cruscotto regioni'!$W17</f>
        <v>110</v>
      </c>
      <c r="U222" s="1">
        <f>+U76*'Cruscotto regioni'!$W17</f>
        <v>148</v>
      </c>
      <c r="V222" s="1">
        <f>+V76*'Cruscotto regioni'!$W17</f>
        <v>236</v>
      </c>
      <c r="W222" s="1">
        <f>+W76*'Cruscotto regioni'!$W17</f>
        <v>271</v>
      </c>
      <c r="X222" s="1">
        <f>+X76*'Cruscotto regioni'!$W17</f>
        <v>316</v>
      </c>
      <c r="Y222" s="1">
        <f>+Y76*'Cruscotto regioni'!$W17</f>
        <v>346</v>
      </c>
      <c r="Z222" s="1">
        <f>+Z76*'Cruscotto regioni'!$W17</f>
        <v>347</v>
      </c>
      <c r="AA222" s="1">
        <f>+AA76*'Cruscotto regioni'!$W17</f>
        <v>416</v>
      </c>
      <c r="AB222" s="1">
        <f>+AB76*'Cruscotto regioni'!$W17</f>
        <v>522</v>
      </c>
      <c r="AC222" s="1">
        <f>+AC76*'Cruscotto regioni'!$W17</f>
        <v>555</v>
      </c>
      <c r="AD222" s="1">
        <f>+AD76*'Cruscotto regioni'!$W17</f>
        <v>666</v>
      </c>
      <c r="AE222" s="1">
        <f>+AE76*'Cruscotto regioni'!$W17</f>
        <v>738</v>
      </c>
      <c r="AF222" s="1">
        <f>+AF76*'Cruscotto regioni'!$W17</f>
        <v>771</v>
      </c>
      <c r="AG222" s="1">
        <f>+AG76*'Cruscotto regioni'!$W17</f>
        <v>848</v>
      </c>
      <c r="AH222" s="1">
        <f>+AH76*'Cruscotto regioni'!$W17</f>
        <v>911</v>
      </c>
      <c r="AI222" s="1">
        <f>+AI76*'Cruscotto regioni'!$W17</f>
        <v>954</v>
      </c>
      <c r="AJ222" s="1">
        <f>+AJ76*'Cruscotto regioni'!$W17</f>
        <v>1027</v>
      </c>
      <c r="AK222" s="1">
        <f>+AK76*'Cruscotto regioni'!$W17</f>
        <v>1120</v>
      </c>
      <c r="AL222" s="1">
        <f>+AL76*'Cruscotto regioni'!$W17</f>
        <v>1141</v>
      </c>
      <c r="AM222" s="1">
        <f>+AM76*'Cruscotto regioni'!$W17</f>
        <v>1109</v>
      </c>
      <c r="AN222" s="1">
        <f>+AN76*'Cruscotto regioni'!$W17</f>
        <v>1160</v>
      </c>
      <c r="AO222" s="1">
        <f>+AO76*'Cruscotto regioni'!$W17</f>
        <v>1206</v>
      </c>
      <c r="AP222" s="1">
        <f>+AP76*'Cruscotto regioni'!$W17</f>
        <v>1294</v>
      </c>
      <c r="AQ222" s="1">
        <f>+AQ76*'Cruscotto regioni'!$W17</f>
        <v>1324</v>
      </c>
      <c r="AR222" s="1">
        <f>+AR76*'Cruscotto regioni'!$W17</f>
        <v>1336</v>
      </c>
      <c r="AS222" s="1">
        <f>+AS76*'Cruscotto regioni'!$W17</f>
        <v>1363</v>
      </c>
      <c r="AT222" s="1">
        <f>+AT76*'Cruscotto regioni'!$W17</f>
        <v>1396</v>
      </c>
      <c r="AU222" s="1">
        <f>+AU76*'Cruscotto regioni'!$W17</f>
        <v>1379</v>
      </c>
      <c r="AV222" s="1">
        <f>+AV76*'Cruscotto regioni'!$W17</f>
        <v>1415</v>
      </c>
      <c r="AW222" s="1">
        <f>+AW76*'Cruscotto regioni'!$W17</f>
        <v>1390</v>
      </c>
      <c r="AX222" s="1">
        <f>+AX76*'Cruscotto regioni'!$W17</f>
        <v>1398</v>
      </c>
      <c r="AY222" s="1">
        <f>+AY76*'Cruscotto regioni'!$W17</f>
        <v>1382</v>
      </c>
      <c r="AZ222" s="1">
        <f>+AZ76*'Cruscotto regioni'!$W17</f>
        <v>1326</v>
      </c>
      <c r="BA222" s="1">
        <f>+BA76*'Cruscotto regioni'!$W17</f>
        <v>1307</v>
      </c>
      <c r="BB222" s="1">
        <f>+BB76*'Cruscotto regioni'!$W17</f>
        <v>899</v>
      </c>
      <c r="BC222" s="1">
        <f>+BC76*'Cruscotto regioni'!$W17</f>
        <v>1394</v>
      </c>
      <c r="BD222" s="1">
        <f>+BD76*'Cruscotto regioni'!$W17</f>
        <v>1330</v>
      </c>
      <c r="BE222" s="1">
        <f>+BE76*'Cruscotto regioni'!$W17</f>
        <v>1428</v>
      </c>
      <c r="BF222" s="1">
        <f>+BF76*'Cruscotto regioni'!$W17</f>
        <v>1403</v>
      </c>
      <c r="BG222" s="1">
        <f>+BG76*'Cruscotto regioni'!$W17</f>
        <v>1337</v>
      </c>
      <c r="BH222" s="1">
        <f>+BH76*'Cruscotto regioni'!$W17</f>
        <v>1190</v>
      </c>
      <c r="BI222" s="1">
        <f>+BI76*'Cruscotto regioni'!$W17</f>
        <v>1322</v>
      </c>
      <c r="BJ222" s="1">
        <f>+BJ76*'Cruscotto regioni'!$W17</f>
        <v>1308</v>
      </c>
      <c r="BK222" s="1">
        <f>+BK76*'Cruscotto regioni'!$W17</f>
        <v>1135</v>
      </c>
      <c r="BL222" s="1">
        <f>+BL76*'Cruscotto regioni'!$W17</f>
        <v>1320</v>
      </c>
      <c r="BM222" s="1">
        <f>+BM76*'Cruscotto regioni'!$W17</f>
        <v>1084</v>
      </c>
      <c r="BN222" s="109"/>
      <c r="BO222" s="109"/>
      <c r="BP222" s="109"/>
      <c r="BQ222" s="109"/>
      <c r="BR222" s="109"/>
      <c r="BS222" s="109"/>
      <c r="BT222" s="109"/>
      <c r="BU222" s="109"/>
      <c r="BV222" s="109"/>
      <c r="BW222" s="109"/>
      <c r="BX222" s="109"/>
      <c r="BY222" s="109"/>
      <c r="BZ222" s="109"/>
      <c r="CA222" s="2">
        <v>11</v>
      </c>
      <c r="CB222" t="str">
        <f t="shared" si="1524"/>
        <v xml:space="preserve">Friuli Venezia Giulia </v>
      </c>
      <c r="CC222">
        <v>1217872</v>
      </c>
      <c r="CD222">
        <f t="shared" ca="1" si="1523"/>
        <v>1190</v>
      </c>
      <c r="CE222">
        <f t="shared" ca="1" si="1523"/>
        <v>1322</v>
      </c>
      <c r="CF222">
        <f t="shared" ca="1" si="1523"/>
        <v>1308</v>
      </c>
      <c r="CG222">
        <f t="shared" ca="1" si="1523"/>
        <v>1135</v>
      </c>
      <c r="CH222">
        <f t="shared" ca="1" si="1523"/>
        <v>1320</v>
      </c>
      <c r="CI222">
        <f ca="1">HLOOKUP(CI$212,$D$212:$BZ$233,$CA222,FALSE)</f>
        <v>1084</v>
      </c>
      <c r="CJ222">
        <v>1E-3</v>
      </c>
      <c r="CK222" s="85">
        <f t="shared" ca="1" si="1525"/>
        <v>-8.7027061366054888</v>
      </c>
      <c r="CL222" s="85">
        <f t="shared" ca="1" si="1526"/>
        <v>89.007711812078782</v>
      </c>
      <c r="CM222" t="str">
        <f t="shared" si="1527"/>
        <v xml:space="preserve">Friuli Venezia Giulia </v>
      </c>
      <c r="CN222" s="85">
        <f t="shared" ca="1" si="1528"/>
        <v>-4.0240695819414336</v>
      </c>
      <c r="CO222" t="str">
        <f t="shared" ca="1" si="1529"/>
        <v xml:space="preserve">Liguria </v>
      </c>
      <c r="CP222" s="85">
        <f t="shared" ca="1" si="1530"/>
        <v>164.22454138840547</v>
      </c>
      <c r="CQ222" t="str">
        <f t="shared" ca="1" si="1531"/>
        <v xml:space="preserve">Toscana </v>
      </c>
      <c r="CR222" s="2"/>
      <c r="CS222" t="s">
        <v>69</v>
      </c>
      <c r="CT222" s="2"/>
    </row>
    <row r="223" spans="2:98" x14ac:dyDescent="0.25">
      <c r="B223" s="1"/>
      <c r="C223" s="1" t="str">
        <f>IF('Cruscotto regioni'!$W18=0,"",C83)</f>
        <v xml:space="preserve">Umbria </v>
      </c>
      <c r="D223" s="1">
        <f>+D83*'Cruscotto regioni'!$W18</f>
        <v>0</v>
      </c>
      <c r="E223" s="1">
        <f>+E83*'Cruscotto regioni'!$W18</f>
        <v>0</v>
      </c>
      <c r="F223" s="1">
        <f>+F83*'Cruscotto regioni'!$W18</f>
        <v>0</v>
      </c>
      <c r="G223" s="1">
        <f>+G83*'Cruscotto regioni'!$W18</f>
        <v>0</v>
      </c>
      <c r="H223" s="1">
        <f>+H83*'Cruscotto regioni'!$W18</f>
        <v>0</v>
      </c>
      <c r="I223" s="1">
        <f>+I83*'Cruscotto regioni'!$W18</f>
        <v>0</v>
      </c>
      <c r="J223" s="1">
        <f>+J83*'Cruscotto regioni'!$W18</f>
        <v>2</v>
      </c>
      <c r="K223" s="1">
        <f>+K83*'Cruscotto regioni'!$W18</f>
        <v>2</v>
      </c>
      <c r="L223" s="1">
        <f>+L83*'Cruscotto regioni'!$W18</f>
        <v>8</v>
      </c>
      <c r="M223" s="1">
        <f>+M83*'Cruscotto regioni'!$W18</f>
        <v>9</v>
      </c>
      <c r="N223" s="1">
        <f>+N83*'Cruscotto regioni'!$W18</f>
        <v>9</v>
      </c>
      <c r="O223" s="1">
        <f>+O83*'Cruscotto regioni'!$W18</f>
        <v>16</v>
      </c>
      <c r="P223" s="1">
        <f>+P83*'Cruscotto regioni'!$W18</f>
        <v>24</v>
      </c>
      <c r="Q223" s="1">
        <f>+Q83*'Cruscotto regioni'!$W18</f>
        <v>26</v>
      </c>
      <c r="R223" s="1">
        <f>+R83*'Cruscotto regioni'!$W18</f>
        <v>28</v>
      </c>
      <c r="S223" s="1">
        <f>+S83*'Cruscotto regioni'!$W18</f>
        <v>37</v>
      </c>
      <c r="T223" s="1">
        <f>+T83*'Cruscotto regioni'!$W18</f>
        <v>44</v>
      </c>
      <c r="U223" s="1">
        <f>+U83*'Cruscotto regioni'!$W18</f>
        <v>62</v>
      </c>
      <c r="V223" s="1">
        <f>+V83*'Cruscotto regioni'!$W18</f>
        <v>73</v>
      </c>
      <c r="W223" s="1">
        <f>+W83*'Cruscotto regioni'!$W18</f>
        <v>103</v>
      </c>
      <c r="X223" s="1">
        <f>+X83*'Cruscotto regioni'!$W18</f>
        <v>139</v>
      </c>
      <c r="Y223" s="1">
        <f>+Y83*'Cruscotto regioni'!$W18</f>
        <v>159</v>
      </c>
      <c r="Z223" s="1">
        <f>+Z83*'Cruscotto regioni'!$W18</f>
        <v>192</v>
      </c>
      <c r="AA223" s="1">
        <f>+AA83*'Cruscotto regioni'!$W18</f>
        <v>241</v>
      </c>
      <c r="AB223" s="1">
        <f>+AB83*'Cruscotto regioni'!$W18</f>
        <v>328</v>
      </c>
      <c r="AC223" s="1">
        <f>+AC83*'Cruscotto regioni'!$W18</f>
        <v>384</v>
      </c>
      <c r="AD223" s="1">
        <f>+AD83*'Cruscotto regioni'!$W18</f>
        <v>447</v>
      </c>
      <c r="AE223" s="1">
        <f>+AE83*'Cruscotto regioni'!$W18</f>
        <v>500</v>
      </c>
      <c r="AF223" s="1">
        <f>+AF83*'Cruscotto regioni'!$W18</f>
        <v>556</v>
      </c>
      <c r="AG223" s="1">
        <f>+AG83*'Cruscotto regioni'!$W18</f>
        <v>624</v>
      </c>
      <c r="AH223" s="1">
        <f>+AH83*'Cruscotto regioni'!$W18</f>
        <v>686</v>
      </c>
      <c r="AI223" s="1">
        <f>+AI83*'Cruscotto regioni'!$W18</f>
        <v>770</v>
      </c>
      <c r="AJ223" s="1">
        <f>+AJ83*'Cruscotto regioni'!$W18</f>
        <v>824</v>
      </c>
      <c r="AK223" s="1">
        <f>+AK83*'Cruscotto regioni'!$W18</f>
        <v>898</v>
      </c>
      <c r="AL223" s="1">
        <f>+AL83*'Cruscotto regioni'!$W18</f>
        <v>897</v>
      </c>
      <c r="AM223" s="1">
        <f>+AM83*'Cruscotto regioni'!$W18</f>
        <v>834</v>
      </c>
      <c r="AN223" s="1">
        <f>+AN83*'Cruscotto regioni'!$W18</f>
        <v>851</v>
      </c>
      <c r="AO223" s="1">
        <f>+AO83*'Cruscotto regioni'!$W18</f>
        <v>864</v>
      </c>
      <c r="AP223" s="1">
        <f>+AP83*'Cruscotto regioni'!$W18</f>
        <v>885</v>
      </c>
      <c r="AQ223" s="1">
        <f>+AQ83*'Cruscotto regioni'!$W18</f>
        <v>920</v>
      </c>
      <c r="AR223" s="1">
        <f>+AR83*'Cruscotto regioni'!$W18</f>
        <v>927</v>
      </c>
      <c r="AS223" s="1">
        <f>+AS83*'Cruscotto regioni'!$W18</f>
        <v>898</v>
      </c>
      <c r="AT223" s="1">
        <f>+AT83*'Cruscotto regioni'!$W18</f>
        <v>872</v>
      </c>
      <c r="AU223" s="1">
        <f>+AU83*'Cruscotto regioni'!$W18</f>
        <v>846</v>
      </c>
      <c r="AV223" s="1">
        <f>+AV83*'Cruscotto regioni'!$W18</f>
        <v>823</v>
      </c>
      <c r="AW223" s="1">
        <f>+AW83*'Cruscotto regioni'!$W18</f>
        <v>792</v>
      </c>
      <c r="AX223" s="1">
        <f>+AX83*'Cruscotto regioni'!$W18</f>
        <v>752</v>
      </c>
      <c r="AY223" s="1">
        <f>+AY83*'Cruscotto regioni'!$W18</f>
        <v>723</v>
      </c>
      <c r="AZ223" s="1">
        <f>+AZ83*'Cruscotto regioni'!$W18</f>
        <v>687</v>
      </c>
      <c r="BA223" s="1">
        <f>+BA83*'Cruscotto regioni'!$W18</f>
        <v>625</v>
      </c>
      <c r="BB223" s="1">
        <f>+BB83*'Cruscotto regioni'!$W18</f>
        <v>622</v>
      </c>
      <c r="BC223" s="1">
        <f>+BC83*'Cruscotto regioni'!$W18</f>
        <v>582</v>
      </c>
      <c r="BD223" s="1">
        <f>+BD83*'Cruscotto regioni'!$W18</f>
        <v>536</v>
      </c>
      <c r="BE223" s="1">
        <f>+BE83*'Cruscotto regioni'!$W18</f>
        <v>494</v>
      </c>
      <c r="BF223" s="1">
        <f>+BF83*'Cruscotto regioni'!$W18</f>
        <v>431</v>
      </c>
      <c r="BG223" s="1">
        <f>+BG83*'Cruscotto regioni'!$W18</f>
        <v>436</v>
      </c>
      <c r="BH223" s="1">
        <f>+BH83*'Cruscotto regioni'!$W18</f>
        <v>424</v>
      </c>
      <c r="BI223" s="1">
        <f>+BI83*'Cruscotto regioni'!$W18</f>
        <v>407</v>
      </c>
      <c r="BJ223" s="1">
        <f>+BJ83*'Cruscotto regioni'!$W18</f>
        <v>371</v>
      </c>
      <c r="BK223" s="1">
        <f>+BK83*'Cruscotto regioni'!$W18</f>
        <v>355</v>
      </c>
      <c r="BL223" s="1">
        <f>+BL83*'Cruscotto regioni'!$W18</f>
        <v>322</v>
      </c>
      <c r="BM223" s="1">
        <f>+BM83*'Cruscotto regioni'!$W18</f>
        <v>297</v>
      </c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09"/>
      <c r="BY223" s="109"/>
      <c r="BZ223" s="109"/>
      <c r="CA223" s="2">
        <v>12</v>
      </c>
      <c r="CB223" t="str">
        <f t="shared" si="1524"/>
        <v xml:space="preserve">Umbria </v>
      </c>
      <c r="CC223">
        <v>888908</v>
      </c>
      <c r="CD223">
        <f t="shared" ref="CD223:CI233" ca="1" si="1532">HLOOKUP(CD$212,$D$212:$BL$233,$CA223,FALSE)</f>
        <v>424</v>
      </c>
      <c r="CE223">
        <f t="shared" ca="1" si="1532"/>
        <v>407</v>
      </c>
      <c r="CF223">
        <f t="shared" ca="1" si="1532"/>
        <v>371</v>
      </c>
      <c r="CG223">
        <f t="shared" ca="1" si="1532"/>
        <v>355</v>
      </c>
      <c r="CH223">
        <f t="shared" ca="1" si="1532"/>
        <v>322</v>
      </c>
      <c r="CI223">
        <f ca="1">HLOOKUP(CI$212,$D$212:$BZ$233,$CA223,FALSE)</f>
        <v>297</v>
      </c>
      <c r="CJ223">
        <v>1.1000000000000001E-3</v>
      </c>
      <c r="CK223" s="85">
        <f t="shared" ca="1" si="1525"/>
        <v>-14.286092825354258</v>
      </c>
      <c r="CL223" s="85">
        <f t="shared" ca="1" si="1526"/>
        <v>33.411781646694592</v>
      </c>
      <c r="CM223" t="str">
        <f t="shared" si="1527"/>
        <v xml:space="preserve">Umbria </v>
      </c>
      <c r="CN223" s="85">
        <f t="shared" ca="1" si="1528"/>
        <v>-4.2061318269879813</v>
      </c>
      <c r="CO223" t="str">
        <f t="shared" ca="1" si="1529"/>
        <v xml:space="preserve">Basilicata </v>
      </c>
      <c r="CP223" s="85">
        <f t="shared" ca="1" si="1530"/>
        <v>155.87102863534574</v>
      </c>
      <c r="CQ223" t="str">
        <f t="shared" ca="1" si="1531"/>
        <v xml:space="preserve">Abruzzo </v>
      </c>
      <c r="CR223" s="2"/>
      <c r="CS223" t="s">
        <v>70</v>
      </c>
      <c r="CT223" s="2"/>
    </row>
    <row r="224" spans="2:98" x14ac:dyDescent="0.25">
      <c r="B224" s="1"/>
      <c r="C224" s="1" t="str">
        <f>IF('Cruscotto regioni'!$W19=0,"",C90)</f>
        <v xml:space="preserve">Sicilia </v>
      </c>
      <c r="D224" s="1">
        <f>+D90*'Cruscotto regioni'!$W19</f>
        <v>0</v>
      </c>
      <c r="E224" s="1">
        <f>+E90*'Cruscotto regioni'!$W19</f>
        <v>3</v>
      </c>
      <c r="F224" s="1">
        <f>+F90*'Cruscotto regioni'!$W19</f>
        <v>3</v>
      </c>
      <c r="G224" s="1">
        <f>+G90*'Cruscotto regioni'!$W19</f>
        <v>2</v>
      </c>
      <c r="H224" s="1">
        <f>+H90*'Cruscotto regioni'!$W19</f>
        <v>2</v>
      </c>
      <c r="I224" s="1">
        <f>+I90*'Cruscotto regioni'!$W19</f>
        <v>2</v>
      </c>
      <c r="J224" s="1">
        <f>+J90*'Cruscotto regioni'!$W19</f>
        <v>7</v>
      </c>
      <c r="K224" s="1">
        <f>+K90*'Cruscotto regioni'!$W19</f>
        <v>5</v>
      </c>
      <c r="L224" s="1">
        <f>+L90*'Cruscotto regioni'!$W19</f>
        <v>5</v>
      </c>
      <c r="M224" s="1">
        <f>+M90*'Cruscotto regioni'!$W19</f>
        <v>16</v>
      </c>
      <c r="N224" s="1">
        <f>+N90*'Cruscotto regioni'!$W19</f>
        <v>16</v>
      </c>
      <c r="O224" s="1">
        <f>+O90*'Cruscotto regioni'!$W19</f>
        <v>22</v>
      </c>
      <c r="P224" s="1">
        <f>+P90*'Cruscotto regioni'!$W19</f>
        <v>33</v>
      </c>
      <c r="Q224" s="1">
        <f>+Q90*'Cruscotto regioni'!$W19</f>
        <v>51</v>
      </c>
      <c r="R224" s="1">
        <f>+R90*'Cruscotto regioni'!$W19</f>
        <v>52</v>
      </c>
      <c r="S224" s="1">
        <f>+S90*'Cruscotto regioni'!$W19</f>
        <v>60</v>
      </c>
      <c r="T224" s="1">
        <f>+T90*'Cruscotto regioni'!$W19</f>
        <v>81</v>
      </c>
      <c r="U224" s="1">
        <f>+U90*'Cruscotto regioni'!$W19</f>
        <v>111</v>
      </c>
      <c r="V224" s="1">
        <f>+V90*'Cruscotto regioni'!$W19</f>
        <v>126</v>
      </c>
      <c r="W224" s="1">
        <f>+W90*'Cruscotto regioni'!$W19</f>
        <v>150</v>
      </c>
      <c r="X224" s="1">
        <f>+X90*'Cruscotto regioni'!$W19</f>
        <v>179</v>
      </c>
      <c r="Y224" s="1">
        <f>+Y90*'Cruscotto regioni'!$W19</f>
        <v>203</v>
      </c>
      <c r="Z224" s="1">
        <f>+Z90*'Cruscotto regioni'!$W19</f>
        <v>226</v>
      </c>
      <c r="AA224" s="1">
        <f>+AA90*'Cruscotto regioni'!$W19</f>
        <v>267</v>
      </c>
      <c r="AB224" s="1">
        <f>+AB90*'Cruscotto regioni'!$W19</f>
        <v>321</v>
      </c>
      <c r="AC224" s="1">
        <f>+AC90*'Cruscotto regioni'!$W19</f>
        <v>379</v>
      </c>
      <c r="AD224" s="1">
        <f>+AD90*'Cruscotto regioni'!$W19</f>
        <v>458</v>
      </c>
      <c r="AE224" s="1">
        <f>+AE90*'Cruscotto regioni'!$W19</f>
        <v>596</v>
      </c>
      <c r="AF224" s="1">
        <f>+AF90*'Cruscotto regioni'!$W19</f>
        <v>681</v>
      </c>
      <c r="AG224" s="1">
        <f>+AG90*'Cruscotto regioni'!$W19</f>
        <v>799</v>
      </c>
      <c r="AH224" s="1">
        <f>+AH90*'Cruscotto regioni'!$W19</f>
        <v>936</v>
      </c>
      <c r="AI224" s="1">
        <f>+AI90*'Cruscotto regioni'!$W19</f>
        <v>1095</v>
      </c>
      <c r="AJ224" s="1">
        <f>+AJ90*'Cruscotto regioni'!$W19</f>
        <v>1158</v>
      </c>
      <c r="AK224" s="1">
        <f>+AK90*'Cruscotto regioni'!$W19</f>
        <v>1242</v>
      </c>
      <c r="AL224" s="1">
        <f>+AL90*'Cruscotto regioni'!$W19</f>
        <v>1330</v>
      </c>
      <c r="AM224" s="1">
        <f>+AM90*'Cruscotto regioni'!$W19</f>
        <v>1408</v>
      </c>
      <c r="AN224" s="1">
        <f>+AN90*'Cruscotto regioni'!$W19</f>
        <v>1492</v>
      </c>
      <c r="AO224" s="1">
        <f>+AO90*'Cruscotto regioni'!$W19</f>
        <v>1544</v>
      </c>
      <c r="AP224" s="1">
        <f>+AP90*'Cruscotto regioni'!$W19</f>
        <v>1606</v>
      </c>
      <c r="AQ224" s="1">
        <f>+AQ90*'Cruscotto regioni'!$W19</f>
        <v>1664</v>
      </c>
      <c r="AR224" s="1">
        <f>+AR90*'Cruscotto regioni'!$W19</f>
        <v>1726</v>
      </c>
      <c r="AS224" s="1">
        <f>+AS90*'Cruscotto regioni'!$W19</f>
        <v>1774</v>
      </c>
      <c r="AT224" s="1">
        <f>+AT90*'Cruscotto regioni'!$W19</f>
        <v>1815</v>
      </c>
      <c r="AU224" s="1">
        <f>+AU90*'Cruscotto regioni'!$W19</f>
        <v>1859</v>
      </c>
      <c r="AV224" s="1">
        <f>+AV90*'Cruscotto regioni'!$W19</f>
        <v>1893</v>
      </c>
      <c r="AW224" s="1">
        <f>+AW90*'Cruscotto regioni'!$W19</f>
        <v>1942</v>
      </c>
      <c r="AX224" s="1">
        <f>+AX90*'Cruscotto regioni'!$W19</f>
        <v>1967</v>
      </c>
      <c r="AY224" s="1">
        <f>+AY90*'Cruscotto regioni'!$W19</f>
        <v>2001</v>
      </c>
      <c r="AZ224" s="1">
        <f>+AZ90*'Cruscotto regioni'!$W19</f>
        <v>2030</v>
      </c>
      <c r="BA224" s="1">
        <f>+BA90*'Cruscotto regioni'!$W19</f>
        <v>2050</v>
      </c>
      <c r="BB224" s="1">
        <f>+BB90*'Cruscotto regioni'!$W19</f>
        <v>2071</v>
      </c>
      <c r="BC224" s="1">
        <f>+BC90*'Cruscotto regioni'!$W19</f>
        <v>2081</v>
      </c>
      <c r="BD224" s="1">
        <f>+BD90*'Cruscotto regioni'!$W19</f>
        <v>2108</v>
      </c>
      <c r="BE224" s="1">
        <f>+BE90*'Cruscotto regioni'!$W19</f>
        <v>2139</v>
      </c>
      <c r="BF224" s="1">
        <f>+BF90*'Cruscotto regioni'!$W19</f>
        <v>2171</v>
      </c>
      <c r="BG224" s="1">
        <f>+BG90*'Cruscotto regioni'!$W19</f>
        <v>2202</v>
      </c>
      <c r="BH224" s="1">
        <f>+BH90*'Cruscotto regioni'!$W19</f>
        <v>2210</v>
      </c>
      <c r="BI224" s="1">
        <f>+BI90*'Cruscotto regioni'!$W19</f>
        <v>2259</v>
      </c>
      <c r="BJ224" s="1">
        <f>+BJ90*'Cruscotto regioni'!$W19</f>
        <v>2287</v>
      </c>
      <c r="BK224" s="1">
        <f>+BK90*'Cruscotto regioni'!$W19</f>
        <v>2301</v>
      </c>
      <c r="BL224" s="1">
        <f>+BL90*'Cruscotto regioni'!$W19</f>
        <v>2320</v>
      </c>
      <c r="BM224" s="1">
        <f>+BM90*'Cruscotto regioni'!$W19</f>
        <v>2272</v>
      </c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09"/>
      <c r="BY224" s="109"/>
      <c r="BZ224" s="109"/>
      <c r="CA224" s="2">
        <v>13</v>
      </c>
      <c r="CB224" t="str">
        <f t="shared" si="1524"/>
        <v xml:space="preserve">Sicilia </v>
      </c>
      <c r="CC224">
        <v>5056641</v>
      </c>
      <c r="CD224">
        <f t="shared" ca="1" si="1532"/>
        <v>2210</v>
      </c>
      <c r="CE224">
        <f t="shared" ca="1" si="1532"/>
        <v>2259</v>
      </c>
      <c r="CF224">
        <f t="shared" ca="1" si="1532"/>
        <v>2287</v>
      </c>
      <c r="CG224">
        <f t="shared" ca="1" si="1532"/>
        <v>2301</v>
      </c>
      <c r="CH224">
        <f t="shared" ca="1" si="1532"/>
        <v>2320</v>
      </c>
      <c r="CI224">
        <f ca="1">HLOOKUP(CI$212,$D$212:$BZ$233,$CA224,FALSE)</f>
        <v>2272</v>
      </c>
      <c r="CJ224">
        <v>1.1999999999999999E-3</v>
      </c>
      <c r="CK224" s="85">
        <f t="shared" ca="1" si="1525"/>
        <v>1.2273103764336841</v>
      </c>
      <c r="CL224" s="85">
        <f t="shared" ca="1" si="1526"/>
        <v>44.93101250415048</v>
      </c>
      <c r="CM224" t="str">
        <f t="shared" si="1527"/>
        <v xml:space="preserve">Sicilia </v>
      </c>
      <c r="CN224" s="85">
        <f t="shared" ca="1" si="1528"/>
        <v>-4.4868172340656347</v>
      </c>
      <c r="CO224" t="str">
        <f t="shared" ca="1" si="1529"/>
        <v xml:space="preserve">Sardegna </v>
      </c>
      <c r="CP224" s="85">
        <f t="shared" ca="1" si="1530"/>
        <v>89.007711812078782</v>
      </c>
      <c r="CQ224" t="str">
        <f t="shared" ca="1" si="1531"/>
        <v xml:space="preserve">Friuli Venezia Giulia </v>
      </c>
      <c r="CR224" s="2"/>
      <c r="CS224" t="s">
        <v>359</v>
      </c>
      <c r="CT224" s="2"/>
    </row>
    <row r="225" spans="2:98" x14ac:dyDescent="0.25">
      <c r="B225" s="1"/>
      <c r="C225" s="1" t="str">
        <f>IF('Cruscotto regioni'!$W20=0,"",C97)</f>
        <v xml:space="preserve">Abruzzo </v>
      </c>
      <c r="D225" s="1">
        <f>+D97*'Cruscotto regioni'!$W20</f>
        <v>0</v>
      </c>
      <c r="E225" s="1">
        <f>+E97*'Cruscotto regioni'!$W20</f>
        <v>0</v>
      </c>
      <c r="F225" s="1">
        <f>+F97*'Cruscotto regioni'!$W20</f>
        <v>0</v>
      </c>
      <c r="G225" s="1">
        <f>+G97*'Cruscotto regioni'!$W20</f>
        <v>1</v>
      </c>
      <c r="H225" s="1">
        <f>+H97*'Cruscotto regioni'!$W20</f>
        <v>1</v>
      </c>
      <c r="I225" s="1">
        <f>+I97*'Cruscotto regioni'!$W20</f>
        <v>2</v>
      </c>
      <c r="J225" s="1">
        <f>+J97*'Cruscotto regioni'!$W20</f>
        <v>5</v>
      </c>
      <c r="K225" s="1">
        <f>+K97*'Cruscotto regioni'!$W20</f>
        <v>5</v>
      </c>
      <c r="L225" s="1">
        <f>+L97*'Cruscotto regioni'!$W20</f>
        <v>6</v>
      </c>
      <c r="M225" s="1">
        <f>+M97*'Cruscotto regioni'!$W20</f>
        <v>7</v>
      </c>
      <c r="N225" s="1">
        <f>+N97*'Cruscotto regioni'!$W20</f>
        <v>8</v>
      </c>
      <c r="O225" s="1">
        <f>+O97*'Cruscotto regioni'!$W20</f>
        <v>9</v>
      </c>
      <c r="P225" s="1">
        <f>+P97*'Cruscotto regioni'!$W20</f>
        <v>11</v>
      </c>
      <c r="Q225" s="1">
        <f>+Q97*'Cruscotto regioni'!$W20</f>
        <v>17</v>
      </c>
      <c r="R225" s="1">
        <f>+R97*'Cruscotto regioni'!$W20</f>
        <v>30</v>
      </c>
      <c r="S225" s="1">
        <f>+S97*'Cruscotto regioni'!$W20</f>
        <v>37</v>
      </c>
      <c r="T225" s="1">
        <f>+T97*'Cruscotto regioni'!$W20</f>
        <v>37</v>
      </c>
      <c r="U225" s="1">
        <f>+U97*'Cruscotto regioni'!$W20</f>
        <v>78</v>
      </c>
      <c r="V225" s="1">
        <f>+V97*'Cruscotto regioni'!$W20</f>
        <v>83</v>
      </c>
      <c r="W225" s="1">
        <f>+W97*'Cruscotto regioni'!$W20</f>
        <v>106</v>
      </c>
      <c r="X225" s="1">
        <f>+X97*'Cruscotto regioni'!$W20</f>
        <v>128</v>
      </c>
      <c r="Y225" s="1">
        <f>+Y97*'Cruscotto regioni'!$W20</f>
        <v>165</v>
      </c>
      <c r="Z225" s="1">
        <f>+Z97*'Cruscotto regioni'!$W20</f>
        <v>216</v>
      </c>
      <c r="AA225" s="1">
        <f>+AA97*'Cruscotto regioni'!$W20</f>
        <v>249</v>
      </c>
      <c r="AB225" s="1">
        <f>+AB97*'Cruscotto regioni'!$W20</f>
        <v>366</v>
      </c>
      <c r="AC225" s="1">
        <f>+AC97*'Cruscotto regioni'!$W20</f>
        <v>422</v>
      </c>
      <c r="AD225" s="1">
        <f>+AD97*'Cruscotto regioni'!$W20</f>
        <v>494</v>
      </c>
      <c r="AE225" s="1">
        <f>+AE97*'Cruscotto regioni'!$W20</f>
        <v>539</v>
      </c>
      <c r="AF225" s="1">
        <f>+AF97*'Cruscotto regioni'!$W20</f>
        <v>605</v>
      </c>
      <c r="AG225" s="1">
        <f>+AG97*'Cruscotto regioni'!$W20</f>
        <v>622</v>
      </c>
      <c r="AH225" s="1">
        <f>+AH97*'Cruscotto regioni'!$W20</f>
        <v>738</v>
      </c>
      <c r="AI225" s="1">
        <f>+AI97*'Cruscotto regioni'!$W20</f>
        <v>860</v>
      </c>
      <c r="AJ225" s="1">
        <f>+AJ97*'Cruscotto regioni'!$W20</f>
        <v>925</v>
      </c>
      <c r="AK225" s="1">
        <f>+AK97*'Cruscotto regioni'!$W20</f>
        <v>1027</v>
      </c>
      <c r="AL225" s="1">
        <f>+AL97*'Cruscotto regioni'!$W20</f>
        <v>1169</v>
      </c>
      <c r="AM225" s="1">
        <f>+AM97*'Cruscotto regioni'!$W20</f>
        <v>1169</v>
      </c>
      <c r="AN225" s="1">
        <f>+AN97*'Cruscotto regioni'!$W20</f>
        <v>1191</v>
      </c>
      <c r="AO225" s="1">
        <f>+AO97*'Cruscotto regioni'!$W20</f>
        <v>1211</v>
      </c>
      <c r="AP225" s="1">
        <f>+AP97*'Cruscotto regioni'!$W20</f>
        <v>1251</v>
      </c>
      <c r="AQ225" s="1">
        <f>+AQ97*'Cruscotto regioni'!$W20</f>
        <v>1301</v>
      </c>
      <c r="AR225" s="1">
        <f>+AR97*'Cruscotto regioni'!$W20</f>
        <v>1356</v>
      </c>
      <c r="AS225" s="1">
        <f>+AS97*'Cruscotto regioni'!$W20</f>
        <v>1420</v>
      </c>
      <c r="AT225" s="1">
        <f>+AT97*'Cruscotto regioni'!$W20</f>
        <v>1425</v>
      </c>
      <c r="AU225" s="1">
        <f>+AU97*'Cruscotto regioni'!$W20</f>
        <v>1491</v>
      </c>
      <c r="AV225" s="1">
        <f>+AV97*'Cruscotto regioni'!$W20</f>
        <v>1534</v>
      </c>
      <c r="AW225" s="1">
        <f>+AW97*'Cruscotto regioni'!$W20</f>
        <v>1566</v>
      </c>
      <c r="AX225" s="1">
        <f>+AX97*'Cruscotto regioni'!$W20</f>
        <v>1635</v>
      </c>
      <c r="AY225" s="1">
        <f>+AY97*'Cruscotto regioni'!$W20</f>
        <v>1724</v>
      </c>
      <c r="AZ225" s="1">
        <f>+AZ97*'Cruscotto regioni'!$W20</f>
        <v>1742</v>
      </c>
      <c r="BA225" s="1">
        <f>+BA97*'Cruscotto regioni'!$W20</f>
        <v>1778</v>
      </c>
      <c r="BB225" s="1">
        <f>+BB97*'Cruscotto regioni'!$W20</f>
        <v>1800</v>
      </c>
      <c r="BC225" s="1">
        <f>+BC97*'Cruscotto regioni'!$W20</f>
        <v>1810</v>
      </c>
      <c r="BD225" s="1">
        <f>+BD97*'Cruscotto regioni'!$W20</f>
        <v>1850</v>
      </c>
      <c r="BE225" s="1">
        <f>+BE97*'Cruscotto regioni'!$W20</f>
        <v>1942</v>
      </c>
      <c r="BF225" s="1">
        <f>+BF97*'Cruscotto regioni'!$W20</f>
        <v>1971</v>
      </c>
      <c r="BG225" s="1">
        <f>+BG97*'Cruscotto regioni'!$W20</f>
        <v>1987</v>
      </c>
      <c r="BH225" s="1">
        <f>+BH97*'Cruscotto regioni'!$W20</f>
        <v>2062</v>
      </c>
      <c r="BI225" s="1">
        <f>+BI97*'Cruscotto regioni'!$W20</f>
        <v>2067</v>
      </c>
      <c r="BJ225" s="1">
        <f>+BJ97*'Cruscotto regioni'!$W20</f>
        <v>2108</v>
      </c>
      <c r="BK225" s="1">
        <f>+BK97*'Cruscotto regioni'!$W20</f>
        <v>2100</v>
      </c>
      <c r="BL225" s="1">
        <f>+BL97*'Cruscotto regioni'!$W20</f>
        <v>2079</v>
      </c>
      <c r="BM225" s="1">
        <f>+BM97*'Cruscotto regioni'!$W20</f>
        <v>2061</v>
      </c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09"/>
      <c r="BY225" s="109"/>
      <c r="BZ225" s="109"/>
      <c r="CA225" s="2">
        <v>14</v>
      </c>
      <c r="CB225" t="str">
        <f t="shared" si="1524"/>
        <v xml:space="preserve">Abruzzo </v>
      </c>
      <c r="CC225">
        <v>1322247</v>
      </c>
      <c r="CD225">
        <f t="shared" ca="1" si="1532"/>
        <v>2062</v>
      </c>
      <c r="CE225">
        <f t="shared" ca="1" si="1532"/>
        <v>2067</v>
      </c>
      <c r="CF225">
        <f t="shared" ca="1" si="1532"/>
        <v>2108</v>
      </c>
      <c r="CG225">
        <f t="shared" ca="1" si="1532"/>
        <v>2100</v>
      </c>
      <c r="CH225">
        <f t="shared" ca="1" si="1532"/>
        <v>2079</v>
      </c>
      <c r="CI225">
        <f ca="1">HLOOKUP(CI$212,$D$212:$BZ$233,$CA225,FALSE)</f>
        <v>2061</v>
      </c>
      <c r="CJ225">
        <v>1.2999999999999999E-3</v>
      </c>
      <c r="CK225" s="85">
        <f t="shared" ca="1" si="1525"/>
        <v>-7.4328834854607354E-2</v>
      </c>
      <c r="CL225" s="85">
        <f t="shared" ca="1" si="1526"/>
        <v>155.87102863534574</v>
      </c>
      <c r="CM225" t="str">
        <f t="shared" si="1527"/>
        <v xml:space="preserve">Abruzzo </v>
      </c>
      <c r="CN225" s="85">
        <f t="shared" ca="1" si="1528"/>
        <v>-4.8301114888435777</v>
      </c>
      <c r="CO225" t="str">
        <f t="shared" ca="1" si="1529"/>
        <v xml:space="preserve">Molise </v>
      </c>
      <c r="CP225" s="85">
        <f t="shared" ca="1" si="1530"/>
        <v>77.329672960419273</v>
      </c>
      <c r="CQ225" t="str">
        <f t="shared" ca="1" si="1531"/>
        <v xml:space="preserve">Lazio </v>
      </c>
      <c r="CR225" s="2"/>
      <c r="CS225" t="s">
        <v>360</v>
      </c>
      <c r="CT225" s="2"/>
    </row>
    <row r="226" spans="2:98" x14ac:dyDescent="0.25">
      <c r="B226" s="1"/>
      <c r="C226" s="1" t="str">
        <f>IF('Cruscotto regioni'!$W21=0,"",C104)</f>
        <v xml:space="preserve">Puglia </v>
      </c>
      <c r="D226" s="1">
        <f>+D104*'Cruscotto regioni'!$W21</f>
        <v>0</v>
      </c>
      <c r="E226" s="1">
        <f>+E104*'Cruscotto regioni'!$W21</f>
        <v>0</v>
      </c>
      <c r="F226" s="1">
        <f>+F104*'Cruscotto regioni'!$W21</f>
        <v>0</v>
      </c>
      <c r="G226" s="1">
        <f>+G104*'Cruscotto regioni'!$W21</f>
        <v>1</v>
      </c>
      <c r="H226" s="1">
        <f>+H104*'Cruscotto regioni'!$W21</f>
        <v>3</v>
      </c>
      <c r="I226" s="1">
        <f>+I104*'Cruscotto regioni'!$W21</f>
        <v>3</v>
      </c>
      <c r="J226" s="1">
        <f>+J104*'Cruscotto regioni'!$W21</f>
        <v>3</v>
      </c>
      <c r="K226" s="1">
        <f>+K104*'Cruscotto regioni'!$W21</f>
        <v>4</v>
      </c>
      <c r="L226" s="1">
        <f>+L104*'Cruscotto regioni'!$W21</f>
        <v>6</v>
      </c>
      <c r="M226" s="1">
        <f>+M104*'Cruscotto regioni'!$W21</f>
        <v>7</v>
      </c>
      <c r="N226" s="1">
        <f>+N104*'Cruscotto regioni'!$W21</f>
        <v>12</v>
      </c>
      <c r="O226" s="1">
        <f>+O104*'Cruscotto regioni'!$W21</f>
        <v>15</v>
      </c>
      <c r="P226" s="1">
        <f>+P104*'Cruscotto regioni'!$W21</f>
        <v>23</v>
      </c>
      <c r="Q226" s="1">
        <f>+Q104*'Cruscotto regioni'!$W21</f>
        <v>36</v>
      </c>
      <c r="R226" s="1">
        <f>+R104*'Cruscotto regioni'!$W21</f>
        <v>46</v>
      </c>
      <c r="S226" s="1">
        <f>+S104*'Cruscotto regioni'!$W21</f>
        <v>55</v>
      </c>
      <c r="T226" s="1">
        <f>+T104*'Cruscotto regioni'!$W21</f>
        <v>71</v>
      </c>
      <c r="U226" s="1">
        <f>+U104*'Cruscotto regioni'!$W21</f>
        <v>98</v>
      </c>
      <c r="V226" s="1">
        <f>+V104*'Cruscotto regioni'!$W21</f>
        <v>121</v>
      </c>
      <c r="W226" s="1">
        <f>+W104*'Cruscotto regioni'!$W21</f>
        <v>156</v>
      </c>
      <c r="X226" s="1">
        <f>+X104*'Cruscotto regioni'!$W21</f>
        <v>212</v>
      </c>
      <c r="Y226" s="1">
        <f>+Y104*'Cruscotto regioni'!$W21</f>
        <v>212</v>
      </c>
      <c r="Z226" s="1">
        <f>+Z104*'Cruscotto regioni'!$W21</f>
        <v>320</v>
      </c>
      <c r="AA226" s="1">
        <f>+AA104*'Cruscotto regioni'!$W21</f>
        <v>362</v>
      </c>
      <c r="AB226" s="1">
        <f>+AB104*'Cruscotto regioni'!$W21</f>
        <v>449</v>
      </c>
      <c r="AC226" s="1">
        <f>+AC104*'Cruscotto regioni'!$W21</f>
        <v>551</v>
      </c>
      <c r="AD226" s="1">
        <f>+AD104*'Cruscotto regioni'!$W21</f>
        <v>642</v>
      </c>
      <c r="AE226" s="1">
        <f>+AE104*'Cruscotto regioni'!$W21</f>
        <v>748</v>
      </c>
      <c r="AF226" s="1">
        <f>+AF104*'Cruscotto regioni'!$W21</f>
        <v>862</v>
      </c>
      <c r="AG226" s="1">
        <f>+AG104*'Cruscotto regioni'!$W21</f>
        <v>940</v>
      </c>
      <c r="AH226" s="1">
        <f>+AH104*'Cruscotto regioni'!$W21</f>
        <v>1023</v>
      </c>
      <c r="AI226" s="1">
        <f>+AI104*'Cruscotto regioni'!$W21</f>
        <v>1095</v>
      </c>
      <c r="AJ226" s="1">
        <f>+AJ104*'Cruscotto regioni'!$W21</f>
        <v>1236</v>
      </c>
      <c r="AK226" s="1">
        <f>+AK104*'Cruscotto regioni'!$W21</f>
        <v>1358</v>
      </c>
      <c r="AL226" s="1">
        <f>+AL104*'Cruscotto regioni'!$W21</f>
        <v>1432</v>
      </c>
      <c r="AM226" s="1">
        <f>+AM104*'Cruscotto regioni'!$W21</f>
        <v>1585</v>
      </c>
      <c r="AN226" s="1">
        <f>+AN104*'Cruscotto regioni'!$W21</f>
        <v>1654</v>
      </c>
      <c r="AO226" s="1">
        <f>+AO104*'Cruscotto regioni'!$W21</f>
        <v>1756</v>
      </c>
      <c r="AP226" s="1">
        <f>+AP104*'Cruscotto regioni'!$W21</f>
        <v>1864</v>
      </c>
      <c r="AQ226" s="1">
        <f>+AQ104*'Cruscotto regioni'!$W21</f>
        <v>1949</v>
      </c>
      <c r="AR226" s="1">
        <f>+AR104*'Cruscotto regioni'!$W21</f>
        <v>1973</v>
      </c>
      <c r="AS226" s="1">
        <f>+AS104*'Cruscotto regioni'!$W21</f>
        <v>2022</v>
      </c>
      <c r="AT226" s="1">
        <f>+AT104*'Cruscotto regioni'!$W21</f>
        <v>2115</v>
      </c>
      <c r="AU226" s="1">
        <f>+AU104*'Cruscotto regioni'!$W21</f>
        <v>2137</v>
      </c>
      <c r="AV226" s="1">
        <f>+AV104*'Cruscotto regioni'!$W21</f>
        <v>2238</v>
      </c>
      <c r="AW226" s="1">
        <f>+AW104*'Cruscotto regioni'!$W21</f>
        <v>2301</v>
      </c>
      <c r="AX226" s="1">
        <f>+AX104*'Cruscotto regioni'!$W21</f>
        <v>2336</v>
      </c>
      <c r="AY226" s="1">
        <f>+AY104*'Cruscotto regioni'!$W21</f>
        <v>2402</v>
      </c>
      <c r="AZ226" s="1">
        <f>+AZ104*'Cruscotto regioni'!$W21</f>
        <v>2452</v>
      </c>
      <c r="BA226" s="1">
        <f>+BA104*'Cruscotto regioni'!$W21</f>
        <v>2512</v>
      </c>
      <c r="BB226" s="1">
        <f>+BB104*'Cruscotto regioni'!$W21</f>
        <v>2552</v>
      </c>
      <c r="BC226" s="1">
        <f>+BC104*'Cruscotto regioni'!$W21</f>
        <v>2573</v>
      </c>
      <c r="BD226" s="1">
        <f>+BD104*'Cruscotto regioni'!$W21</f>
        <v>2625</v>
      </c>
      <c r="BE226" s="1">
        <f>+BE104*'Cruscotto regioni'!$W21</f>
        <v>2656</v>
      </c>
      <c r="BF226" s="1">
        <f>+BF104*'Cruscotto regioni'!$W21</f>
        <v>2694</v>
      </c>
      <c r="BG226" s="1">
        <f>+BG104*'Cruscotto regioni'!$W21</f>
        <v>2786</v>
      </c>
      <c r="BH226" s="1">
        <f>+BH104*'Cruscotto regioni'!$W21</f>
        <v>2810</v>
      </c>
      <c r="BI226" s="1">
        <f>+BI104*'Cruscotto regioni'!$W21</f>
        <v>2812</v>
      </c>
      <c r="BJ226" s="1">
        <f>+BJ104*'Cruscotto regioni'!$W21</f>
        <v>2874</v>
      </c>
      <c r="BK226" s="1">
        <f>+BK104*'Cruscotto regioni'!$W21</f>
        <v>2936</v>
      </c>
      <c r="BL226" s="1">
        <f>+BL104*'Cruscotto regioni'!$W21</f>
        <v>2933</v>
      </c>
      <c r="BM226" s="1">
        <f>+BM104*'Cruscotto regioni'!$W21</f>
        <v>2919</v>
      </c>
      <c r="BN226" s="109"/>
      <c r="BO226" s="109"/>
      <c r="BP226" s="109"/>
      <c r="BQ226" s="109"/>
      <c r="BR226" s="109"/>
      <c r="BS226" s="109"/>
      <c r="BT226" s="109"/>
      <c r="BU226" s="109"/>
      <c r="BV226" s="109"/>
      <c r="BW226" s="109"/>
      <c r="BX226" s="109"/>
      <c r="BY226" s="109"/>
      <c r="BZ226" s="109"/>
      <c r="CA226" s="2">
        <v>15</v>
      </c>
      <c r="CB226" t="str">
        <f t="shared" si="1524"/>
        <v xml:space="preserve">Puglia </v>
      </c>
      <c r="CC226">
        <v>4063888</v>
      </c>
      <c r="CD226">
        <f t="shared" ca="1" si="1532"/>
        <v>2810</v>
      </c>
      <c r="CE226">
        <f t="shared" ca="1" si="1532"/>
        <v>2812</v>
      </c>
      <c r="CF226">
        <f t="shared" ca="1" si="1532"/>
        <v>2874</v>
      </c>
      <c r="CG226">
        <f t="shared" ca="1" si="1532"/>
        <v>2936</v>
      </c>
      <c r="CH226">
        <f t="shared" ca="1" si="1532"/>
        <v>2933</v>
      </c>
      <c r="CI226">
        <f ca="1">HLOOKUP(CI$212,$D$212:$BZ$233,$CA226,FALSE)</f>
        <v>2919</v>
      </c>
      <c r="CJ226">
        <v>1.4E-3</v>
      </c>
      <c r="CK226" s="85">
        <f t="shared" ca="1" si="1525"/>
        <v>2.6835605319831646</v>
      </c>
      <c r="CL226" s="85">
        <f t="shared" ca="1" si="1526"/>
        <v>71.827766906961998</v>
      </c>
      <c r="CM226" t="str">
        <f t="shared" si="1527"/>
        <v xml:space="preserve">Puglia </v>
      </c>
      <c r="CN226" s="85">
        <f t="shared" ca="1" si="1528"/>
        <v>-8.7027061366054888</v>
      </c>
      <c r="CO226" t="str">
        <f t="shared" ca="1" si="1529"/>
        <v xml:space="preserve">Friuli Venezia Giulia </v>
      </c>
      <c r="CP226" s="85">
        <f t="shared" ca="1" si="1530"/>
        <v>71.827766906961998</v>
      </c>
      <c r="CQ226" t="str">
        <f t="shared" ca="1" si="1531"/>
        <v xml:space="preserve">Puglia </v>
      </c>
      <c r="CR226" s="2"/>
      <c r="CS226" t="s">
        <v>71</v>
      </c>
      <c r="CT226" s="2"/>
    </row>
    <row r="227" spans="2:98" x14ac:dyDescent="0.25">
      <c r="B227" s="1"/>
      <c r="C227" s="1" t="str">
        <f>IF('Cruscotto regioni'!$W22=0,"",C111)</f>
        <v xml:space="preserve">P.A. Trento </v>
      </c>
      <c r="D227" s="1">
        <f>+D111*'Cruscotto regioni'!$W22</f>
        <v>0</v>
      </c>
      <c r="E227" s="1">
        <f>+E111*'Cruscotto regioni'!$W22</f>
        <v>0</v>
      </c>
      <c r="F227" s="1">
        <f>+F111*'Cruscotto regioni'!$W22</f>
        <v>0</v>
      </c>
      <c r="G227" s="1">
        <f>+G111*'Cruscotto regioni'!$W22</f>
        <v>0</v>
      </c>
      <c r="H227" s="1">
        <f>+H111*'Cruscotto regioni'!$W22</f>
        <v>0</v>
      </c>
      <c r="I227" s="1">
        <f>+I111*'Cruscotto regioni'!$W22</f>
        <v>0</v>
      </c>
      <c r="J227" s="1">
        <f>+J111*'Cruscotto regioni'!$W22</f>
        <v>0</v>
      </c>
      <c r="K227" s="1">
        <f>+K111*'Cruscotto regioni'!$W22</f>
        <v>0</v>
      </c>
      <c r="L227" s="1">
        <f>+L111*'Cruscotto regioni'!$W22</f>
        <v>4</v>
      </c>
      <c r="M227" s="1">
        <f>+M111*'Cruscotto regioni'!$W22</f>
        <v>5</v>
      </c>
      <c r="N227" s="1">
        <f>+N111*'Cruscotto regioni'!$W22</f>
        <v>7</v>
      </c>
      <c r="O227" s="1">
        <f>+O111*'Cruscotto regioni'!$W22</f>
        <v>10</v>
      </c>
      <c r="P227" s="1">
        <f>+P111*'Cruscotto regioni'!$W22</f>
        <v>14</v>
      </c>
      <c r="Q227" s="1">
        <f>+Q111*'Cruscotto regioni'!$W22</f>
        <v>23</v>
      </c>
      <c r="R227" s="1">
        <f>+R111*'Cruscotto regioni'!$W22</f>
        <v>33</v>
      </c>
      <c r="S227" s="1">
        <f>+S111*'Cruscotto regioni'!$W22</f>
        <v>50</v>
      </c>
      <c r="T227" s="1">
        <f>+T111*'Cruscotto regioni'!$W22</f>
        <v>74</v>
      </c>
      <c r="U227" s="1">
        <f>+U111*'Cruscotto regioni'!$W22</f>
        <v>102</v>
      </c>
      <c r="V227" s="1">
        <f>+V111*'Cruscotto regioni'!$W22</f>
        <v>157</v>
      </c>
      <c r="W227" s="1">
        <f>+W111*'Cruscotto regioni'!$W22</f>
        <v>199</v>
      </c>
      <c r="X227" s="1">
        <f>+X111*'Cruscotto regioni'!$W22</f>
        <v>367</v>
      </c>
      <c r="Y227" s="1">
        <f>+Y111*'Cruscotto regioni'!$W22</f>
        <v>367</v>
      </c>
      <c r="Z227" s="1">
        <f>+Z111*'Cruscotto regioni'!$W22</f>
        <v>368</v>
      </c>
      <c r="AA227" s="1">
        <f>+AA111*'Cruscotto regioni'!$W22</f>
        <v>436</v>
      </c>
      <c r="AB227" s="1">
        <f>+AB111*'Cruscotto regioni'!$W22</f>
        <v>491</v>
      </c>
      <c r="AC227" s="1">
        <f>+AC111*'Cruscotto regioni'!$W22</f>
        <v>600</v>
      </c>
      <c r="AD227" s="1">
        <f>+AD111*'Cruscotto regioni'!$W22</f>
        <v>720</v>
      </c>
      <c r="AE227" s="1">
        <f>+AE111*'Cruscotto regioni'!$W22</f>
        <v>885</v>
      </c>
      <c r="AF227" s="1">
        <f>+AF111*'Cruscotto regioni'!$W22</f>
        <v>914</v>
      </c>
      <c r="AG227" s="1">
        <f>+AG111*'Cruscotto regioni'!$W22</f>
        <v>975</v>
      </c>
      <c r="AH227" s="1">
        <f>+AH111*'Cruscotto regioni'!$W22</f>
        <v>1058</v>
      </c>
      <c r="AI227" s="1">
        <f>+AI111*'Cruscotto regioni'!$W22</f>
        <v>1094</v>
      </c>
      <c r="AJ227" s="1">
        <f>+AJ111*'Cruscotto regioni'!$W22</f>
        <v>1164</v>
      </c>
      <c r="AK227" s="1">
        <f>+AK111*'Cruscotto regioni'!$W22</f>
        <v>1234</v>
      </c>
      <c r="AL227" s="1">
        <f>+AL111*'Cruscotto regioni'!$W22</f>
        <v>1293</v>
      </c>
      <c r="AM227" s="1">
        <f>+AM111*'Cruscotto regioni'!$W22</f>
        <v>1357</v>
      </c>
      <c r="AN227" s="1">
        <f>+AN111*'Cruscotto regioni'!$W22</f>
        <v>1389</v>
      </c>
      <c r="AO227" s="1">
        <f>+AO111*'Cruscotto regioni'!$W22</f>
        <v>1483</v>
      </c>
      <c r="AP227" s="1">
        <f>+AP111*'Cruscotto regioni'!$W22</f>
        <v>1587</v>
      </c>
      <c r="AQ227" s="1">
        <f>+AQ111*'Cruscotto regioni'!$W22</f>
        <v>1659</v>
      </c>
      <c r="AR227" s="1">
        <f>+AR111*'Cruscotto regioni'!$W22</f>
        <v>1753</v>
      </c>
      <c r="AS227" s="1">
        <f>+AS111*'Cruscotto regioni'!$W22</f>
        <v>1795</v>
      </c>
      <c r="AT227" s="1">
        <f>+AT111*'Cruscotto regioni'!$W22</f>
        <v>1838</v>
      </c>
      <c r="AU227" s="1">
        <f>+AU111*'Cruscotto regioni'!$W22</f>
        <v>1890</v>
      </c>
      <c r="AV227" s="1">
        <f>+AV111*'Cruscotto regioni'!$W22</f>
        <v>1940</v>
      </c>
      <c r="AW227" s="1">
        <f>+AW111*'Cruscotto regioni'!$W22</f>
        <v>1978</v>
      </c>
      <c r="AX227" s="1">
        <f>+AX111*'Cruscotto regioni'!$W22</f>
        <v>1994</v>
      </c>
      <c r="AY227" s="1">
        <f>+AY111*'Cruscotto regioni'!$W22</f>
        <v>2064</v>
      </c>
      <c r="AZ227" s="1">
        <f>+AZ111*'Cruscotto regioni'!$W22</f>
        <v>2082</v>
      </c>
      <c r="BA227" s="1">
        <f>+BA111*'Cruscotto regioni'!$W22</f>
        <v>2080</v>
      </c>
      <c r="BB227" s="1">
        <f>+BB111*'Cruscotto regioni'!$W22</f>
        <v>2082</v>
      </c>
      <c r="BC227" s="1">
        <f>+BC111*'Cruscotto regioni'!$W22</f>
        <v>2104</v>
      </c>
      <c r="BD227" s="1">
        <f>+BD111*'Cruscotto regioni'!$W22</f>
        <v>2087</v>
      </c>
      <c r="BE227" s="1">
        <f>+BE111*'Cruscotto regioni'!$W22</f>
        <v>1990</v>
      </c>
      <c r="BF227" s="1">
        <f>+BF111*'Cruscotto regioni'!$W22</f>
        <v>1985</v>
      </c>
      <c r="BG227" s="1">
        <f>+BG111*'Cruscotto regioni'!$W22</f>
        <v>1971</v>
      </c>
      <c r="BH227" s="1">
        <f>+BH111*'Cruscotto regioni'!$W22</f>
        <v>1929</v>
      </c>
      <c r="BI227" s="1">
        <f>+BI111*'Cruscotto regioni'!$W22</f>
        <v>1909</v>
      </c>
      <c r="BJ227" s="1">
        <f>+BJ111*'Cruscotto regioni'!$W22</f>
        <v>1874</v>
      </c>
      <c r="BK227" s="1">
        <f>+BK111*'Cruscotto regioni'!$W22</f>
        <v>1871</v>
      </c>
      <c r="BL227" s="1">
        <f>+BL111*'Cruscotto regioni'!$W22</f>
        <v>1827</v>
      </c>
      <c r="BM227" s="1">
        <f>+BM111*'Cruscotto regioni'!$W22</f>
        <v>1744</v>
      </c>
      <c r="BN227" s="109"/>
      <c r="BO227" s="109"/>
      <c r="BP227" s="109"/>
      <c r="BQ227" s="109"/>
      <c r="BR227" s="109"/>
      <c r="BS227" s="109"/>
      <c r="BT227" s="109"/>
      <c r="BU227" s="109"/>
      <c r="BV227" s="109"/>
      <c r="BW227" s="109"/>
      <c r="BX227" s="109"/>
      <c r="BY227" s="109"/>
      <c r="BZ227" s="109"/>
      <c r="CA227" s="2">
        <v>16</v>
      </c>
      <c r="CB227" t="str">
        <f t="shared" si="1524"/>
        <v xml:space="preserve">P.A. Trento </v>
      </c>
      <c r="CC227">
        <v>538604</v>
      </c>
      <c r="CD227">
        <f t="shared" ca="1" si="1532"/>
        <v>1929</v>
      </c>
      <c r="CE227">
        <f t="shared" ca="1" si="1532"/>
        <v>1909</v>
      </c>
      <c r="CF227">
        <f t="shared" ca="1" si="1532"/>
        <v>1874</v>
      </c>
      <c r="CG227">
        <f t="shared" ca="1" si="1532"/>
        <v>1871</v>
      </c>
      <c r="CH227">
        <f t="shared" ca="1" si="1532"/>
        <v>1827</v>
      </c>
      <c r="CI227">
        <f ca="1">HLOOKUP(CI$212,$D$212:$BZ$233,$CA227,FALSE)</f>
        <v>1744</v>
      </c>
      <c r="CJ227">
        <v>1.5E-3</v>
      </c>
      <c r="CK227" s="85">
        <f t="shared" ca="1" si="1525"/>
        <v>-34.34655534307209</v>
      </c>
      <c r="CL227" s="85">
        <f t="shared" ca="1" si="1526"/>
        <v>323.80004604496071</v>
      </c>
      <c r="CM227" t="str">
        <f t="shared" si="1527"/>
        <v xml:space="preserve">P.A. Trento </v>
      </c>
      <c r="CN227" s="85">
        <f t="shared" ca="1" si="1528"/>
        <v>-11.275274921234478</v>
      </c>
      <c r="CO227" t="str">
        <f t="shared" ca="1" si="1529"/>
        <v xml:space="preserve">Toscana </v>
      </c>
      <c r="CP227" s="85">
        <f t="shared" ca="1" si="1530"/>
        <v>63.778591652735237</v>
      </c>
      <c r="CQ227" t="str">
        <f t="shared" ca="1" si="1531"/>
        <v xml:space="preserve">Molise </v>
      </c>
      <c r="CR227" s="2"/>
      <c r="CS227" t="s">
        <v>72</v>
      </c>
      <c r="CT227" s="2"/>
    </row>
    <row r="228" spans="2:98" x14ac:dyDescent="0.25">
      <c r="B228" s="1"/>
      <c r="C228" s="1" t="str">
        <f>IF('Cruscotto regioni'!$W23=0,"",C118)</f>
        <v xml:space="preserve">Molise </v>
      </c>
      <c r="D228" s="1">
        <f>+D118*'Cruscotto regioni'!$W23</f>
        <v>0</v>
      </c>
      <c r="E228" s="1">
        <f>+E118*'Cruscotto regioni'!$W23</f>
        <v>0</v>
      </c>
      <c r="F228" s="1">
        <f>+F118*'Cruscotto regioni'!$W23</f>
        <v>0</v>
      </c>
      <c r="G228" s="1">
        <f>+G118*'Cruscotto regioni'!$W23</f>
        <v>0</v>
      </c>
      <c r="H228" s="1">
        <f>+H118*'Cruscotto regioni'!$W23</f>
        <v>0</v>
      </c>
      <c r="I228" s="1">
        <f>+I118*'Cruscotto regioni'!$W23</f>
        <v>0</v>
      </c>
      <c r="J228" s="1">
        <f>+J118*'Cruscotto regioni'!$W23</f>
        <v>0</v>
      </c>
      <c r="K228" s="1">
        <f>+K118*'Cruscotto regioni'!$W23</f>
        <v>0</v>
      </c>
      <c r="L228" s="1">
        <f>+L118*'Cruscotto regioni'!$W23</f>
        <v>3</v>
      </c>
      <c r="M228" s="1">
        <f>+M118*'Cruscotto regioni'!$W23</f>
        <v>3</v>
      </c>
      <c r="N228" s="1">
        <f>+N118*'Cruscotto regioni'!$W23</f>
        <v>7</v>
      </c>
      <c r="O228" s="1">
        <f>+O118*'Cruscotto regioni'!$W23</f>
        <v>12</v>
      </c>
      <c r="P228" s="1">
        <f>+P118*'Cruscotto regioni'!$W23</f>
        <v>14</v>
      </c>
      <c r="Q228" s="1">
        <f>+Q118*'Cruscotto regioni'!$W23</f>
        <v>14</v>
      </c>
      <c r="R228" s="1">
        <f>+R118*'Cruscotto regioni'!$W23</f>
        <v>14</v>
      </c>
      <c r="S228" s="1">
        <f>+S118*'Cruscotto regioni'!$W23</f>
        <v>15</v>
      </c>
      <c r="T228" s="1">
        <f>+T118*'Cruscotto regioni'!$W23</f>
        <v>16</v>
      </c>
      <c r="U228" s="1">
        <f>+U118*'Cruscotto regioni'!$W23</f>
        <v>16</v>
      </c>
      <c r="V228" s="1">
        <f>+V118*'Cruscotto regioni'!$W23</f>
        <v>17</v>
      </c>
      <c r="W228" s="1">
        <f>+W118*'Cruscotto regioni'!$W23</f>
        <v>17</v>
      </c>
      <c r="X228" s="1">
        <f>+X118*'Cruscotto regioni'!$W23</f>
        <v>17</v>
      </c>
      <c r="Y228" s="1">
        <f>+Y118*'Cruscotto regioni'!$W23</f>
        <v>15</v>
      </c>
      <c r="Z228" s="1">
        <f>+Z118*'Cruscotto regioni'!$W23</f>
        <v>19</v>
      </c>
      <c r="AA228" s="1">
        <f>+AA118*'Cruscotto regioni'!$W23</f>
        <v>21</v>
      </c>
      <c r="AB228" s="1">
        <f>+AB118*'Cruscotto regioni'!$W23</f>
        <v>38</v>
      </c>
      <c r="AC228" s="1">
        <f>+AC118*'Cruscotto regioni'!$W23</f>
        <v>39</v>
      </c>
      <c r="AD228" s="1">
        <f>+AD118*'Cruscotto regioni'!$W23</f>
        <v>47</v>
      </c>
      <c r="AE228" s="1">
        <f>+AE118*'Cruscotto regioni'!$W23</f>
        <v>52</v>
      </c>
      <c r="AF228" s="1">
        <f>+AF118*'Cruscotto regioni'!$W23</f>
        <v>50</v>
      </c>
      <c r="AG228" s="1">
        <f>+AG118*'Cruscotto regioni'!$W23</f>
        <v>55</v>
      </c>
      <c r="AH228" s="1">
        <f>+AH118*'Cruscotto regioni'!$W23</f>
        <v>53</v>
      </c>
      <c r="AI228" s="1">
        <f>+AI118*'Cruscotto regioni'!$W23</f>
        <v>81</v>
      </c>
      <c r="AJ228" s="1">
        <f>+AJ118*'Cruscotto regioni'!$W23</f>
        <v>86</v>
      </c>
      <c r="AK228" s="1">
        <f>+AK118*'Cruscotto regioni'!$W23</f>
        <v>98</v>
      </c>
      <c r="AL228" s="1">
        <f>+AL118*'Cruscotto regioni'!$W23</f>
        <v>100</v>
      </c>
      <c r="AM228" s="1">
        <f>+AM118*'Cruscotto regioni'!$W23</f>
        <v>107</v>
      </c>
      <c r="AN228" s="1">
        <f>+AN118*'Cruscotto regioni'!$W23</f>
        <v>117</v>
      </c>
      <c r="AO228" s="1">
        <f>+AO118*'Cruscotto regioni'!$W23</f>
        <v>131</v>
      </c>
      <c r="AP228" s="1">
        <f>+AP118*'Cruscotto regioni'!$W23</f>
        <v>133</v>
      </c>
      <c r="AQ228" s="1">
        <f>+AQ118*'Cruscotto regioni'!$W23</f>
        <v>144</v>
      </c>
      <c r="AR228" s="1">
        <f>+AR118*'Cruscotto regioni'!$W23</f>
        <v>171</v>
      </c>
      <c r="AS228" s="1">
        <f>+AS118*'Cruscotto regioni'!$W23</f>
        <v>187</v>
      </c>
      <c r="AT228" s="1">
        <f>+AT118*'Cruscotto regioni'!$W23</f>
        <v>187</v>
      </c>
      <c r="AU228" s="1">
        <f>+AU118*'Cruscotto regioni'!$W23</f>
        <v>185</v>
      </c>
      <c r="AV228" s="1">
        <f>+AV118*'Cruscotto regioni'!$W23</f>
        <v>181</v>
      </c>
      <c r="AW228" s="1">
        <f>+AW118*'Cruscotto regioni'!$W23</f>
        <v>189</v>
      </c>
      <c r="AX228" s="1">
        <f>+AX118*'Cruscotto regioni'!$W23</f>
        <v>193</v>
      </c>
      <c r="AY228" s="1">
        <f>+AY118*'Cruscotto regioni'!$W23</f>
        <v>193</v>
      </c>
      <c r="AZ228" s="1">
        <f>+AZ118*'Cruscotto regioni'!$W23</f>
        <v>202</v>
      </c>
      <c r="BA228" s="1">
        <f>+BA118*'Cruscotto regioni'!$W23</f>
        <v>202</v>
      </c>
      <c r="BB228" s="1">
        <f>+BB118*'Cruscotto regioni'!$W23</f>
        <v>200</v>
      </c>
      <c r="BC228" s="1">
        <f>+BC118*'Cruscotto regioni'!$W23</f>
        <v>206</v>
      </c>
      <c r="BD228" s="1">
        <f>+BD118*'Cruscotto regioni'!$W23</f>
        <v>203</v>
      </c>
      <c r="BE228" s="1">
        <f>+BE118*'Cruscotto regioni'!$W23</f>
        <v>208</v>
      </c>
      <c r="BF228" s="1">
        <f>+BF118*'Cruscotto regioni'!$W23</f>
        <v>209</v>
      </c>
      <c r="BG228" s="1">
        <f>+BG118*'Cruscotto regioni'!$W23</f>
        <v>215</v>
      </c>
      <c r="BH228" s="1">
        <f>+BH118*'Cruscotto regioni'!$W23</f>
        <v>213</v>
      </c>
      <c r="BI228" s="1">
        <f>+BI118*'Cruscotto regioni'!$W23</f>
        <v>213</v>
      </c>
      <c r="BJ228" s="1">
        <f>+BJ118*'Cruscotto regioni'!$W23</f>
        <v>205</v>
      </c>
      <c r="BK228" s="1">
        <f>+BK118*'Cruscotto regioni'!$W23</f>
        <v>198</v>
      </c>
      <c r="BL228" s="1">
        <f>+BL118*'Cruscotto regioni'!$W23</f>
        <v>200</v>
      </c>
      <c r="BM228" s="1">
        <f>+BM118*'Cruscotto regioni'!$W23</f>
        <v>198</v>
      </c>
      <c r="BN228" s="109"/>
      <c r="BO228" s="109"/>
      <c r="BP228" s="109"/>
      <c r="BQ228" s="109"/>
      <c r="BR228" s="109"/>
      <c r="BS228" s="109"/>
      <c r="BT228" s="109"/>
      <c r="BU228" s="109"/>
      <c r="BV228" s="109"/>
      <c r="BW228" s="109"/>
      <c r="BX228" s="109"/>
      <c r="BY228" s="109"/>
      <c r="BZ228" s="109"/>
      <c r="CA228" s="2">
        <v>17</v>
      </c>
      <c r="CB228" t="str">
        <f t="shared" si="1524"/>
        <v xml:space="preserve">Molise </v>
      </c>
      <c r="CC228">
        <v>310449</v>
      </c>
      <c r="CD228">
        <f t="shared" ca="1" si="1532"/>
        <v>213</v>
      </c>
      <c r="CE228">
        <f t="shared" ca="1" si="1532"/>
        <v>213</v>
      </c>
      <c r="CF228">
        <f t="shared" ca="1" si="1532"/>
        <v>205</v>
      </c>
      <c r="CG228">
        <f t="shared" ca="1" si="1532"/>
        <v>198</v>
      </c>
      <c r="CH228">
        <f t="shared" ca="1" si="1532"/>
        <v>200</v>
      </c>
      <c r="CI228">
        <f ca="1">HLOOKUP(CI$212,$D$212:$BZ$233,$CA228,FALSE)</f>
        <v>198</v>
      </c>
      <c r="CJ228">
        <v>1.6000000000000001E-3</v>
      </c>
      <c r="CK228" s="85">
        <f t="shared" ca="1" si="1525"/>
        <v>-4.8301114888435777</v>
      </c>
      <c r="CL228" s="85">
        <f t="shared" ca="1" si="1526"/>
        <v>63.778591652735237</v>
      </c>
      <c r="CM228" t="str">
        <f t="shared" si="1527"/>
        <v xml:space="preserve">Molise </v>
      </c>
      <c r="CN228" s="85">
        <f t="shared" ca="1" si="1528"/>
        <v>-12.816740918148421</v>
      </c>
      <c r="CO228" t="str">
        <f t="shared" ca="1" si="1529"/>
        <v xml:space="preserve">Veneto </v>
      </c>
      <c r="CP228" s="85">
        <f t="shared" ca="1" si="1530"/>
        <v>59.402014730801888</v>
      </c>
      <c r="CQ228" t="str">
        <f t="shared" ca="1" si="1531"/>
        <v xml:space="preserve">Sardegna </v>
      </c>
      <c r="CR228" s="2"/>
      <c r="CS228" t="s">
        <v>35</v>
      </c>
      <c r="CT228" s="2"/>
    </row>
    <row r="229" spans="2:98" x14ac:dyDescent="0.25">
      <c r="B229" s="1"/>
      <c r="C229" s="1" t="str">
        <f>IF('Cruscotto regioni'!$W24=0,"",C125)</f>
        <v xml:space="preserve">Basilicata </v>
      </c>
      <c r="D229" s="1">
        <f>+D125*'Cruscotto regioni'!$W24</f>
        <v>0</v>
      </c>
      <c r="E229" s="1">
        <f>+E125*'Cruscotto regioni'!$W24</f>
        <v>0</v>
      </c>
      <c r="F229" s="1">
        <f>+F125*'Cruscotto regioni'!$W24</f>
        <v>0</v>
      </c>
      <c r="G229" s="1">
        <f>+G125*'Cruscotto regioni'!$W24</f>
        <v>0</v>
      </c>
      <c r="H229" s="1">
        <f>+H125*'Cruscotto regioni'!$W24</f>
        <v>0</v>
      </c>
      <c r="I229" s="1">
        <f>+I125*'Cruscotto regioni'!$W24</f>
        <v>0</v>
      </c>
      <c r="J229" s="1">
        <f>+J125*'Cruscotto regioni'!$W24</f>
        <v>0</v>
      </c>
      <c r="K229" s="1">
        <f>+K125*'Cruscotto regioni'!$W24</f>
        <v>0</v>
      </c>
      <c r="L229" s="1">
        <f>+L125*'Cruscotto regioni'!$W24</f>
        <v>1</v>
      </c>
      <c r="M229" s="1">
        <f>+M125*'Cruscotto regioni'!$W24</f>
        <v>1</v>
      </c>
      <c r="N229" s="1">
        <f>+N125*'Cruscotto regioni'!$W24</f>
        <v>1</v>
      </c>
      <c r="O229" s="1">
        <f>+O125*'Cruscotto regioni'!$W24</f>
        <v>3</v>
      </c>
      <c r="P229" s="1">
        <f>+P125*'Cruscotto regioni'!$W24</f>
        <v>3</v>
      </c>
      <c r="Q229" s="1">
        <f>+Q125*'Cruscotto regioni'!$W24</f>
        <v>4</v>
      </c>
      <c r="R229" s="1">
        <f>+R125*'Cruscotto regioni'!$W24</f>
        <v>5</v>
      </c>
      <c r="S229" s="1">
        <f>+S125*'Cruscotto regioni'!$W24</f>
        <v>7</v>
      </c>
      <c r="T229" s="1">
        <f>+T125*'Cruscotto regioni'!$W24</f>
        <v>8</v>
      </c>
      <c r="U229" s="1">
        <f>+U125*'Cruscotto regioni'!$W24</f>
        <v>8</v>
      </c>
      <c r="V229" s="1">
        <f>+V125*'Cruscotto regioni'!$W24</f>
        <v>10</v>
      </c>
      <c r="W229" s="1">
        <f>+W125*'Cruscotto regioni'!$W24</f>
        <v>10</v>
      </c>
      <c r="X229" s="1">
        <f>+X125*'Cruscotto regioni'!$W24</f>
        <v>11</v>
      </c>
      <c r="Y229" s="1">
        <f>+Y125*'Cruscotto regioni'!$W24</f>
        <v>12</v>
      </c>
      <c r="Z229" s="1">
        <f>+Z125*'Cruscotto regioni'!$W24</f>
        <v>20</v>
      </c>
      <c r="AA229" s="1">
        <f>+AA125*'Cruscotto regioni'!$W24</f>
        <v>27</v>
      </c>
      <c r="AB229" s="1">
        <f>+AB125*'Cruscotto regioni'!$W24</f>
        <v>37</v>
      </c>
      <c r="AC229" s="1">
        <f>+AC125*'Cruscotto regioni'!$W24</f>
        <v>52</v>
      </c>
      <c r="AD229" s="1">
        <f>+AD125*'Cruscotto regioni'!$W24</f>
        <v>66</v>
      </c>
      <c r="AE229" s="1">
        <f>+AE125*'Cruscotto regioni'!$W24</f>
        <v>81</v>
      </c>
      <c r="AF229" s="1">
        <f>+AF125*'Cruscotto regioni'!$W24</f>
        <v>89</v>
      </c>
      <c r="AG229" s="1">
        <f>+AG125*'Cruscotto regioni'!$W24</f>
        <v>91</v>
      </c>
      <c r="AH229" s="1">
        <f>+AH125*'Cruscotto regioni'!$W24</f>
        <v>112</v>
      </c>
      <c r="AI229" s="1">
        <f>+AI125*'Cruscotto regioni'!$W24</f>
        <v>133</v>
      </c>
      <c r="AJ229" s="1">
        <f>+AJ125*'Cruscotto regioni'!$W24</f>
        <v>147</v>
      </c>
      <c r="AK229" s="1">
        <f>+AK125*'Cruscotto regioni'!$W24</f>
        <v>178</v>
      </c>
      <c r="AL229" s="1">
        <f>+AL125*'Cruscotto regioni'!$W24</f>
        <v>197</v>
      </c>
      <c r="AM229" s="1">
        <f>+AM125*'Cruscotto regioni'!$W24</f>
        <v>208</v>
      </c>
      <c r="AN229" s="1">
        <f>+AN125*'Cruscotto regioni'!$W24</f>
        <v>216</v>
      </c>
      <c r="AO229" s="1">
        <f>+AO125*'Cruscotto regioni'!$W24</f>
        <v>225</v>
      </c>
      <c r="AP229" s="1">
        <f>+AP125*'Cruscotto regioni'!$W24</f>
        <v>233</v>
      </c>
      <c r="AQ229" s="1">
        <f>+AQ125*'Cruscotto regioni'!$W24</f>
        <v>247</v>
      </c>
      <c r="AR229" s="1">
        <f>+AR125*'Cruscotto regioni'!$W24</f>
        <v>244</v>
      </c>
      <c r="AS229" s="1">
        <f>+AS125*'Cruscotto regioni'!$W24</f>
        <v>254</v>
      </c>
      <c r="AT229" s="1">
        <f>+AT125*'Cruscotto regioni'!$W24</f>
        <v>262</v>
      </c>
      <c r="AU229" s="1">
        <f>+AU125*'Cruscotto regioni'!$W24</f>
        <v>265</v>
      </c>
      <c r="AV229" s="1">
        <f>+AV125*'Cruscotto regioni'!$W24</f>
        <v>270</v>
      </c>
      <c r="AW229" s="1">
        <f>+AW125*'Cruscotto regioni'!$W24</f>
        <v>275</v>
      </c>
      <c r="AX229" s="1">
        <f>+AX125*'Cruscotto regioni'!$W24</f>
        <v>279</v>
      </c>
      <c r="AY229" s="1">
        <f>+AY125*'Cruscotto regioni'!$W24</f>
        <v>281</v>
      </c>
      <c r="AZ229" s="1">
        <f>+AZ125*'Cruscotto regioni'!$W24</f>
        <v>277</v>
      </c>
      <c r="BA229" s="1">
        <f>+BA125*'Cruscotto regioni'!$W24</f>
        <v>270</v>
      </c>
      <c r="BB229" s="1">
        <f>+BB125*'Cruscotto regioni'!$W24</f>
        <v>265</v>
      </c>
      <c r="BC229" s="1">
        <f>+BC125*'Cruscotto regioni'!$W24</f>
        <v>261</v>
      </c>
      <c r="BD229" s="1">
        <f>+BD125*'Cruscotto regioni'!$W24</f>
        <v>273</v>
      </c>
      <c r="BE229" s="1">
        <f>+BE125*'Cruscotto regioni'!$W24</f>
        <v>266</v>
      </c>
      <c r="BF229" s="1">
        <f>+BF125*'Cruscotto regioni'!$W24</f>
        <v>262</v>
      </c>
      <c r="BG229" s="1">
        <f>+BG125*'Cruscotto regioni'!$W24</f>
        <v>247</v>
      </c>
      <c r="BH229" s="1">
        <f>+BH125*'Cruscotto regioni'!$W24</f>
        <v>242</v>
      </c>
      <c r="BI229" s="1">
        <f>+BI125*'Cruscotto regioni'!$W24</f>
        <v>245</v>
      </c>
      <c r="BJ229" s="1">
        <f>+BJ125*'Cruscotto regioni'!$W24</f>
        <v>232</v>
      </c>
      <c r="BK229" s="1">
        <f>+BK125*'Cruscotto regioni'!$W24</f>
        <v>229</v>
      </c>
      <c r="BL229" s="1">
        <f>+BL125*'Cruscotto regioni'!$W24</f>
        <v>229</v>
      </c>
      <c r="BM229" s="1">
        <f>+BM125*'Cruscotto regioni'!$W24</f>
        <v>218</v>
      </c>
      <c r="BN229" s="109"/>
      <c r="BO229" s="109"/>
      <c r="BP229" s="109"/>
      <c r="BQ229" s="109"/>
      <c r="BR229" s="109"/>
      <c r="BS229" s="109"/>
      <c r="BT229" s="109"/>
      <c r="BU229" s="109"/>
      <c r="BV229" s="109"/>
      <c r="BW229" s="109"/>
      <c r="BX229" s="109"/>
      <c r="BY229" s="109"/>
      <c r="BZ229" s="109"/>
      <c r="CA229" s="2">
        <v>18</v>
      </c>
      <c r="CB229" t="str">
        <f t="shared" si="1524"/>
        <v xml:space="preserve">Basilicata </v>
      </c>
      <c r="CC229">
        <v>570365</v>
      </c>
      <c r="CD229">
        <f t="shared" ca="1" si="1532"/>
        <v>242</v>
      </c>
      <c r="CE229">
        <f t="shared" ca="1" si="1532"/>
        <v>245</v>
      </c>
      <c r="CF229">
        <f t="shared" ca="1" si="1532"/>
        <v>232</v>
      </c>
      <c r="CG229">
        <f t="shared" ca="1" si="1532"/>
        <v>229</v>
      </c>
      <c r="CH229">
        <f t="shared" ca="1" si="1532"/>
        <v>229</v>
      </c>
      <c r="CI229">
        <f ca="1">HLOOKUP(CI$212,$D$212:$BZ$233,$CA229,FALSE)</f>
        <v>218</v>
      </c>
      <c r="CJ229">
        <v>1.6999999999999999E-3</v>
      </c>
      <c r="CK229" s="85">
        <f t="shared" ca="1" si="1525"/>
        <v>-4.2061318269879813</v>
      </c>
      <c r="CL229" s="85">
        <f t="shared" ca="1" si="1526"/>
        <v>38.221139095140835</v>
      </c>
      <c r="CM229" t="str">
        <f t="shared" si="1527"/>
        <v xml:space="preserve">Basilicata </v>
      </c>
      <c r="CN229" s="85">
        <f t="shared" ca="1" si="1528"/>
        <v>-14.286092825354258</v>
      </c>
      <c r="CO229" t="str">
        <f t="shared" ca="1" si="1529"/>
        <v xml:space="preserve">Umbria </v>
      </c>
      <c r="CP229" s="85">
        <f t="shared" ca="1" si="1530"/>
        <v>50.264733304059334</v>
      </c>
      <c r="CQ229" t="str">
        <f t="shared" ca="1" si="1531"/>
        <v xml:space="preserve">Campania </v>
      </c>
      <c r="CR229" s="2"/>
      <c r="CS229" t="s">
        <v>73</v>
      </c>
      <c r="CT229" s="2"/>
    </row>
    <row r="230" spans="2:98" x14ac:dyDescent="0.25">
      <c r="B230" s="1"/>
      <c r="C230" s="1" t="str">
        <f>IF('Cruscotto regioni'!$W25=0,"",C132)</f>
        <v xml:space="preserve">Calabria </v>
      </c>
      <c r="D230" s="1">
        <f>+D132*'Cruscotto regioni'!$W25</f>
        <v>0</v>
      </c>
      <c r="E230" s="1">
        <f>+E132*'Cruscotto regioni'!$W25</f>
        <v>0</v>
      </c>
      <c r="F230" s="1">
        <f>+F132*'Cruscotto regioni'!$W25</f>
        <v>0</v>
      </c>
      <c r="G230" s="1">
        <f>+G132*'Cruscotto regioni'!$W25</f>
        <v>0</v>
      </c>
      <c r="H230" s="1">
        <f>+H132*'Cruscotto regioni'!$W25</f>
        <v>1</v>
      </c>
      <c r="I230" s="1">
        <f>+I132*'Cruscotto regioni'!$W25</f>
        <v>1</v>
      </c>
      <c r="J230" s="1">
        <f>+J132*'Cruscotto regioni'!$W25</f>
        <v>1</v>
      </c>
      <c r="K230" s="1">
        <f>+K132*'Cruscotto regioni'!$W25</f>
        <v>1</v>
      </c>
      <c r="L230" s="1">
        <f>+L132*'Cruscotto regioni'!$W25</f>
        <v>1</v>
      </c>
      <c r="M230" s="1">
        <f>+M132*'Cruscotto regioni'!$W25</f>
        <v>1</v>
      </c>
      <c r="N230" s="1">
        <f>+N132*'Cruscotto regioni'!$W25</f>
        <v>2</v>
      </c>
      <c r="O230" s="1">
        <f>+O132*'Cruscotto regioni'!$W25</f>
        <v>4</v>
      </c>
      <c r="P230" s="1">
        <f>+P132*'Cruscotto regioni'!$W25</f>
        <v>4</v>
      </c>
      <c r="Q230" s="1">
        <f>+Q132*'Cruscotto regioni'!$W25</f>
        <v>9</v>
      </c>
      <c r="R230" s="1">
        <f>+R132*'Cruscotto regioni'!$W25</f>
        <v>9</v>
      </c>
      <c r="S230" s="1">
        <f>+S132*'Cruscotto regioni'!$W25</f>
        <v>11</v>
      </c>
      <c r="T230" s="1">
        <f>+T132*'Cruscotto regioni'!$W25</f>
        <v>17</v>
      </c>
      <c r="U230" s="1">
        <f>+U132*'Cruscotto regioni'!$W25</f>
        <v>32</v>
      </c>
      <c r="V230" s="1">
        <f>+V132*'Cruscotto regioni'!$W25</f>
        <v>37</v>
      </c>
      <c r="W230" s="1">
        <f>+W132*'Cruscotto regioni'!$W25</f>
        <v>59</v>
      </c>
      <c r="X230" s="1">
        <f>+X132*'Cruscotto regioni'!$W25</f>
        <v>66</v>
      </c>
      <c r="Y230" s="1">
        <f>+Y132*'Cruscotto regioni'!$W25</f>
        <v>87</v>
      </c>
      <c r="Z230" s="1">
        <f>+Z132*'Cruscotto regioni'!$W25</f>
        <v>112</v>
      </c>
      <c r="AA230" s="1">
        <f>+AA132*'Cruscotto regioni'!$W25</f>
        <v>126</v>
      </c>
      <c r="AB230" s="1">
        <f>+AB132*'Cruscotto regioni'!$W25</f>
        <v>164</v>
      </c>
      <c r="AC230" s="1">
        <f>+AC132*'Cruscotto regioni'!$W25</f>
        <v>201</v>
      </c>
      <c r="AD230" s="1">
        <f>+AD132*'Cruscotto regioni'!$W25</f>
        <v>225</v>
      </c>
      <c r="AE230" s="1">
        <f>+AE132*'Cruscotto regioni'!$W25</f>
        <v>260</v>
      </c>
      <c r="AF230" s="1">
        <f>+AF132*'Cruscotto regioni'!$W25</f>
        <v>280</v>
      </c>
      <c r="AG230" s="1">
        <f>+AG132*'Cruscotto regioni'!$W25</f>
        <v>304</v>
      </c>
      <c r="AH230" s="1">
        <f>+AH132*'Cruscotto regioni'!$W25</f>
        <v>333</v>
      </c>
      <c r="AI230" s="1">
        <f>+AI132*'Cruscotto regioni'!$W25</f>
        <v>372</v>
      </c>
      <c r="AJ230" s="1">
        <f>+AJ132*'Cruscotto regioni'!$W25</f>
        <v>469</v>
      </c>
      <c r="AK230" s="1">
        <f>+AK132*'Cruscotto regioni'!$W25</f>
        <v>523</v>
      </c>
      <c r="AL230" s="1">
        <f>+AL132*'Cruscotto regioni'!$W25</f>
        <v>577</v>
      </c>
      <c r="AM230" s="1">
        <f>+AM132*'Cruscotto regioni'!$W25</f>
        <v>602</v>
      </c>
      <c r="AN230" s="1">
        <f>+AN132*'Cruscotto regioni'!$W25</f>
        <v>606</v>
      </c>
      <c r="AO230" s="1">
        <f>+AO132*'Cruscotto regioni'!$W25</f>
        <v>610</v>
      </c>
      <c r="AP230" s="1">
        <f>+AP132*'Cruscotto regioni'!$W25</f>
        <v>627</v>
      </c>
      <c r="AQ230" s="1">
        <f>+AQ132*'Cruscotto regioni'!$W25</f>
        <v>662</v>
      </c>
      <c r="AR230" s="1">
        <f>+AR132*'Cruscotto regioni'!$W25</f>
        <v>662</v>
      </c>
      <c r="AS230" s="1">
        <f>+AS132*'Cruscotto regioni'!$W25</f>
        <v>706</v>
      </c>
      <c r="AT230" s="1">
        <f>+AT132*'Cruscotto regioni'!$W25</f>
        <v>722</v>
      </c>
      <c r="AU230" s="1">
        <f>+AU132*'Cruscotto regioni'!$W25</f>
        <v>733</v>
      </c>
      <c r="AV230" s="1">
        <f>+AV132*'Cruscotto regioni'!$W25</f>
        <v>755</v>
      </c>
      <c r="AW230" s="1">
        <f>+AW132*'Cruscotto regioni'!$W25</f>
        <v>765</v>
      </c>
      <c r="AX230" s="1">
        <f>+AX132*'Cruscotto regioni'!$W25</f>
        <v>786</v>
      </c>
      <c r="AY230" s="1">
        <f>+AY132*'Cruscotto regioni'!$W25</f>
        <v>792</v>
      </c>
      <c r="AZ230" s="1">
        <f>+AZ132*'Cruscotto regioni'!$W25</f>
        <v>795</v>
      </c>
      <c r="BA230" s="1">
        <f>+BA132*'Cruscotto regioni'!$W25</f>
        <v>791</v>
      </c>
      <c r="BB230" s="1">
        <f>+BB132*'Cruscotto regioni'!$W25</f>
        <v>816</v>
      </c>
      <c r="BC230" s="1">
        <f>+BC132*'Cruscotto regioni'!$W25</f>
        <v>819</v>
      </c>
      <c r="BD230" s="1">
        <f>+BD132*'Cruscotto regioni'!$W25</f>
        <v>847</v>
      </c>
      <c r="BE230" s="1">
        <f>+BE132*'Cruscotto regioni'!$W25</f>
        <v>819</v>
      </c>
      <c r="BF230" s="1">
        <f>+BF132*'Cruscotto regioni'!$W25</f>
        <v>832</v>
      </c>
      <c r="BG230" s="1">
        <f>+BG132*'Cruscotto regioni'!$W25</f>
        <v>844</v>
      </c>
      <c r="BH230" s="1">
        <f>+BH132*'Cruscotto regioni'!$W25</f>
        <v>828</v>
      </c>
      <c r="BI230" s="1">
        <f>+BI132*'Cruscotto regioni'!$W25</f>
        <v>819</v>
      </c>
      <c r="BJ230" s="1">
        <f>+BJ132*'Cruscotto regioni'!$W25</f>
        <v>821</v>
      </c>
      <c r="BK230" s="1">
        <f>+BK132*'Cruscotto regioni'!$W25</f>
        <v>823</v>
      </c>
      <c r="BL230" s="1">
        <f>+BL132*'Cruscotto regioni'!$W25</f>
        <v>821</v>
      </c>
      <c r="BM230" s="1">
        <f>+BM132*'Cruscotto regioni'!$W25</f>
        <v>811</v>
      </c>
      <c r="BN230" s="109"/>
      <c r="BO230" s="109"/>
      <c r="BP230" s="109"/>
      <c r="BQ230" s="109"/>
      <c r="BR230" s="109"/>
      <c r="BS230" s="109"/>
      <c r="BT230" s="109"/>
      <c r="BU230" s="109"/>
      <c r="BV230" s="109"/>
      <c r="BW230" s="109"/>
      <c r="BX230" s="109"/>
      <c r="BY230" s="109"/>
      <c r="BZ230" s="109"/>
      <c r="CA230" s="2">
        <v>19</v>
      </c>
      <c r="CB230" t="str">
        <f t="shared" si="1524"/>
        <v xml:space="preserve">Calabria </v>
      </c>
      <c r="CC230">
        <v>1965128</v>
      </c>
      <c r="CD230">
        <f t="shared" ca="1" si="1532"/>
        <v>828</v>
      </c>
      <c r="CE230">
        <f t="shared" ca="1" si="1532"/>
        <v>819</v>
      </c>
      <c r="CF230">
        <f t="shared" ca="1" si="1532"/>
        <v>821</v>
      </c>
      <c r="CG230">
        <f t="shared" ca="1" si="1532"/>
        <v>823</v>
      </c>
      <c r="CH230">
        <f t="shared" ca="1" si="1532"/>
        <v>821</v>
      </c>
      <c r="CI230">
        <f ca="1">HLOOKUP(CI$212,$D$212:$BZ$233,$CA230,FALSE)</f>
        <v>811</v>
      </c>
      <c r="CJ230">
        <v>1.8E-3</v>
      </c>
      <c r="CK230" s="85">
        <f t="shared" ca="1" si="1525"/>
        <v>-0.8632835976078912</v>
      </c>
      <c r="CL230" s="85">
        <f t="shared" ca="1" si="1526"/>
        <v>41.269576332941163</v>
      </c>
      <c r="CM230" t="str">
        <f t="shared" si="1527"/>
        <v xml:space="preserve">Calabria </v>
      </c>
      <c r="CN230" s="85">
        <f t="shared" ca="1" si="1528"/>
        <v>-26.411173209336994</v>
      </c>
      <c r="CO230" t="str">
        <f t="shared" ca="1" si="1529"/>
        <v xml:space="preserve">Emilia-Romagna </v>
      </c>
      <c r="CP230" s="85">
        <f t="shared" ca="1" si="1530"/>
        <v>44.93101250415048</v>
      </c>
      <c r="CQ230" t="str">
        <f t="shared" ca="1" si="1531"/>
        <v xml:space="preserve">Sicilia </v>
      </c>
      <c r="CR230" s="2"/>
      <c r="CS230" t="s">
        <v>74</v>
      </c>
      <c r="CT230" s="2"/>
    </row>
    <row r="231" spans="2:98" x14ac:dyDescent="0.25">
      <c r="B231" s="1"/>
      <c r="C231" s="1" t="str">
        <f>IF('Cruscotto regioni'!$W26=0,"",C139)</f>
        <v xml:space="preserve">P.A. Bolzano </v>
      </c>
      <c r="D231" s="1">
        <f>+D139*'Cruscotto regioni'!$W26</f>
        <v>0</v>
      </c>
      <c r="E231" s="1">
        <f>+E139*'Cruscotto regioni'!$W26</f>
        <v>1</v>
      </c>
      <c r="F231" s="1">
        <f>+F139*'Cruscotto regioni'!$W26</f>
        <v>1</v>
      </c>
      <c r="G231" s="1">
        <f>+G139*'Cruscotto regioni'!$W26</f>
        <v>1</v>
      </c>
      <c r="H231" s="1">
        <f>+H139*'Cruscotto regioni'!$W26</f>
        <v>1</v>
      </c>
      <c r="I231" s="1">
        <f>+I139*'Cruscotto regioni'!$W26</f>
        <v>1</v>
      </c>
      <c r="J231" s="1">
        <f>+J139*'Cruscotto regioni'!$W26</f>
        <v>1</v>
      </c>
      <c r="K231" s="1">
        <f>+K139*'Cruscotto regioni'!$W26</f>
        <v>1</v>
      </c>
      <c r="L231" s="1">
        <f>+L139*'Cruscotto regioni'!$W26</f>
        <v>1</v>
      </c>
      <c r="M231" s="1">
        <f>+M139*'Cruscotto regioni'!$W26</f>
        <v>1</v>
      </c>
      <c r="N231" s="1">
        <f>+N139*'Cruscotto regioni'!$W26</f>
        <v>1</v>
      </c>
      <c r="O231" s="1">
        <f>+O139*'Cruscotto regioni'!$W26</f>
        <v>4</v>
      </c>
      <c r="P231" s="1">
        <f>+P139*'Cruscotto regioni'!$W26</f>
        <v>9</v>
      </c>
      <c r="Q231" s="1">
        <f>+Q139*'Cruscotto regioni'!$W26</f>
        <v>9</v>
      </c>
      <c r="R231" s="1">
        <f>+R139*'Cruscotto regioni'!$W26</f>
        <v>9</v>
      </c>
      <c r="S231" s="1">
        <f>+S139*'Cruscotto regioni'!$W26</f>
        <v>38</v>
      </c>
      <c r="T231" s="1">
        <f>+T139*'Cruscotto regioni'!$W26</f>
        <v>75</v>
      </c>
      <c r="U231" s="1">
        <f>+U139*'Cruscotto regioni'!$W26</f>
        <v>103</v>
      </c>
      <c r="V231" s="1">
        <f>+V139*'Cruscotto regioni'!$W26</f>
        <v>123</v>
      </c>
      <c r="W231" s="1">
        <f>+W139*'Cruscotto regioni'!$W26</f>
        <v>170</v>
      </c>
      <c r="X231" s="1">
        <f>+X139*'Cruscotto regioni'!$W26</f>
        <v>199</v>
      </c>
      <c r="Y231" s="1">
        <f>+Y139*'Cruscotto regioni'!$W26</f>
        <v>235</v>
      </c>
      <c r="Z231" s="1">
        <f>+Z139*'Cruscotto regioni'!$W26</f>
        <v>282</v>
      </c>
      <c r="AA231" s="1">
        <f>+AA139*'Cruscotto regioni'!$W26</f>
        <v>366</v>
      </c>
      <c r="AB231" s="1">
        <f>+AB139*'Cruscotto regioni'!$W26</f>
        <v>421</v>
      </c>
      <c r="AC231" s="1">
        <f>+AC139*'Cruscotto regioni'!$W26</f>
        <v>530</v>
      </c>
      <c r="AD231" s="1">
        <f>+AD139*'Cruscotto regioni'!$W26</f>
        <v>600</v>
      </c>
      <c r="AE231" s="1">
        <f>+AE139*'Cruscotto regioni'!$W26</f>
        <v>648</v>
      </c>
      <c r="AF231" s="1">
        <f>+AF139*'Cruscotto regioni'!$W26</f>
        <v>688</v>
      </c>
      <c r="AG231" s="1">
        <f>+AG139*'Cruscotto regioni'!$W26</f>
        <v>699</v>
      </c>
      <c r="AH231" s="1">
        <f>+AH139*'Cruscotto regioni'!$W26</f>
        <v>748</v>
      </c>
      <c r="AI231" s="1">
        <f>+AI139*'Cruscotto regioni'!$W26</f>
        <v>791</v>
      </c>
      <c r="AJ231" s="1">
        <f>+AJ139*'Cruscotto regioni'!$W26</f>
        <v>833</v>
      </c>
      <c r="AK231" s="1">
        <f>+AK139*'Cruscotto regioni'!$W26</f>
        <v>929</v>
      </c>
      <c r="AL231" s="1">
        <f>+AL139*'Cruscotto regioni'!$W26</f>
        <v>1034</v>
      </c>
      <c r="AM231" s="1">
        <f>+AM139*'Cruscotto regioni'!$W26</f>
        <v>1098</v>
      </c>
      <c r="AN231" s="1">
        <f>+AN139*'Cruscotto regioni'!$W26</f>
        <v>1142</v>
      </c>
      <c r="AO231" s="1">
        <f>+AO139*'Cruscotto regioni'!$W26</f>
        <v>1112</v>
      </c>
      <c r="AP231" s="1">
        <f>+AP139*'Cruscotto regioni'!$W26</f>
        <v>1160</v>
      </c>
      <c r="AQ231" s="1">
        <f>+AQ139*'Cruscotto regioni'!$W26</f>
        <v>1209</v>
      </c>
      <c r="AR231" s="1">
        <f>+AR139*'Cruscotto regioni'!$W26</f>
        <v>1201</v>
      </c>
      <c r="AS231" s="1">
        <f>+AS139*'Cruscotto regioni'!$W26</f>
        <v>1226</v>
      </c>
      <c r="AT231" s="1">
        <f>+AT139*'Cruscotto regioni'!$W26</f>
        <v>1260</v>
      </c>
      <c r="AU231" s="1">
        <f>+AU139*'Cruscotto regioni'!$W26</f>
        <v>1301</v>
      </c>
      <c r="AV231" s="1">
        <f>+AV139*'Cruscotto regioni'!$W26</f>
        <v>1281</v>
      </c>
      <c r="AW231" s="1">
        <f>+AW139*'Cruscotto regioni'!$W26</f>
        <v>1315</v>
      </c>
      <c r="AX231" s="1">
        <f>+AX139*'Cruscotto regioni'!$W26</f>
        <v>1317</v>
      </c>
      <c r="AY231" s="1">
        <f>+AY139*'Cruscotto regioni'!$W26</f>
        <v>1269</v>
      </c>
      <c r="AZ231" s="1">
        <f>+AZ139*'Cruscotto regioni'!$W26</f>
        <v>1515</v>
      </c>
      <c r="BA231" s="1">
        <f>+BA139*'Cruscotto regioni'!$W26</f>
        <v>1537</v>
      </c>
      <c r="BB231" s="1">
        <f>+BB139*'Cruscotto regioni'!$W26</f>
        <v>1564</v>
      </c>
      <c r="BC231" s="1">
        <f>+BC139*'Cruscotto regioni'!$W26</f>
        <v>1576</v>
      </c>
      <c r="BD231" s="1">
        <f>+BD139*'Cruscotto regioni'!$W26</f>
        <v>1593</v>
      </c>
      <c r="BE231" s="1">
        <f>+BE139*'Cruscotto regioni'!$W26</f>
        <v>1582</v>
      </c>
      <c r="BF231" s="1">
        <f>+BF139*'Cruscotto regioni'!$W26</f>
        <v>1556</v>
      </c>
      <c r="BG231" s="1">
        <f>+BG139*'Cruscotto regioni'!$W26</f>
        <v>1566</v>
      </c>
      <c r="BH231" s="1">
        <f>+BH139*'Cruscotto regioni'!$W26</f>
        <v>1540</v>
      </c>
      <c r="BI231" s="1">
        <f>+BI139*'Cruscotto regioni'!$W26</f>
        <v>1536</v>
      </c>
      <c r="BJ231" s="1">
        <f>+BJ139*'Cruscotto regioni'!$W26</f>
        <v>1512</v>
      </c>
      <c r="BK231" s="1">
        <f>+BK139*'Cruscotto regioni'!$W26</f>
        <v>1494</v>
      </c>
      <c r="BL231" s="1">
        <f>+BL139*'Cruscotto regioni'!$W26</f>
        <v>1093</v>
      </c>
      <c r="BM231" s="1">
        <f>+BM139*'Cruscotto regioni'!$W26</f>
        <v>1035</v>
      </c>
      <c r="BN231" s="109"/>
      <c r="BO231" s="109"/>
      <c r="BP231" s="109"/>
      <c r="BQ231" s="109"/>
      <c r="BR231" s="109"/>
      <c r="BS231" s="109"/>
      <c r="BT231" s="109"/>
      <c r="BU231" s="109"/>
      <c r="BV231" s="109"/>
      <c r="BW231" s="109"/>
      <c r="BX231" s="109"/>
      <c r="BY231" s="109"/>
      <c r="BZ231" s="109"/>
      <c r="CA231" s="2">
        <v>20</v>
      </c>
      <c r="CB231" t="str">
        <f t="shared" si="1524"/>
        <v xml:space="preserve">P.A. Bolzano </v>
      </c>
      <c r="CC231">
        <v>524256</v>
      </c>
      <c r="CD231">
        <f t="shared" ca="1" si="1532"/>
        <v>1540</v>
      </c>
      <c r="CE231">
        <f t="shared" ca="1" si="1532"/>
        <v>1536</v>
      </c>
      <c r="CF231">
        <f t="shared" ca="1" si="1532"/>
        <v>1512</v>
      </c>
      <c r="CG231">
        <f t="shared" ca="1" si="1532"/>
        <v>1494</v>
      </c>
      <c r="CH231">
        <f t="shared" ca="1" si="1532"/>
        <v>1093</v>
      </c>
      <c r="CI231">
        <f ca="1">HLOOKUP(CI$212,$D$212:$BZ$233,$CA231,FALSE)</f>
        <v>1035</v>
      </c>
      <c r="CJ231">
        <v>1.9E-3</v>
      </c>
      <c r="CK231" s="85">
        <f t="shared" ca="1" si="1525"/>
        <v>-96.325085289629484</v>
      </c>
      <c r="CL231" s="85">
        <f t="shared" ca="1" si="1526"/>
        <v>197.42263321735945</v>
      </c>
      <c r="CM231" t="str">
        <f t="shared" si="1527"/>
        <v xml:space="preserve">P.A. Bolzano </v>
      </c>
      <c r="CN231" s="85">
        <f t="shared" ca="1" si="1528"/>
        <v>-34.34655534307209</v>
      </c>
      <c r="CO231" t="str">
        <f t="shared" ca="1" si="1529"/>
        <v xml:space="preserve">P.A. Trento </v>
      </c>
      <c r="CP231" s="85">
        <f t="shared" ca="1" si="1530"/>
        <v>41.269576332941163</v>
      </c>
      <c r="CQ231" t="str">
        <f t="shared" ca="1" si="1531"/>
        <v xml:space="preserve">Calabria </v>
      </c>
      <c r="CR231" s="2"/>
      <c r="CS231" t="s">
        <v>76</v>
      </c>
      <c r="CT231" s="2"/>
    </row>
    <row r="232" spans="2:98" x14ac:dyDescent="0.25">
      <c r="B232" s="1"/>
      <c r="C232" s="1" t="str">
        <f>IF('Cruscotto regioni'!$W27=0,"",C146)</f>
        <v xml:space="preserve">Sardegna </v>
      </c>
      <c r="D232" s="1">
        <f>+D146*'Cruscotto regioni'!$W27</f>
        <v>0</v>
      </c>
      <c r="E232" s="1">
        <f>+E146*'Cruscotto regioni'!$W27</f>
        <v>0</v>
      </c>
      <c r="F232" s="1">
        <f>+F146*'Cruscotto regioni'!$W27</f>
        <v>0</v>
      </c>
      <c r="G232" s="1">
        <f>+G146*'Cruscotto regioni'!$W27</f>
        <v>0</v>
      </c>
      <c r="H232" s="1">
        <f>+H146*'Cruscotto regioni'!$W27</f>
        <v>0</v>
      </c>
      <c r="I232" s="1">
        <f>+I146*'Cruscotto regioni'!$W27</f>
        <v>0</v>
      </c>
      <c r="J232" s="1">
        <f>+J146*'Cruscotto regioni'!$W27</f>
        <v>0</v>
      </c>
      <c r="K232" s="1">
        <f>+K146*'Cruscotto regioni'!$W27</f>
        <v>0</v>
      </c>
      <c r="L232" s="1">
        <f>+L146*'Cruscotto regioni'!$W27</f>
        <v>1</v>
      </c>
      <c r="M232" s="1">
        <f>+M146*'Cruscotto regioni'!$W27</f>
        <v>2</v>
      </c>
      <c r="N232" s="1">
        <f>+N146*'Cruscotto regioni'!$W27</f>
        <v>2</v>
      </c>
      <c r="O232" s="1">
        <f>+O146*'Cruscotto regioni'!$W27</f>
        <v>5</v>
      </c>
      <c r="P232" s="1">
        <f>+P146*'Cruscotto regioni'!$W27</f>
        <v>5</v>
      </c>
      <c r="Q232" s="1">
        <f>+Q146*'Cruscotto regioni'!$W27</f>
        <v>11</v>
      </c>
      <c r="R232" s="1">
        <f>+R146*'Cruscotto regioni'!$W27</f>
        <v>19</v>
      </c>
      <c r="S232" s="1">
        <f>+S146*'Cruscotto regioni'!$W27</f>
        <v>20</v>
      </c>
      <c r="T232" s="1">
        <f>+T146*'Cruscotto regioni'!$W27</f>
        <v>37</v>
      </c>
      <c r="U232" s="1">
        <f>+U146*'Cruscotto regioni'!$W27</f>
        <v>39</v>
      </c>
      <c r="V232" s="1">
        <f>+V146*'Cruscotto regioni'!$W27</f>
        <v>43</v>
      </c>
      <c r="W232" s="1">
        <f>+W146*'Cruscotto regioni'!$W27</f>
        <v>47</v>
      </c>
      <c r="X232" s="1">
        <f>+X146*'Cruscotto regioni'!$W27</f>
        <v>75</v>
      </c>
      <c r="Y232" s="1">
        <f>+Y146*'Cruscotto regioni'!$W27</f>
        <v>105</v>
      </c>
      <c r="Z232" s="1">
        <f>+Z146*'Cruscotto regioni'!$W27</f>
        <v>115</v>
      </c>
      <c r="AA232" s="1">
        <f>+AA146*'Cruscotto regioni'!$W27</f>
        <v>132</v>
      </c>
      <c r="AB232" s="1">
        <f>+AB146*'Cruscotto regioni'!$W27</f>
        <v>204</v>
      </c>
      <c r="AC232" s="1">
        <f>+AC146*'Cruscotto regioni'!$W27</f>
        <v>288</v>
      </c>
      <c r="AD232" s="1">
        <f>+AD146*'Cruscotto regioni'!$W27</f>
        <v>321</v>
      </c>
      <c r="AE232" s="1">
        <f>+AE146*'Cruscotto regioni'!$W27</f>
        <v>327</v>
      </c>
      <c r="AF232" s="1">
        <f>+AF146*'Cruscotto regioni'!$W27</f>
        <v>343</v>
      </c>
      <c r="AG232" s="1">
        <f>+AG146*'Cruscotto regioni'!$W27</f>
        <v>395</v>
      </c>
      <c r="AH232" s="1">
        <f>+AH146*'Cruscotto regioni'!$W27</f>
        <v>412</v>
      </c>
      <c r="AI232" s="1">
        <f>+AI146*'Cruscotto regioni'!$W27</f>
        <v>462</v>
      </c>
      <c r="AJ232" s="1">
        <f>+AJ146*'Cruscotto regioni'!$W27</f>
        <v>496</v>
      </c>
      <c r="AK232" s="1">
        <f>+AK146*'Cruscotto regioni'!$W27</f>
        <v>569</v>
      </c>
      <c r="AL232" s="1">
        <f>+AL146*'Cruscotto regioni'!$W27</f>
        <v>582</v>
      </c>
      <c r="AM232" s="1">
        <f>+AM146*'Cruscotto regioni'!$W27</f>
        <v>622</v>
      </c>
      <c r="AN232" s="1">
        <f>+AN146*'Cruscotto regioni'!$W27</f>
        <v>657</v>
      </c>
      <c r="AO232" s="1">
        <f>+AO146*'Cruscotto regioni'!$W27</f>
        <v>675</v>
      </c>
      <c r="AP232" s="1">
        <f>+AP146*'Cruscotto regioni'!$W27</f>
        <v>718</v>
      </c>
      <c r="AQ232" s="1">
        <f>+AQ146*'Cruscotto regioni'!$W27</f>
        <v>744</v>
      </c>
      <c r="AR232" s="1">
        <f>+AR146*'Cruscotto regioni'!$W27</f>
        <v>789</v>
      </c>
      <c r="AS232" s="1">
        <f>+AS146*'Cruscotto regioni'!$W27</f>
        <v>815</v>
      </c>
      <c r="AT232" s="1">
        <f>+AT146*'Cruscotto regioni'!$W27</f>
        <v>819</v>
      </c>
      <c r="AU232" s="1">
        <f>+AU146*'Cruscotto regioni'!$W27</f>
        <v>821</v>
      </c>
      <c r="AV232" s="1">
        <f>+AV146*'Cruscotto regioni'!$W27</f>
        <v>840</v>
      </c>
      <c r="AW232" s="1">
        <f>+AW146*'Cruscotto regioni'!$W27</f>
        <v>876</v>
      </c>
      <c r="AX232" s="1">
        <f>+AX146*'Cruscotto regioni'!$W27</f>
        <v>876</v>
      </c>
      <c r="AY232" s="1">
        <f>+AY146*'Cruscotto regioni'!$W27</f>
        <v>888</v>
      </c>
      <c r="AZ232" s="1">
        <f>+AZ146*'Cruscotto regioni'!$W27</f>
        <v>903</v>
      </c>
      <c r="BA232" s="1">
        <f>+BA146*'Cruscotto regioni'!$W27</f>
        <v>914</v>
      </c>
      <c r="BB232" s="1">
        <f>+BB146*'Cruscotto regioni'!$W27</f>
        <v>900</v>
      </c>
      <c r="BC232" s="1">
        <f>+BC146*'Cruscotto regioni'!$W27</f>
        <v>870</v>
      </c>
      <c r="BD232" s="1">
        <f>+BD146*'Cruscotto regioni'!$W27</f>
        <v>865</v>
      </c>
      <c r="BE232" s="1">
        <f>+BE146*'Cruscotto regioni'!$W27</f>
        <v>872</v>
      </c>
      <c r="BF232" s="1">
        <f>+BF146*'Cruscotto regioni'!$W27</f>
        <v>881</v>
      </c>
      <c r="BG232" s="1">
        <f>+BG146*'Cruscotto regioni'!$W27</f>
        <v>864</v>
      </c>
      <c r="BH232" s="1">
        <f>+BH146*'Cruscotto regioni'!$W27</f>
        <v>854</v>
      </c>
      <c r="BI232" s="1">
        <f>+BI146*'Cruscotto regioni'!$W27</f>
        <v>837</v>
      </c>
      <c r="BJ232" s="1">
        <f>+BJ146*'Cruscotto regioni'!$W27</f>
        <v>833</v>
      </c>
      <c r="BK232" s="1">
        <f>+BK146*'Cruscotto regioni'!$W27</f>
        <v>817</v>
      </c>
      <c r="BL232" s="1">
        <f>+BL146*'Cruscotto regioni'!$W27</f>
        <v>804</v>
      </c>
      <c r="BM232" s="1">
        <f>+BM146*'Cruscotto regioni'!$W27</f>
        <v>794</v>
      </c>
      <c r="BN232" s="109"/>
      <c r="BO232" s="109"/>
      <c r="BP232" s="109"/>
      <c r="BQ232" s="109"/>
      <c r="BR232" s="109"/>
      <c r="BS232" s="109"/>
      <c r="BT232" s="109"/>
      <c r="BU232" s="109"/>
      <c r="BV232" s="109"/>
      <c r="BW232" s="109"/>
      <c r="BX232" s="109"/>
      <c r="BY232" s="109"/>
      <c r="BZ232" s="109"/>
      <c r="CA232" s="2">
        <v>21</v>
      </c>
      <c r="CB232" t="str">
        <f t="shared" si="1524"/>
        <v xml:space="preserve">Sardegna </v>
      </c>
      <c r="CC232">
        <v>1336655</v>
      </c>
      <c r="CD232">
        <f t="shared" ca="1" si="1532"/>
        <v>854</v>
      </c>
      <c r="CE232">
        <f t="shared" ca="1" si="1532"/>
        <v>837</v>
      </c>
      <c r="CF232">
        <f t="shared" ca="1" si="1532"/>
        <v>833</v>
      </c>
      <c r="CG232">
        <f t="shared" ca="1" si="1532"/>
        <v>817</v>
      </c>
      <c r="CH232">
        <f t="shared" ca="1" si="1532"/>
        <v>804</v>
      </c>
      <c r="CI232">
        <f ca="1">HLOOKUP(CI$212,$D$212:$BZ$233,$CA232,FALSE)</f>
        <v>794</v>
      </c>
      <c r="CJ232">
        <v>2E-3</v>
      </c>
      <c r="CK232" s="85">
        <f t="shared" ca="1" si="1525"/>
        <v>-4.4868172340656347</v>
      </c>
      <c r="CL232" s="85">
        <f t="shared" ca="1" si="1526"/>
        <v>59.402014730801888</v>
      </c>
      <c r="CM232" t="str">
        <f t="shared" si="1527"/>
        <v xml:space="preserve">Sardegna </v>
      </c>
      <c r="CN232" s="85">
        <f t="shared" ca="1" si="1528"/>
        <v>-96.325085289629484</v>
      </c>
      <c r="CO232" t="str">
        <f t="shared" ca="1" si="1529"/>
        <v xml:space="preserve">P.A. Bolzano </v>
      </c>
      <c r="CP232" s="85">
        <f t="shared" ca="1" si="1530"/>
        <v>38.221139095140835</v>
      </c>
      <c r="CQ232" t="str">
        <f t="shared" ca="1" si="1531"/>
        <v xml:space="preserve">Basilicata </v>
      </c>
      <c r="CR232" s="2"/>
      <c r="CS232" t="s">
        <v>77</v>
      </c>
      <c r="CT232" s="2"/>
    </row>
    <row r="233" spans="2:98" x14ac:dyDescent="0.25">
      <c r="B233" s="1"/>
      <c r="C233" s="1" t="str">
        <f>IF('Cruscotto regioni'!$W28=0,"",C153)</f>
        <v xml:space="preserve">Valle d'Aosta </v>
      </c>
      <c r="D233" s="1">
        <f>+D153*'Cruscotto regioni'!$W28</f>
        <v>0</v>
      </c>
      <c r="E233" s="1">
        <f>+E153*'Cruscotto regioni'!$W28</f>
        <v>0</v>
      </c>
      <c r="F233" s="1">
        <f>+F153*'Cruscotto regioni'!$W28</f>
        <v>0</v>
      </c>
      <c r="G233" s="1">
        <f>+G153*'Cruscotto regioni'!$W28</f>
        <v>0</v>
      </c>
      <c r="H233" s="1">
        <f>+H153*'Cruscotto regioni'!$W28</f>
        <v>0</v>
      </c>
      <c r="I233" s="1">
        <f>+I153*'Cruscotto regioni'!$W28</f>
        <v>0</v>
      </c>
      <c r="J233" s="1">
        <f>+J153*'Cruscotto regioni'!$W28</f>
        <v>0</v>
      </c>
      <c r="K233" s="1">
        <f>+K153*'Cruscotto regioni'!$W28</f>
        <v>0</v>
      </c>
      <c r="L233" s="1">
        <f>+L153*'Cruscotto regioni'!$W28</f>
        <v>0</v>
      </c>
      <c r="M233" s="1">
        <f>+M153*'Cruscotto regioni'!$W28</f>
        <v>0</v>
      </c>
      <c r="N233" s="1">
        <f>+N153*'Cruscotto regioni'!$W28</f>
        <v>2</v>
      </c>
      <c r="O233" s="1">
        <f>+O153*'Cruscotto regioni'!$W28</f>
        <v>7</v>
      </c>
      <c r="P233" s="1">
        <f>+P153*'Cruscotto regioni'!$W28</f>
        <v>8</v>
      </c>
      <c r="Q233" s="1">
        <f>+Q153*'Cruscotto regioni'!$W28</f>
        <v>9</v>
      </c>
      <c r="R233" s="1">
        <f>+R153*'Cruscotto regioni'!$W28</f>
        <v>15</v>
      </c>
      <c r="S233" s="1">
        <f>+S153*'Cruscotto regioni'!$W28</f>
        <v>17</v>
      </c>
      <c r="T233" s="1">
        <f>+T153*'Cruscotto regioni'!$W28</f>
        <v>19</v>
      </c>
      <c r="U233" s="1">
        <f>+U153*'Cruscotto regioni'!$W28</f>
        <v>26</v>
      </c>
      <c r="V233" s="1">
        <f>+V153*'Cruscotto regioni'!$W28</f>
        <v>27</v>
      </c>
      <c r="W233" s="1">
        <f>+W153*'Cruscotto regioni'!$W28</f>
        <v>41</v>
      </c>
      <c r="X233" s="1">
        <f>+X153*'Cruscotto regioni'!$W28</f>
        <v>56</v>
      </c>
      <c r="Y233" s="1">
        <f>+Y153*'Cruscotto regioni'!$W28</f>
        <v>103</v>
      </c>
      <c r="Z233" s="1">
        <f>+Z153*'Cruscotto regioni'!$W28</f>
        <v>134</v>
      </c>
      <c r="AA233" s="1">
        <f>+AA153*'Cruscotto regioni'!$W28</f>
        <v>162</v>
      </c>
      <c r="AB233" s="1">
        <f>+AB153*'Cruscotto regioni'!$W28</f>
        <v>209</v>
      </c>
      <c r="AC233" s="1">
        <f>+AC153*'Cruscotto regioni'!$W28</f>
        <v>257</v>
      </c>
      <c r="AD233" s="1">
        <f>+AD153*'Cruscotto regioni'!$W28</f>
        <v>304</v>
      </c>
      <c r="AE233" s="1">
        <f>+AE153*'Cruscotto regioni'!$W28</f>
        <v>354</v>
      </c>
      <c r="AF233" s="1">
        <f>+AF153*'Cruscotto regioni'!$W28</f>
        <v>379</v>
      </c>
      <c r="AG233" s="1">
        <f>+AG153*'Cruscotto regioni'!$W28</f>
        <v>379</v>
      </c>
      <c r="AH233" s="1">
        <f>+AH153*'Cruscotto regioni'!$W28</f>
        <v>375</v>
      </c>
      <c r="AI233" s="1">
        <f>+AI153*'Cruscotto regioni'!$W28</f>
        <v>378</v>
      </c>
      <c r="AJ233" s="1">
        <f>+AJ153*'Cruscotto regioni'!$W28</f>
        <v>413</v>
      </c>
      <c r="AK233" s="1">
        <f>+AK153*'Cruscotto regioni'!$W28</f>
        <v>468</v>
      </c>
      <c r="AL233" s="1">
        <f>+AL153*'Cruscotto regioni'!$W28</f>
        <v>539</v>
      </c>
      <c r="AM233" s="1">
        <f>+AM153*'Cruscotto regioni'!$W28</f>
        <v>518</v>
      </c>
      <c r="AN233" s="1">
        <f>+AN153*'Cruscotto regioni'!$W28</f>
        <v>552</v>
      </c>
      <c r="AO233" s="1">
        <f>+AO153*'Cruscotto regioni'!$W28</f>
        <v>540</v>
      </c>
      <c r="AP233" s="1">
        <f>+AP153*'Cruscotto regioni'!$W28</f>
        <v>556</v>
      </c>
      <c r="AQ233" s="1">
        <f>+AQ153*'Cruscotto regioni'!$W28</f>
        <v>560</v>
      </c>
      <c r="AR233" s="1">
        <f>+AR153*'Cruscotto regioni'!$W28</f>
        <v>560</v>
      </c>
      <c r="AS233" s="1">
        <f>+AS153*'Cruscotto regioni'!$W28</f>
        <v>576</v>
      </c>
      <c r="AT233" s="1">
        <f>+AT153*'Cruscotto regioni'!$W28</f>
        <v>567</v>
      </c>
      <c r="AU233" s="1">
        <f>+AU153*'Cruscotto regioni'!$W28</f>
        <v>593</v>
      </c>
      <c r="AV233" s="1">
        <f>+AV153*'Cruscotto regioni'!$W28</f>
        <v>606</v>
      </c>
      <c r="AW233" s="1">
        <f>+AW153*'Cruscotto regioni'!$W28</f>
        <v>609</v>
      </c>
      <c r="AX233" s="1">
        <f>+AX153*'Cruscotto regioni'!$W28</f>
        <v>602</v>
      </c>
      <c r="AY233" s="1">
        <f>+AY153*'Cruscotto regioni'!$W28</f>
        <v>590</v>
      </c>
      <c r="AZ233" s="1">
        <f>+AZ153*'Cruscotto regioni'!$W28</f>
        <v>588</v>
      </c>
      <c r="BA233" s="1">
        <f>+BA153*'Cruscotto regioni'!$W28</f>
        <v>582</v>
      </c>
      <c r="BB233" s="1">
        <f>+BB153*'Cruscotto regioni'!$W28</f>
        <v>559</v>
      </c>
      <c r="BC233" s="1">
        <f>+BC153*'Cruscotto regioni'!$W28</f>
        <v>548</v>
      </c>
      <c r="BD233" s="1">
        <f>+BD153*'Cruscotto regioni'!$W28</f>
        <v>518</v>
      </c>
      <c r="BE233" s="1">
        <f>+BE153*'Cruscotto regioni'!$W28</f>
        <v>491</v>
      </c>
      <c r="BF233" s="1">
        <f>+BF153*'Cruscotto regioni'!$W28</f>
        <v>549</v>
      </c>
      <c r="BG233" s="1">
        <f>+BG153*'Cruscotto regioni'!$W28</f>
        <v>562</v>
      </c>
      <c r="BH233" s="1">
        <f>+BH153*'Cruscotto regioni'!$W28</f>
        <v>548</v>
      </c>
      <c r="BI233" s="1">
        <f>+BI153*'Cruscotto regioni'!$W28</f>
        <v>522</v>
      </c>
      <c r="BJ233" s="1">
        <f>+BJ153*'Cruscotto regioni'!$W28</f>
        <v>501</v>
      </c>
      <c r="BK233" s="1">
        <f>+BK153*'Cruscotto regioni'!$W28</f>
        <v>463</v>
      </c>
      <c r="BL233" s="1">
        <f>+BL153*'Cruscotto regioni'!$W28</f>
        <v>354</v>
      </c>
      <c r="BM233" s="1">
        <f>+BM153*'Cruscotto regioni'!$W28</f>
        <v>313</v>
      </c>
      <c r="BN233" s="109"/>
      <c r="BO233" s="109"/>
      <c r="BP233" s="109"/>
      <c r="BQ233" s="109"/>
      <c r="BR233" s="109"/>
      <c r="BS233" s="109"/>
      <c r="BT233" s="109"/>
      <c r="BU233" s="109"/>
      <c r="BV233" s="109"/>
      <c r="BW233" s="109"/>
      <c r="BX233" s="109"/>
      <c r="BY233" s="109"/>
      <c r="BZ233" s="109"/>
      <c r="CA233" s="2">
        <v>22</v>
      </c>
      <c r="CB233" t="str">
        <f t="shared" si="1524"/>
        <v xml:space="preserve">Valle d'Aosta </v>
      </c>
      <c r="CC233">
        <v>126883</v>
      </c>
      <c r="CD233">
        <f t="shared" ca="1" si="1532"/>
        <v>548</v>
      </c>
      <c r="CE233">
        <f t="shared" ca="1" si="1532"/>
        <v>522</v>
      </c>
      <c r="CF233">
        <f t="shared" ca="1" si="1532"/>
        <v>501</v>
      </c>
      <c r="CG233">
        <f t="shared" ca="1" si="1532"/>
        <v>463</v>
      </c>
      <c r="CH233">
        <f t="shared" ca="1" si="1532"/>
        <v>354</v>
      </c>
      <c r="CI233">
        <f ca="1">HLOOKUP(CI$212,$D$212:$BZ$233,$CA233,FALSE)</f>
        <v>313</v>
      </c>
      <c r="CJ233">
        <v>2.0999999999999999E-3</v>
      </c>
      <c r="CK233" s="85">
        <f t="shared" ca="1" si="1525"/>
        <v>-185.20789661105113</v>
      </c>
      <c r="CL233" s="85">
        <f t="shared" ca="1" si="1526"/>
        <v>246.68395293301703</v>
      </c>
      <c r="CM233" t="str">
        <f t="shared" si="1527"/>
        <v xml:space="preserve">Valle d'Aosta </v>
      </c>
      <c r="CN233" s="85">
        <f t="shared" ca="1" si="1528"/>
        <v>-185.20789661105113</v>
      </c>
      <c r="CO233" t="str">
        <f t="shared" ca="1" si="1529"/>
        <v xml:space="preserve">Valle d'Aosta </v>
      </c>
      <c r="CP233" s="85">
        <f t="shared" ca="1" si="1530"/>
        <v>33.411781646694592</v>
      </c>
      <c r="CQ233" t="str">
        <f t="shared" ca="1" si="1531"/>
        <v xml:space="preserve">Umbria </v>
      </c>
      <c r="CR233" s="2"/>
      <c r="CS233" t="s">
        <v>78</v>
      </c>
      <c r="CT233" s="2"/>
    </row>
    <row r="234" spans="2:98" x14ac:dyDescent="0.25">
      <c r="B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CB234" s="2"/>
      <c r="CC234" s="2"/>
      <c r="CD234" s="2"/>
      <c r="CE234" s="2"/>
      <c r="CF234" s="2"/>
      <c r="CG234" s="2"/>
      <c r="CH234" s="2"/>
      <c r="CI234" s="2"/>
      <c r="CJ234" s="2"/>
      <c r="CK234" s="101">
        <f ca="1">VLOOKUP('Cruscotto regioni (2)'!F9,CB213:CK233,10,FALSE)</f>
        <v>21.514216878943916</v>
      </c>
      <c r="CL234" s="101">
        <f ca="1">VLOOKUP('Cruscotto regioni (2)'!F9,CB213:CL233,11,FALSE)</f>
        <v>352.91766058982915</v>
      </c>
      <c r="CM234" s="2"/>
      <c r="CN234" s="2"/>
      <c r="CO234" s="2"/>
      <c r="CP234" s="2"/>
      <c r="CQ234" s="2"/>
      <c r="CR234" s="2"/>
      <c r="CS234" s="2"/>
      <c r="CT234" s="2"/>
    </row>
    <row r="235" spans="2:98" x14ac:dyDescent="0.25">
      <c r="B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spans="2:98" x14ac:dyDescent="0.25">
      <c r="B236" s="1"/>
      <c r="C236" s="1" t="s">
        <v>28</v>
      </c>
      <c r="D236" s="1">
        <f>+D213</f>
        <v>166</v>
      </c>
      <c r="E236" s="1">
        <f t="shared" ref="E236:BM236" si="1533">+E213</f>
        <v>231</v>
      </c>
      <c r="F236" s="1">
        <f t="shared" si="1533"/>
        <v>249</v>
      </c>
      <c r="G236" s="1">
        <f t="shared" si="1533"/>
        <v>349</v>
      </c>
      <c r="H236" s="1">
        <f t="shared" si="1533"/>
        <v>474</v>
      </c>
      <c r="I236" s="1">
        <f t="shared" si="1533"/>
        <v>552</v>
      </c>
      <c r="J236" s="1">
        <f t="shared" si="1533"/>
        <v>887</v>
      </c>
      <c r="K236" s="1">
        <f t="shared" si="1533"/>
        <v>1077</v>
      </c>
      <c r="L236" s="1">
        <f t="shared" si="1533"/>
        <v>1326</v>
      </c>
      <c r="M236" s="1">
        <f t="shared" si="1533"/>
        <v>1497</v>
      </c>
      <c r="N236" s="1">
        <f t="shared" si="1533"/>
        <v>1777</v>
      </c>
      <c r="O236" s="1">
        <f t="shared" si="1533"/>
        <v>2008</v>
      </c>
      <c r="P236" s="1">
        <f t="shared" si="1533"/>
        <v>2742</v>
      </c>
      <c r="Q236" s="1">
        <f t="shared" si="1533"/>
        <v>3372</v>
      </c>
      <c r="R236" s="1">
        <f t="shared" si="1533"/>
        <v>4490</v>
      </c>
      <c r="S236" s="1">
        <f t="shared" si="1533"/>
        <v>4427</v>
      </c>
      <c r="T236" s="1">
        <f t="shared" si="1533"/>
        <v>5763</v>
      </c>
      <c r="U236" s="1">
        <f t="shared" si="1533"/>
        <v>6896</v>
      </c>
      <c r="V236" s="1">
        <f t="shared" si="1533"/>
        <v>7732</v>
      </c>
      <c r="W236" s="1">
        <f t="shared" si="1533"/>
        <v>9059</v>
      </c>
      <c r="X236" s="1">
        <f t="shared" si="1533"/>
        <v>10043</v>
      </c>
      <c r="Y236" s="1">
        <f t="shared" si="1533"/>
        <v>10861</v>
      </c>
      <c r="Z236" s="1">
        <f t="shared" si="1533"/>
        <v>12095</v>
      </c>
      <c r="AA236" s="1">
        <f t="shared" si="1533"/>
        <v>12266</v>
      </c>
      <c r="AB236" s="1">
        <f t="shared" si="1533"/>
        <v>13938</v>
      </c>
      <c r="AC236" s="1">
        <f t="shared" si="1533"/>
        <v>15420</v>
      </c>
      <c r="AD236" s="1">
        <f t="shared" si="1533"/>
        <v>17370</v>
      </c>
      <c r="AE236" s="1">
        <f t="shared" si="1533"/>
        <v>17885</v>
      </c>
      <c r="AF236" s="1">
        <f t="shared" si="1533"/>
        <v>18910</v>
      </c>
      <c r="AG236" s="1">
        <f t="shared" si="1533"/>
        <v>19868</v>
      </c>
      <c r="AH236" s="1">
        <f t="shared" si="1533"/>
        <v>20591</v>
      </c>
      <c r="AI236" s="1">
        <f t="shared" si="1533"/>
        <v>22189</v>
      </c>
      <c r="AJ236" s="1">
        <f t="shared" si="1533"/>
        <v>23895</v>
      </c>
      <c r="AK236" s="1">
        <f t="shared" si="1533"/>
        <v>24509</v>
      </c>
      <c r="AL236" s="1">
        <f t="shared" si="1533"/>
        <v>25392</v>
      </c>
      <c r="AM236" s="1">
        <f t="shared" si="1533"/>
        <v>25006</v>
      </c>
      <c r="AN236" s="1">
        <f t="shared" si="1533"/>
        <v>25124</v>
      </c>
      <c r="AO236" s="1">
        <f t="shared" si="1533"/>
        <v>25765</v>
      </c>
      <c r="AP236" s="1">
        <f t="shared" si="1533"/>
        <v>25876</v>
      </c>
      <c r="AQ236" s="1">
        <f t="shared" si="1533"/>
        <v>26189</v>
      </c>
      <c r="AR236" s="1">
        <f t="shared" si="1533"/>
        <v>27220</v>
      </c>
      <c r="AS236" s="1">
        <f t="shared" si="1533"/>
        <v>28124</v>
      </c>
      <c r="AT236" s="1">
        <f t="shared" si="1533"/>
        <v>28469</v>
      </c>
      <c r="AU236" s="1">
        <f t="shared" si="1533"/>
        <v>28343</v>
      </c>
      <c r="AV236" s="1">
        <f t="shared" si="1533"/>
        <v>28545</v>
      </c>
      <c r="AW236" s="1">
        <f t="shared" si="1533"/>
        <v>29074</v>
      </c>
      <c r="AX236" s="1">
        <f t="shared" si="1533"/>
        <v>29530</v>
      </c>
      <c r="AY236" s="1">
        <f t="shared" si="1533"/>
        <v>30258</v>
      </c>
      <c r="AZ236" s="1">
        <f t="shared" si="1533"/>
        <v>31265</v>
      </c>
      <c r="BA236" s="1">
        <f t="shared" si="1533"/>
        <v>31935</v>
      </c>
      <c r="BB236" s="1">
        <f t="shared" si="1533"/>
        <v>32363</v>
      </c>
      <c r="BC236" s="1">
        <f t="shared" si="1533"/>
        <v>32921</v>
      </c>
      <c r="BD236" s="1">
        <f t="shared" si="1533"/>
        <v>33090</v>
      </c>
      <c r="BE236" s="1">
        <f t="shared" si="1533"/>
        <v>33434</v>
      </c>
      <c r="BF236" s="1">
        <f t="shared" si="1533"/>
        <v>34195</v>
      </c>
      <c r="BG236" s="1">
        <f t="shared" si="1533"/>
        <v>34497</v>
      </c>
      <c r="BH236" s="1">
        <f t="shared" si="1533"/>
        <v>34587</v>
      </c>
      <c r="BI236" s="1">
        <f t="shared" si="1533"/>
        <v>33978</v>
      </c>
      <c r="BJ236" s="1">
        <f t="shared" si="1533"/>
        <v>34242</v>
      </c>
      <c r="BK236" s="1">
        <f t="shared" si="1533"/>
        <v>33873</v>
      </c>
      <c r="BL236" s="1">
        <f t="shared" si="1533"/>
        <v>34368</v>
      </c>
      <c r="BM236" s="1">
        <f t="shared" si="1533"/>
        <v>34473</v>
      </c>
      <c r="BN236" s="109"/>
      <c r="BO236" s="109"/>
      <c r="BP236" s="109"/>
      <c r="BQ236" s="109"/>
      <c r="BR236" s="109"/>
      <c r="BS236" s="109"/>
      <c r="BT236" s="109"/>
      <c r="BU236" s="109"/>
      <c r="BV236" s="109"/>
      <c r="BW236" s="109"/>
      <c r="BX236" s="109"/>
      <c r="BY236" s="109"/>
      <c r="BZ236" s="109"/>
    </row>
    <row r="237" spans="2:98" x14ac:dyDescent="0.25">
      <c r="B237" s="1"/>
      <c r="D237" s="96">
        <f>+D2</f>
        <v>43885</v>
      </c>
      <c r="E237" s="96">
        <f t="shared" ref="E237:AD237" si="1534">+E2</f>
        <v>43886</v>
      </c>
      <c r="F237" s="96">
        <f t="shared" si="1534"/>
        <v>43887</v>
      </c>
      <c r="G237" s="96">
        <f t="shared" si="1534"/>
        <v>43888</v>
      </c>
      <c r="H237" s="96">
        <f t="shared" si="1534"/>
        <v>43889</v>
      </c>
      <c r="I237" s="96">
        <f t="shared" si="1534"/>
        <v>43890</v>
      </c>
      <c r="J237" s="96">
        <f t="shared" si="1534"/>
        <v>43891</v>
      </c>
      <c r="K237" s="96">
        <f t="shared" si="1534"/>
        <v>43892</v>
      </c>
      <c r="L237" s="96">
        <f t="shared" si="1534"/>
        <v>43893</v>
      </c>
      <c r="M237" s="96">
        <f t="shared" si="1534"/>
        <v>43894</v>
      </c>
      <c r="N237" s="96">
        <f t="shared" si="1534"/>
        <v>43895</v>
      </c>
      <c r="O237" s="96">
        <f t="shared" si="1534"/>
        <v>43896</v>
      </c>
      <c r="P237" s="96">
        <f t="shared" si="1534"/>
        <v>43897</v>
      </c>
      <c r="Q237" s="96">
        <f t="shared" si="1534"/>
        <v>43898</v>
      </c>
      <c r="R237" s="96">
        <f t="shared" si="1534"/>
        <v>43899</v>
      </c>
      <c r="S237" s="96">
        <f t="shared" si="1534"/>
        <v>43900</v>
      </c>
      <c r="T237" s="96">
        <f t="shared" si="1534"/>
        <v>43901</v>
      </c>
      <c r="U237" s="96">
        <f t="shared" si="1534"/>
        <v>43902</v>
      </c>
      <c r="V237" s="96">
        <f t="shared" si="1534"/>
        <v>43903</v>
      </c>
      <c r="W237" s="96">
        <f t="shared" si="1534"/>
        <v>43904</v>
      </c>
      <c r="X237" s="96">
        <f t="shared" si="1534"/>
        <v>43905</v>
      </c>
      <c r="Y237" s="96">
        <f t="shared" si="1534"/>
        <v>43906</v>
      </c>
      <c r="Z237" s="96">
        <f t="shared" si="1534"/>
        <v>43907</v>
      </c>
      <c r="AA237" s="96">
        <f t="shared" si="1534"/>
        <v>43908</v>
      </c>
      <c r="AB237" s="96">
        <f t="shared" si="1534"/>
        <v>43909</v>
      </c>
      <c r="AC237" s="96">
        <f t="shared" si="1534"/>
        <v>43910</v>
      </c>
      <c r="AD237" s="96">
        <f t="shared" si="1534"/>
        <v>43911</v>
      </c>
      <c r="AE237" s="96">
        <f t="shared" ref="AE237:BZ237" si="1535">+AE2</f>
        <v>43912</v>
      </c>
      <c r="AF237" s="96">
        <f t="shared" si="1535"/>
        <v>43913</v>
      </c>
      <c r="AG237" s="96">
        <f t="shared" si="1535"/>
        <v>43914</v>
      </c>
      <c r="AH237" s="96">
        <f t="shared" si="1535"/>
        <v>43915</v>
      </c>
      <c r="AI237" s="96">
        <f t="shared" si="1535"/>
        <v>43916</v>
      </c>
      <c r="AJ237" s="96">
        <f t="shared" si="1535"/>
        <v>43917</v>
      </c>
      <c r="AK237" s="96">
        <f t="shared" si="1535"/>
        <v>43918</v>
      </c>
      <c r="AL237" s="96">
        <f t="shared" si="1535"/>
        <v>43919</v>
      </c>
      <c r="AM237" s="96">
        <f t="shared" si="1535"/>
        <v>43920</v>
      </c>
      <c r="AN237" s="96">
        <f t="shared" si="1535"/>
        <v>43921</v>
      </c>
      <c r="AO237" s="96">
        <f t="shared" si="1535"/>
        <v>43922</v>
      </c>
      <c r="AP237" s="96">
        <f t="shared" si="1535"/>
        <v>43923</v>
      </c>
      <c r="AQ237" s="96">
        <f t="shared" si="1535"/>
        <v>43924</v>
      </c>
      <c r="AR237" s="96">
        <f t="shared" si="1535"/>
        <v>43925</v>
      </c>
      <c r="AS237" s="96">
        <f t="shared" si="1535"/>
        <v>43926</v>
      </c>
      <c r="AT237" s="96">
        <f t="shared" si="1535"/>
        <v>43927</v>
      </c>
      <c r="AU237" s="96">
        <f t="shared" si="1535"/>
        <v>43928</v>
      </c>
      <c r="AV237" s="96">
        <f t="shared" si="1535"/>
        <v>43929</v>
      </c>
      <c r="AW237" s="96">
        <f t="shared" si="1535"/>
        <v>43930</v>
      </c>
      <c r="AX237" s="96">
        <f t="shared" si="1535"/>
        <v>43931</v>
      </c>
      <c r="AY237" s="96">
        <f t="shared" si="1535"/>
        <v>43932</v>
      </c>
      <c r="AZ237" s="96">
        <f t="shared" si="1535"/>
        <v>43933</v>
      </c>
      <c r="BA237" s="96">
        <f t="shared" si="1535"/>
        <v>43934</v>
      </c>
      <c r="BB237" s="96">
        <f t="shared" si="1535"/>
        <v>43935</v>
      </c>
      <c r="BC237" s="96">
        <f t="shared" si="1535"/>
        <v>43936</v>
      </c>
      <c r="BD237" s="96">
        <f t="shared" si="1535"/>
        <v>43937</v>
      </c>
      <c r="BE237" s="96">
        <f t="shared" si="1535"/>
        <v>43938</v>
      </c>
      <c r="BF237" s="96">
        <f t="shared" si="1535"/>
        <v>43939</v>
      </c>
      <c r="BG237" s="96">
        <f t="shared" si="1535"/>
        <v>43940</v>
      </c>
      <c r="BH237" s="96">
        <f t="shared" si="1535"/>
        <v>43941</v>
      </c>
      <c r="BI237" s="96">
        <f t="shared" si="1535"/>
        <v>43942</v>
      </c>
      <c r="BJ237" s="96">
        <f t="shared" si="1535"/>
        <v>43943</v>
      </c>
      <c r="BK237" s="96">
        <f t="shared" si="1535"/>
        <v>43944</v>
      </c>
      <c r="BL237" s="96">
        <f t="shared" si="1535"/>
        <v>43945</v>
      </c>
      <c r="BM237" s="96">
        <f t="shared" si="1535"/>
        <v>43946</v>
      </c>
      <c r="BN237" s="96">
        <f t="shared" si="1535"/>
        <v>43947</v>
      </c>
      <c r="BO237" s="96">
        <f t="shared" si="1535"/>
        <v>43948</v>
      </c>
      <c r="BP237" s="96">
        <f t="shared" si="1535"/>
        <v>43949</v>
      </c>
      <c r="BQ237" s="96">
        <f t="shared" si="1535"/>
        <v>43950</v>
      </c>
      <c r="BR237" s="96">
        <f t="shared" si="1535"/>
        <v>43951</v>
      </c>
      <c r="BS237" s="96">
        <f t="shared" si="1535"/>
        <v>43952</v>
      </c>
      <c r="BT237" s="96">
        <f t="shared" si="1535"/>
        <v>43953</v>
      </c>
      <c r="BU237" s="96">
        <f t="shared" si="1535"/>
        <v>43954</v>
      </c>
      <c r="BV237" s="96">
        <f t="shared" si="1535"/>
        <v>43955</v>
      </c>
      <c r="BW237" s="96">
        <f t="shared" si="1535"/>
        <v>43956</v>
      </c>
      <c r="BX237" s="96">
        <f t="shared" si="1535"/>
        <v>43957</v>
      </c>
      <c r="BY237" s="96">
        <f t="shared" si="1535"/>
        <v>43958</v>
      </c>
      <c r="BZ237" s="96">
        <f t="shared" si="1535"/>
        <v>43959</v>
      </c>
      <c r="CA237" s="2">
        <v>1</v>
      </c>
    </row>
    <row r="238" spans="2:98" x14ac:dyDescent="0.25">
      <c r="B238" s="1" t="s">
        <v>363</v>
      </c>
      <c r="D238" s="97">
        <f>IF(D241=0,"",D241)</f>
        <v>149</v>
      </c>
      <c r="E238" s="97">
        <f t="shared" ref="E238:BI238" si="1536">IF(E241=0,"",E241)</f>
        <v>189</v>
      </c>
      <c r="F238" s="97">
        <f t="shared" si="1536"/>
        <v>261</v>
      </c>
      <c r="G238" s="97">
        <f t="shared" si="1536"/>
        <v>271</v>
      </c>
      <c r="H238" s="97">
        <f t="shared" si="1536"/>
        <v>297</v>
      </c>
      <c r="I238" s="97">
        <f t="shared" si="1536"/>
        <v>345</v>
      </c>
      <c r="J238" s="97">
        <f t="shared" si="1536"/>
        <v>380</v>
      </c>
      <c r="K238" s="97">
        <f t="shared" si="1536"/>
        <v>454</v>
      </c>
      <c r="L238" s="97">
        <f t="shared" si="1536"/>
        <v>505</v>
      </c>
      <c r="M238" s="97">
        <f t="shared" si="1536"/>
        <v>623</v>
      </c>
      <c r="N238" s="97">
        <f t="shared" si="1536"/>
        <v>694</v>
      </c>
      <c r="O238" s="97">
        <f t="shared" si="1536"/>
        <v>783</v>
      </c>
      <c r="P238" s="97">
        <f t="shared" si="1536"/>
        <v>940</v>
      </c>
      <c r="Q238" s="97">
        <f t="shared" si="1536"/>
        <v>1297</v>
      </c>
      <c r="R238" s="97">
        <f t="shared" si="1536"/>
        <v>1453</v>
      </c>
      <c r="S238" s="97">
        <f t="shared" si="1536"/>
        <v>1775</v>
      </c>
      <c r="T238" s="97">
        <f t="shared" si="1536"/>
        <v>1989</v>
      </c>
      <c r="U238" s="97">
        <f t="shared" si="1536"/>
        <v>2274</v>
      </c>
      <c r="V238" s="97">
        <f t="shared" si="1536"/>
        <v>2488</v>
      </c>
      <c r="W238" s="97">
        <f t="shared" si="1536"/>
        <v>2953</v>
      </c>
      <c r="X238" s="97">
        <f t="shared" si="1536"/>
        <v>3169</v>
      </c>
      <c r="Y238" s="97">
        <f t="shared" si="1536"/>
        <v>3677</v>
      </c>
      <c r="Z238" s="97">
        <f t="shared" si="1536"/>
        <v>4214</v>
      </c>
      <c r="AA238" s="97">
        <f t="shared" si="1536"/>
        <v>4644</v>
      </c>
      <c r="AB238" s="97">
        <f t="shared" si="1536"/>
        <v>4986</v>
      </c>
      <c r="AC238" s="97">
        <f t="shared" si="1536"/>
        <v>5351</v>
      </c>
      <c r="AD238" s="97">
        <f t="shared" si="1536"/>
        <v>5745</v>
      </c>
      <c r="AE238" s="97">
        <f t="shared" si="1536"/>
        <v>6140</v>
      </c>
      <c r="AF238" s="97">
        <f t="shared" si="1536"/>
        <v>6648</v>
      </c>
      <c r="AG238" s="97">
        <f t="shared" si="1536"/>
        <v>6913</v>
      </c>
      <c r="AH238" s="97">
        <f t="shared" si="1536"/>
        <v>7251</v>
      </c>
      <c r="AI238" s="97">
        <f t="shared" si="1536"/>
        <v>7564</v>
      </c>
      <c r="AJ238" s="97">
        <f t="shared" si="1536"/>
        <v>7850</v>
      </c>
      <c r="AK238" s="97">
        <f t="shared" si="1536"/>
        <v>8224</v>
      </c>
      <c r="AL238" s="97">
        <f t="shared" si="1536"/>
        <v>8578</v>
      </c>
      <c r="AM238" s="97">
        <f t="shared" si="1536"/>
        <v>8861</v>
      </c>
      <c r="AN238" s="97">
        <f t="shared" si="1536"/>
        <v>9093</v>
      </c>
      <c r="AO238" s="97">
        <f t="shared" si="1536"/>
        <v>9409</v>
      </c>
      <c r="AP238" s="97">
        <f t="shared" si="1536"/>
        <v>9722</v>
      </c>
      <c r="AQ238" s="97">
        <f t="shared" si="1536"/>
        <v>9965</v>
      </c>
      <c r="AR238" s="97">
        <f t="shared" si="1536"/>
        <v>10171</v>
      </c>
      <c r="AS238" s="97">
        <f t="shared" si="1536"/>
        <v>10449</v>
      </c>
      <c r="AT238" s="97">
        <f t="shared" si="1536"/>
        <v>10647</v>
      </c>
      <c r="AU238" s="97">
        <f t="shared" si="1536"/>
        <v>10749</v>
      </c>
      <c r="AV238" s="97">
        <f t="shared" si="1536"/>
        <v>10729</v>
      </c>
      <c r="AW238" s="97">
        <f t="shared" si="1536"/>
        <v>10766</v>
      </c>
      <c r="AX238" s="97">
        <f t="shared" si="1536"/>
        <v>10736</v>
      </c>
      <c r="AY238" s="97">
        <f t="shared" si="1536"/>
        <v>10789</v>
      </c>
      <c r="AZ238" s="97">
        <f t="shared" si="1536"/>
        <v>10800</v>
      </c>
      <c r="BA238" s="97">
        <f t="shared" si="1536"/>
        <v>10618</v>
      </c>
      <c r="BB238" s="97">
        <f t="shared" si="1536"/>
        <v>10444</v>
      </c>
      <c r="BC238" s="97">
        <f t="shared" si="1536"/>
        <v>10210</v>
      </c>
      <c r="BD238" s="97">
        <f t="shared" si="1536"/>
        <v>10061</v>
      </c>
      <c r="BE238" s="97">
        <f t="shared" si="1536"/>
        <v>10077</v>
      </c>
      <c r="BF238" s="97">
        <f t="shared" si="1536"/>
        <v>9991</v>
      </c>
      <c r="BG238" s="97">
        <f t="shared" si="1536"/>
        <v>9925</v>
      </c>
      <c r="BH238" s="97">
        <f t="shared" si="1536"/>
        <v>9679</v>
      </c>
      <c r="BI238" s="97">
        <f t="shared" si="1536"/>
        <v>9432</v>
      </c>
      <c r="BJ238" s="109"/>
      <c r="BK238" s="109"/>
      <c r="BL238" s="109"/>
      <c r="BM238" s="109"/>
      <c r="BN238" s="109"/>
      <c r="BO238" s="109"/>
      <c r="BP238" s="109"/>
      <c r="BQ238" s="109"/>
      <c r="BR238" s="109"/>
      <c r="BS238" s="109"/>
      <c r="BT238" s="109"/>
      <c r="BU238" s="109"/>
      <c r="BV238" s="109"/>
      <c r="BW238" s="109"/>
      <c r="BX238" s="109"/>
      <c r="BY238" s="109"/>
      <c r="BZ238" s="109"/>
      <c r="CA238" s="2">
        <v>2</v>
      </c>
    </row>
    <row r="239" spans="2:98" x14ac:dyDescent="0.25">
      <c r="B239" s="1"/>
      <c r="C239" s="94" t="str">
        <f>+'Confronto regioni'!E3</f>
        <v xml:space="preserve">Veneto </v>
      </c>
      <c r="D239" s="1">
        <f>VLOOKUP($C239,$C$13:$AD$159,D$240,FALSE)</f>
        <v>32</v>
      </c>
      <c r="E239" s="1">
        <f t="shared" ref="E239:AC239" si="1537">VLOOKUP($C239,$C$13:$AD$159,E$240,FALSE)</f>
        <v>42</v>
      </c>
      <c r="F239" s="1">
        <f t="shared" si="1537"/>
        <v>69</v>
      </c>
      <c r="G239" s="1">
        <f t="shared" si="1537"/>
        <v>109</v>
      </c>
      <c r="H239" s="1">
        <f t="shared" si="1537"/>
        <v>149</v>
      </c>
      <c r="I239" s="1">
        <f t="shared" si="1537"/>
        <v>189</v>
      </c>
      <c r="J239" s="1">
        <f t="shared" si="1537"/>
        <v>261</v>
      </c>
      <c r="K239" s="1">
        <f t="shared" si="1537"/>
        <v>271</v>
      </c>
      <c r="L239" s="1">
        <f t="shared" si="1537"/>
        <v>297</v>
      </c>
      <c r="M239" s="1">
        <f t="shared" si="1537"/>
        <v>345</v>
      </c>
      <c r="N239" s="1">
        <f t="shared" si="1537"/>
        <v>380</v>
      </c>
      <c r="O239" s="1">
        <f t="shared" si="1537"/>
        <v>454</v>
      </c>
      <c r="P239" s="1">
        <f t="shared" si="1537"/>
        <v>505</v>
      </c>
      <c r="Q239" s="1">
        <f t="shared" si="1537"/>
        <v>623</v>
      </c>
      <c r="R239" s="1">
        <f t="shared" si="1537"/>
        <v>694</v>
      </c>
      <c r="S239" s="1">
        <f t="shared" si="1537"/>
        <v>783</v>
      </c>
      <c r="T239" s="1">
        <f t="shared" si="1537"/>
        <v>940</v>
      </c>
      <c r="U239" s="1">
        <f t="shared" si="1537"/>
        <v>1297</v>
      </c>
      <c r="V239" s="1">
        <f t="shared" si="1537"/>
        <v>1453</v>
      </c>
      <c r="W239" s="1">
        <f t="shared" si="1537"/>
        <v>1775</v>
      </c>
      <c r="X239" s="1">
        <f t="shared" si="1537"/>
        <v>1989</v>
      </c>
      <c r="Y239" s="1">
        <f t="shared" si="1537"/>
        <v>2274</v>
      </c>
      <c r="Z239" s="1">
        <f t="shared" si="1537"/>
        <v>2488</v>
      </c>
      <c r="AA239" s="1">
        <f t="shared" si="1537"/>
        <v>2953</v>
      </c>
      <c r="AB239" s="1">
        <f t="shared" si="1537"/>
        <v>3169</v>
      </c>
      <c r="AC239" s="1">
        <f t="shared" si="1537"/>
        <v>3677</v>
      </c>
      <c r="AD239" s="1">
        <f>VLOOKUP($C239,$C$13:$BA$159,AD$240,FALSE)</f>
        <v>4214</v>
      </c>
      <c r="AE239" s="1">
        <f t="shared" ref="AE239:BA239" si="1538">VLOOKUP($C239,$C$13:$BA$159,AE$240,FALSE)</f>
        <v>4644</v>
      </c>
      <c r="AF239" s="1">
        <f t="shared" si="1538"/>
        <v>4986</v>
      </c>
      <c r="AG239" s="1">
        <f t="shared" si="1538"/>
        <v>5351</v>
      </c>
      <c r="AH239" s="1">
        <f t="shared" si="1538"/>
        <v>5745</v>
      </c>
      <c r="AI239" s="1">
        <f t="shared" si="1538"/>
        <v>6140</v>
      </c>
      <c r="AJ239" s="1">
        <f t="shared" si="1538"/>
        <v>6648</v>
      </c>
      <c r="AK239" s="1">
        <f t="shared" si="1538"/>
        <v>6913</v>
      </c>
      <c r="AL239" s="1">
        <f t="shared" si="1538"/>
        <v>7251</v>
      </c>
      <c r="AM239" s="1">
        <f t="shared" si="1538"/>
        <v>7564</v>
      </c>
      <c r="AN239" s="1">
        <f t="shared" si="1538"/>
        <v>7850</v>
      </c>
      <c r="AO239" s="1">
        <f t="shared" si="1538"/>
        <v>8224</v>
      </c>
      <c r="AP239" s="1">
        <f t="shared" si="1538"/>
        <v>8578</v>
      </c>
      <c r="AQ239" s="1">
        <f t="shared" si="1538"/>
        <v>8861</v>
      </c>
      <c r="AR239" s="1">
        <f t="shared" si="1538"/>
        <v>9093</v>
      </c>
      <c r="AS239" s="1">
        <f t="shared" si="1538"/>
        <v>9409</v>
      </c>
      <c r="AT239" s="1">
        <f t="shared" si="1538"/>
        <v>9722</v>
      </c>
      <c r="AU239" s="1">
        <f t="shared" si="1538"/>
        <v>9965</v>
      </c>
      <c r="AV239" s="1">
        <f t="shared" si="1538"/>
        <v>10171</v>
      </c>
      <c r="AW239" s="1">
        <f t="shared" si="1538"/>
        <v>10449</v>
      </c>
      <c r="AX239" s="1">
        <f t="shared" si="1538"/>
        <v>10647</v>
      </c>
      <c r="AY239" s="1">
        <f t="shared" si="1538"/>
        <v>10749</v>
      </c>
      <c r="AZ239" s="1">
        <f t="shared" si="1538"/>
        <v>10729</v>
      </c>
      <c r="BA239" s="1">
        <f t="shared" si="1538"/>
        <v>10766</v>
      </c>
      <c r="BB239" s="1">
        <f t="shared" ref="BB239:BK239" si="1539">VLOOKUP($C239,$C$13:$BL$159,BB$240,FALSE)</f>
        <v>10736</v>
      </c>
      <c r="BC239" s="1">
        <f t="shared" si="1539"/>
        <v>10789</v>
      </c>
      <c r="BD239" s="1">
        <f t="shared" si="1539"/>
        <v>10800</v>
      </c>
      <c r="BE239" s="1">
        <f t="shared" si="1539"/>
        <v>10618</v>
      </c>
      <c r="BF239" s="1">
        <f t="shared" si="1539"/>
        <v>10444</v>
      </c>
      <c r="BG239" s="1">
        <f t="shared" si="1539"/>
        <v>10210</v>
      </c>
      <c r="BH239" s="1">
        <f t="shared" si="1539"/>
        <v>10061</v>
      </c>
      <c r="BI239" s="1">
        <f t="shared" si="1539"/>
        <v>10077</v>
      </c>
      <c r="BJ239" s="1">
        <f t="shared" si="1539"/>
        <v>9991</v>
      </c>
      <c r="BK239" s="1">
        <f t="shared" si="1539"/>
        <v>9925</v>
      </c>
      <c r="BL239" s="1">
        <f>VLOOKUP($C239,$C$13:$BZ$159,BL$240,FALSE)</f>
        <v>9679</v>
      </c>
      <c r="BM239" s="1">
        <f t="shared" ref="BM239:BZ239" si="1540">VLOOKUP($C239,$C$13:$BZ$159,BM$240,FALSE)</f>
        <v>9432</v>
      </c>
      <c r="BN239" s="1">
        <f t="shared" si="1540"/>
        <v>0</v>
      </c>
      <c r="BO239" s="1">
        <f t="shared" si="1540"/>
        <v>0</v>
      </c>
      <c r="BP239" s="1">
        <f t="shared" si="1540"/>
        <v>0</v>
      </c>
      <c r="BQ239" s="1">
        <f t="shared" si="1540"/>
        <v>0</v>
      </c>
      <c r="BR239" s="1">
        <f t="shared" si="1540"/>
        <v>0</v>
      </c>
      <c r="BS239" s="1">
        <f t="shared" si="1540"/>
        <v>0</v>
      </c>
      <c r="BT239" s="1">
        <f t="shared" si="1540"/>
        <v>0</v>
      </c>
      <c r="BU239" s="1">
        <f t="shared" si="1540"/>
        <v>0</v>
      </c>
      <c r="BV239" s="1">
        <f t="shared" si="1540"/>
        <v>0</v>
      </c>
      <c r="BW239" s="1">
        <f t="shared" si="1540"/>
        <v>0</v>
      </c>
      <c r="BX239" s="1">
        <f t="shared" si="1540"/>
        <v>0</v>
      </c>
      <c r="BY239" s="1">
        <f t="shared" si="1540"/>
        <v>0</v>
      </c>
      <c r="BZ239" s="1">
        <f t="shared" si="1540"/>
        <v>0</v>
      </c>
      <c r="CA239" s="2">
        <v>3</v>
      </c>
    </row>
    <row r="240" spans="2:98" x14ac:dyDescent="0.25">
      <c r="B240" s="1"/>
      <c r="C240" s="1">
        <v>1</v>
      </c>
      <c r="D240" s="1">
        <v>2</v>
      </c>
      <c r="E240" s="1">
        <v>3</v>
      </c>
      <c r="F240" s="1">
        <v>4</v>
      </c>
      <c r="G240" s="1">
        <v>5</v>
      </c>
      <c r="H240" s="1">
        <v>6</v>
      </c>
      <c r="I240" s="1">
        <v>7</v>
      </c>
      <c r="J240" s="1">
        <v>8</v>
      </c>
      <c r="K240" s="1">
        <v>9</v>
      </c>
      <c r="L240" s="1">
        <v>10</v>
      </c>
      <c r="M240" s="1">
        <v>11</v>
      </c>
      <c r="N240" s="1">
        <v>12</v>
      </c>
      <c r="O240" s="1">
        <v>13</v>
      </c>
      <c r="P240" s="1">
        <v>14</v>
      </c>
      <c r="Q240" s="1">
        <v>15</v>
      </c>
      <c r="R240" s="1">
        <v>16</v>
      </c>
      <c r="S240" s="1">
        <v>17</v>
      </c>
      <c r="T240" s="1">
        <v>18</v>
      </c>
      <c r="U240" s="1">
        <v>19</v>
      </c>
      <c r="V240" s="1">
        <v>20</v>
      </c>
      <c r="W240" s="1">
        <v>21</v>
      </c>
      <c r="X240" s="1">
        <v>22</v>
      </c>
      <c r="Y240" s="1">
        <v>23</v>
      </c>
      <c r="Z240" s="1">
        <v>24</v>
      </c>
      <c r="AA240" s="1">
        <v>25</v>
      </c>
      <c r="AB240" s="1">
        <v>26</v>
      </c>
      <c r="AC240" s="1">
        <v>27</v>
      </c>
      <c r="AD240" s="1">
        <v>28</v>
      </c>
      <c r="AE240" s="1">
        <v>29</v>
      </c>
      <c r="AF240" s="1">
        <v>30</v>
      </c>
      <c r="AG240" s="1">
        <v>31</v>
      </c>
      <c r="AH240" s="1">
        <v>32</v>
      </c>
      <c r="AI240" s="1">
        <v>33</v>
      </c>
      <c r="AJ240" s="1">
        <v>34</v>
      </c>
      <c r="AK240" s="1">
        <v>35</v>
      </c>
      <c r="AL240" s="1">
        <v>36</v>
      </c>
      <c r="AM240" s="1">
        <v>37</v>
      </c>
      <c r="AN240" s="1">
        <v>38</v>
      </c>
      <c r="AO240" s="1">
        <v>39</v>
      </c>
      <c r="AP240" s="1">
        <v>40</v>
      </c>
      <c r="AQ240" s="1">
        <v>41</v>
      </c>
      <c r="AR240" s="1">
        <v>42</v>
      </c>
      <c r="AS240" s="1">
        <v>43</v>
      </c>
      <c r="AT240" s="1">
        <v>44</v>
      </c>
      <c r="AU240" s="1">
        <v>45</v>
      </c>
      <c r="AV240" s="1">
        <v>46</v>
      </c>
      <c r="AW240" s="1">
        <v>47</v>
      </c>
      <c r="AX240" s="1">
        <v>48</v>
      </c>
      <c r="AY240" s="1">
        <v>49</v>
      </c>
      <c r="AZ240" s="1">
        <v>50</v>
      </c>
      <c r="BA240" s="1">
        <v>51</v>
      </c>
      <c r="BB240" s="1">
        <v>52</v>
      </c>
      <c r="BC240" s="1">
        <v>53</v>
      </c>
      <c r="BD240" s="1">
        <v>54</v>
      </c>
      <c r="BE240" s="1">
        <v>55</v>
      </c>
      <c r="BF240" s="1">
        <v>56</v>
      </c>
      <c r="BG240" s="1">
        <v>57</v>
      </c>
      <c r="BH240" s="1">
        <v>58</v>
      </c>
      <c r="BI240" s="1">
        <v>59</v>
      </c>
      <c r="BJ240" s="1">
        <v>60</v>
      </c>
      <c r="BK240" s="1">
        <v>61</v>
      </c>
      <c r="BL240" s="1">
        <v>62</v>
      </c>
      <c r="BM240" s="1">
        <v>63</v>
      </c>
      <c r="BN240" s="1">
        <v>64</v>
      </c>
      <c r="BO240" s="1">
        <v>65</v>
      </c>
      <c r="BP240" s="1">
        <v>66</v>
      </c>
      <c r="BQ240" s="1">
        <v>67</v>
      </c>
      <c r="BR240" s="1">
        <v>68</v>
      </c>
      <c r="BS240" s="1">
        <v>69</v>
      </c>
      <c r="BT240" s="1">
        <v>70</v>
      </c>
      <c r="BU240" s="1">
        <v>71</v>
      </c>
      <c r="BV240" s="1">
        <v>72</v>
      </c>
      <c r="BW240" s="1">
        <v>73</v>
      </c>
      <c r="BX240" s="1">
        <v>74</v>
      </c>
      <c r="BY240" s="1">
        <v>75</v>
      </c>
      <c r="BZ240" s="1">
        <v>76</v>
      </c>
    </row>
    <row r="241" spans="2:90" x14ac:dyDescent="0.25">
      <c r="B241" s="1"/>
      <c r="D241" s="97">
        <f>IFERROR(HLOOKUP(D$237+'Confronto regioni'!$P$3,$D$237:$AD$240,$CA$239,FALSE),0)</f>
        <v>149</v>
      </c>
      <c r="E241" s="97">
        <f>IFERROR(HLOOKUP(E$237+'Confronto regioni'!$P$3,$D$237:$AD$240,$CA$239,FALSE),0)</f>
        <v>189</v>
      </c>
      <c r="F241" s="97">
        <f>IFERROR(HLOOKUP(F$237+'Confronto regioni'!$P$3,$D$237:$AD$240,$CA$239,FALSE),0)</f>
        <v>261</v>
      </c>
      <c r="G241" s="97">
        <f>IFERROR(HLOOKUP(G$237+'Confronto regioni'!$P$3,$D$237:$AD$240,$CA$239,FALSE),0)</f>
        <v>271</v>
      </c>
      <c r="H241" s="97">
        <f>IFERROR(HLOOKUP(H$237+'Confronto regioni'!$P$3,$D$237:$AD$240,$CA$239,FALSE),0)</f>
        <v>297</v>
      </c>
      <c r="I241" s="97">
        <f>IFERROR(HLOOKUP(I$237+'Confronto regioni'!$P$3,$D$237:$AD$240,$CA$239,FALSE),0)</f>
        <v>345</v>
      </c>
      <c r="J241" s="97">
        <f>IFERROR(HLOOKUP(J$237+'Confronto regioni'!$P$3,$D$237:$AD$240,$CA$239,FALSE),0)</f>
        <v>380</v>
      </c>
      <c r="K241" s="97">
        <f>IFERROR(HLOOKUP(K$237+'Confronto regioni'!$P$3,$D$237:$AD$240,$CA$239,FALSE),0)</f>
        <v>454</v>
      </c>
      <c r="L241" s="97">
        <f>IFERROR(HLOOKUP(L$237+'Confronto regioni'!$P$3,$D$237:$AD$240,$CA$239,FALSE),0)</f>
        <v>505</v>
      </c>
      <c r="M241" s="97">
        <f>IFERROR(HLOOKUP(M$237+'Confronto regioni'!$P$3,$D$237:$AD$240,$CA$239,FALSE),0)</f>
        <v>623</v>
      </c>
      <c r="N241" s="97">
        <f>IFERROR(HLOOKUP(N$237+'Confronto regioni'!$P$3,$D$237:$AD$240,$CA$239,FALSE),0)</f>
        <v>694</v>
      </c>
      <c r="O241" s="97">
        <f>IFERROR(HLOOKUP(O$237+'Confronto regioni'!$P$3,$D$237:$AD$240,$CA$239,FALSE),0)</f>
        <v>783</v>
      </c>
      <c r="P241" s="97">
        <f>IFERROR(HLOOKUP(P$237+'Confronto regioni'!$P$3,$D$237:$AD$240,$CA$239,FALSE),0)</f>
        <v>940</v>
      </c>
      <c r="Q241" s="97">
        <f>IFERROR(HLOOKUP(Q$237+'Confronto regioni'!$P$3,$D$237:$AD$240,$CA$239,FALSE),0)</f>
        <v>1297</v>
      </c>
      <c r="R241" s="97">
        <f>IFERROR(HLOOKUP(R$237+'Confronto regioni'!$P$3,$D$237:$AD$240,$CA$239,FALSE),0)</f>
        <v>1453</v>
      </c>
      <c r="S241" s="97">
        <f>IFERROR(HLOOKUP(S$237+'Confronto regioni'!$P$3,$D$237:$AD$240,$CA$239,FALSE),0)</f>
        <v>1775</v>
      </c>
      <c r="T241" s="97">
        <f>IFERROR(HLOOKUP(T$237+'Confronto regioni'!$P$3,$D$237:$AD$240,$CA$239,FALSE),0)</f>
        <v>1989</v>
      </c>
      <c r="U241" s="97">
        <f>IFERROR(HLOOKUP(U$237+'Confronto regioni'!$P$3,$D$237:$AD$240,$CA$239,FALSE),0)</f>
        <v>2274</v>
      </c>
      <c r="V241" s="97">
        <f>IFERROR(HLOOKUP(V$237+'Confronto regioni'!$P$3,$D$237:$AD$240,$CA$239,FALSE),0)</f>
        <v>2488</v>
      </c>
      <c r="W241" s="97">
        <f>IFERROR(HLOOKUP(W$237+'Confronto regioni'!$P$3,$D$237:$AD$240,$CA$239,FALSE),0)</f>
        <v>2953</v>
      </c>
      <c r="X241" s="97">
        <f>IFERROR(HLOOKUP(X$237+'Confronto regioni'!$P$3,$D$237:$AD$240,$CA$239,FALSE),0)</f>
        <v>3169</v>
      </c>
      <c r="Y241" s="97">
        <f>IFERROR(HLOOKUP(Y$237+'Confronto regioni'!$P$3,$D$237:$AD$240,$CA$239,FALSE),0)</f>
        <v>3677</v>
      </c>
      <c r="Z241" s="97">
        <f>IFERROR(HLOOKUP(Z$237+'Confronto regioni'!$P$3,$D$237:$BA$240,$CA$239,FALSE),0)</f>
        <v>4214</v>
      </c>
      <c r="AA241" s="97">
        <f>IFERROR(HLOOKUP(AA$237+'Confronto regioni'!$P$3,$D$237:$BA$240,$CA$239,FALSE),0)</f>
        <v>4644</v>
      </c>
      <c r="AB241" s="97">
        <f>IFERROR(HLOOKUP(AB$237+'Confronto regioni'!$P$3,$D$237:$BA$240,$CA$239,FALSE),0)</f>
        <v>4986</v>
      </c>
      <c r="AC241" s="97">
        <f>IFERROR(HLOOKUP(AC$237+'Confronto regioni'!$P$3,$D$237:$BA$240,$CA$239,FALSE),0)</f>
        <v>5351</v>
      </c>
      <c r="AD241" s="97">
        <f>IFERROR(HLOOKUP(AD$237+'Confronto regioni'!$P$3,$D$237:$BA$240,$CA$239,FALSE),0)</f>
        <v>5745</v>
      </c>
      <c r="AE241" s="97">
        <f>IFERROR(HLOOKUP(AE$237+'Confronto regioni'!$P$3,$D$237:$BA$240,$CA$239,FALSE),0)</f>
        <v>6140</v>
      </c>
      <c r="AF241" s="97">
        <f>IFERROR(HLOOKUP(AF$237+'Confronto regioni'!$P$3,$D$237:$BA$240,$CA$239,FALSE),0)</f>
        <v>6648</v>
      </c>
      <c r="AG241" s="97">
        <f>IFERROR(HLOOKUP(AG$237+'Confronto regioni'!$P$3,$D$237:$BA$240,$CA$239,FALSE),0)</f>
        <v>6913</v>
      </c>
      <c r="AH241" s="97">
        <f>IFERROR(HLOOKUP(AH$237+'Confronto regioni'!$P$3,$D$237:$BA$240,$CA$239,FALSE),0)</f>
        <v>7251</v>
      </c>
      <c r="AI241" s="97">
        <f>IFERROR(HLOOKUP(AI$237+'Confronto regioni'!$P$3,$D$237:$BA$240,$CA$239,FALSE),0)</f>
        <v>7564</v>
      </c>
      <c r="AJ241" s="97">
        <f>IFERROR(HLOOKUP(AJ$237+'Confronto regioni'!$P$3,$D$237:$BA$240,$CA$239,FALSE),0)</f>
        <v>7850</v>
      </c>
      <c r="AK241" s="97">
        <f>IFERROR(HLOOKUP(AK$237+'Confronto regioni'!$P$3,$D$237:$BA$240,$CA$239,FALSE),0)</f>
        <v>8224</v>
      </c>
      <c r="AL241" s="97">
        <f>IFERROR(HLOOKUP(AL$237+'Confronto regioni'!$P$3,$D$237:$BA$240,$CA$239,FALSE),0)</f>
        <v>8578</v>
      </c>
      <c r="AM241" s="97">
        <f>IFERROR(HLOOKUP(AM$237+'Confronto regioni'!$P$3,$D$237:$BA$240,$CA$239,FALSE),0)</f>
        <v>8861</v>
      </c>
      <c r="AN241" s="97">
        <f>IFERROR(HLOOKUP(AN$237+'Confronto regioni'!$P$3,$D$237:$BA$240,$CA$239,FALSE),0)</f>
        <v>9093</v>
      </c>
      <c r="AO241" s="97">
        <f>IFERROR(HLOOKUP(AO$237+'Confronto regioni'!$P$3,$D$237:$BA$240,$CA$239,FALSE),0)</f>
        <v>9409</v>
      </c>
      <c r="AP241" s="97">
        <f>IFERROR(HLOOKUP(AP$237+'Confronto regioni'!$P$3,$D$237:$BA$240,$CA$239,FALSE),0)</f>
        <v>9722</v>
      </c>
      <c r="AQ241" s="97">
        <f>IFERROR(HLOOKUP(AQ$237+'Confronto regioni'!$P$3,$D$237:$BA$240,$CA$239,FALSE),0)</f>
        <v>9965</v>
      </c>
      <c r="AR241" s="97">
        <f>IFERROR(HLOOKUP(AR$237+'Confronto regioni'!$P$3,$D$237:$BA$240,$CA$239,FALSE),0)</f>
        <v>10171</v>
      </c>
      <c r="AS241" s="97">
        <f>IFERROR(HLOOKUP(AS$237+'Confronto regioni'!$P$3,$D$237:$BA$240,$CA$239,FALSE),0)</f>
        <v>10449</v>
      </c>
      <c r="AT241" s="97">
        <f>IFERROR(HLOOKUP(AT$237+'Confronto regioni'!$P$3,$D$237:$BA$240,$CA$239,FALSE),0)</f>
        <v>10647</v>
      </c>
      <c r="AU241" s="97">
        <f>IFERROR(HLOOKUP(AU$237+'Confronto regioni'!$P$3,$D$237:$BA$240,$CA$239,FALSE),0)</f>
        <v>10749</v>
      </c>
      <c r="AV241" s="97">
        <f>IFERROR(HLOOKUP(AV$237+'Confronto regioni'!$P$3,$D$237:$BA$240,$CA$239,FALSE),0)</f>
        <v>10729</v>
      </c>
      <c r="AW241" s="97">
        <f>IFERROR(HLOOKUP(AW$237+'Confronto regioni'!$P$3,$D$237:$BA$240,$CA$239,FALSE),0)</f>
        <v>10766</v>
      </c>
      <c r="AX241" s="97">
        <f>IFERROR(HLOOKUP(AX$237+'Confronto regioni'!$P$3,$D$237:$BL$240,$CA$239,FALSE),0)</f>
        <v>10736</v>
      </c>
      <c r="AY241" s="97">
        <f>IFERROR(HLOOKUP(AY$237+'Confronto regioni'!$P$3,$D$237:$BL$240,$CA$239,FALSE),0)</f>
        <v>10789</v>
      </c>
      <c r="AZ241" s="97">
        <f>IFERROR(HLOOKUP(AZ$237+'Confronto regioni'!$P$3,$D$237:$BL$240,$CA$239,FALSE),0)</f>
        <v>10800</v>
      </c>
      <c r="BA241" s="97">
        <f>IFERROR(HLOOKUP(BA$237+'Confronto regioni'!$P$3,$D$237:$BL$240,$CA$239,FALSE),0)</f>
        <v>10618</v>
      </c>
      <c r="BB241" s="97">
        <f>IFERROR(HLOOKUP(BB$237+'Confronto regioni'!$P$3,$D$237:$BL$240,$CA$239,FALSE),0)</f>
        <v>10444</v>
      </c>
      <c r="BC241" s="97">
        <f>IFERROR(HLOOKUP(BC$237+'Confronto regioni'!$P$3,$D$237:$BL$240,$CA$239,FALSE),0)</f>
        <v>10210</v>
      </c>
      <c r="BD241" s="97">
        <f>IFERROR(HLOOKUP(BD$237+'Confronto regioni'!$P$3,$D$237:$BL$240,$CA$239,FALSE),0)</f>
        <v>10061</v>
      </c>
      <c r="BE241" s="97">
        <f>IFERROR(HLOOKUP(BE$237+'Confronto regioni'!$P$3,$D$237:$BL$240,$CA$239,FALSE),0)</f>
        <v>10077</v>
      </c>
      <c r="BF241" s="97">
        <f>IFERROR(HLOOKUP(BF$237+'Confronto regioni'!$P$3,$D$237:$BL$240,$CA$239,FALSE),0)</f>
        <v>9991</v>
      </c>
      <c r="BG241" s="97">
        <f>IFERROR(HLOOKUP(BG$237+'Confronto regioni'!$P$3,$D$237:$BL$240,$CA$239,FALSE),0)</f>
        <v>9925</v>
      </c>
      <c r="BH241" s="97">
        <f>IFERROR(HLOOKUP(BH$237+'Confronto regioni'!$P$3,$D$237:$BZ$240,$CA$239,FALSE),0)</f>
        <v>9679</v>
      </c>
      <c r="BI241" s="97">
        <f>IFERROR(HLOOKUP(BI$237+'Confronto regioni'!$P$3,$D$237:$BZ$240,$CA$239,FALSE),0)</f>
        <v>9432</v>
      </c>
      <c r="BJ241" s="97">
        <f>IFERROR(HLOOKUP(BJ$237+'Confronto regioni'!$P$3,$D$237:$BZ$240,$CA$239,FALSE),0)</f>
        <v>0</v>
      </c>
      <c r="BK241" s="97">
        <f>IFERROR(HLOOKUP(BK$237+'Confronto regioni'!$P$3,$D$237:$BZ$240,$CA$239,FALSE),0)</f>
        <v>0</v>
      </c>
      <c r="BL241" s="97">
        <f>IFERROR(HLOOKUP(BL$237+'Confronto regioni'!$P$3,$D$237:$BZ$240,$CA$239,FALSE),0)</f>
        <v>0</v>
      </c>
      <c r="BM241" s="97">
        <f>IFERROR(HLOOKUP(BM$237+'Confronto regioni'!$P$3,$D$237:$BZ$240,$CA$239,FALSE),0)</f>
        <v>0</v>
      </c>
      <c r="BN241" s="97">
        <f>IFERROR(HLOOKUP(BN$237+'Confronto regioni'!$P$3,$D$237:$BZ$240,$CA$239,FALSE),0)</f>
        <v>0</v>
      </c>
      <c r="BO241" s="97">
        <f>IFERROR(HLOOKUP(BO$237+'Confronto regioni'!$P$3,$D$237:$BZ$240,$CA$239,FALSE),0)</f>
        <v>0</v>
      </c>
      <c r="BP241" s="97">
        <f>IFERROR(HLOOKUP(BP$237+'Confronto regioni'!$P$3,$D$237:$BZ$240,$CA$239,FALSE),0)</f>
        <v>0</v>
      </c>
      <c r="BQ241" s="97">
        <f>IFERROR(HLOOKUP(BQ$237+'Confronto regioni'!$P$3,$D$237:$BZ$240,$CA$239,FALSE),0)</f>
        <v>0</v>
      </c>
      <c r="BR241" s="97">
        <f>IFERROR(HLOOKUP(BR$237+'Confronto regioni'!$P$3,$D$237:$BZ$240,$CA$239,FALSE),0)</f>
        <v>0</v>
      </c>
      <c r="BS241" s="97">
        <f>IFERROR(HLOOKUP(BS$237+'Confronto regioni'!$P$3,$D$237:$BZ$240,$CA$239,FALSE),0)</f>
        <v>0</v>
      </c>
      <c r="BT241" s="97">
        <f>IFERROR(HLOOKUP(BT$237+'Confronto regioni'!$P$3,$D$237:$BZ$240,$CA$239,FALSE),0)</f>
        <v>0</v>
      </c>
      <c r="BU241" s="97">
        <f>IFERROR(HLOOKUP(BU$237+'Confronto regioni'!$P$3,$D$237:$BZ$240,$CA$239,FALSE),0)</f>
        <v>0</v>
      </c>
      <c r="BV241" s="97">
        <f>IFERROR(HLOOKUP(BV$237+'Confronto regioni'!$P$3,$D$237:$BZ$240,$CA$239,FALSE),0)</f>
        <v>0</v>
      </c>
      <c r="BW241" s="97">
        <f>IFERROR(HLOOKUP(BW$237+'Confronto regioni'!$P$3,$D$237:$BZ$240,$CA$239,FALSE),0)</f>
        <v>0</v>
      </c>
      <c r="BX241" s="97">
        <f>IFERROR(HLOOKUP(BX$237+'Confronto regioni'!$P$3,$D$237:$BZ$240,$CA$239,FALSE),0)</f>
        <v>0</v>
      </c>
      <c r="BY241" s="97">
        <f>IFERROR(HLOOKUP(BY$237+'Confronto regioni'!$P$3,$D$237:$BZ$240,$CA$239,FALSE),0)</f>
        <v>0</v>
      </c>
      <c r="BZ241" s="97">
        <f>IFERROR(HLOOKUP(BZ$237+'Confronto regioni'!$P$3,$D$237:$BZ$240,$CA$239,FALSE),0)</f>
        <v>0</v>
      </c>
    </row>
    <row r="242" spans="2:90" x14ac:dyDescent="0.25">
      <c r="B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spans="2:90" x14ac:dyDescent="0.25">
      <c r="B243" s="1" t="s">
        <v>445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spans="2:90" x14ac:dyDescent="0.25">
      <c r="B244" s="1"/>
      <c r="D244" s="96">
        <f>+D2</f>
        <v>43885</v>
      </c>
      <c r="E244" s="96">
        <f>+E2</f>
        <v>43886</v>
      </c>
      <c r="F244" s="96">
        <f t="shared" ref="F244:AD244" si="1541">+F2</f>
        <v>43887</v>
      </c>
      <c r="G244" s="96">
        <f t="shared" si="1541"/>
        <v>43888</v>
      </c>
      <c r="H244" s="96">
        <f t="shared" si="1541"/>
        <v>43889</v>
      </c>
      <c r="I244" s="96">
        <f t="shared" si="1541"/>
        <v>43890</v>
      </c>
      <c r="J244" s="96">
        <f t="shared" si="1541"/>
        <v>43891</v>
      </c>
      <c r="K244" s="96">
        <f t="shared" si="1541"/>
        <v>43892</v>
      </c>
      <c r="L244" s="96">
        <f t="shared" si="1541"/>
        <v>43893</v>
      </c>
      <c r="M244" s="96">
        <f t="shared" si="1541"/>
        <v>43894</v>
      </c>
      <c r="N244" s="96">
        <f t="shared" si="1541"/>
        <v>43895</v>
      </c>
      <c r="O244" s="96">
        <f t="shared" si="1541"/>
        <v>43896</v>
      </c>
      <c r="P244" s="96">
        <f t="shared" si="1541"/>
        <v>43897</v>
      </c>
      <c r="Q244" s="96">
        <f t="shared" si="1541"/>
        <v>43898</v>
      </c>
      <c r="R244" s="96">
        <f t="shared" si="1541"/>
        <v>43899</v>
      </c>
      <c r="S244" s="96">
        <f t="shared" si="1541"/>
        <v>43900</v>
      </c>
      <c r="T244" s="96">
        <f t="shared" si="1541"/>
        <v>43901</v>
      </c>
      <c r="U244" s="96">
        <f t="shared" si="1541"/>
        <v>43902</v>
      </c>
      <c r="V244" s="96">
        <f t="shared" si="1541"/>
        <v>43903</v>
      </c>
      <c r="W244" s="96">
        <f t="shared" si="1541"/>
        <v>43904</v>
      </c>
      <c r="X244" s="96">
        <f t="shared" si="1541"/>
        <v>43905</v>
      </c>
      <c r="Y244" s="96">
        <f t="shared" si="1541"/>
        <v>43906</v>
      </c>
      <c r="Z244" s="96">
        <f t="shared" si="1541"/>
        <v>43907</v>
      </c>
      <c r="AA244" s="96">
        <f t="shared" si="1541"/>
        <v>43908</v>
      </c>
      <c r="AB244" s="96">
        <f t="shared" si="1541"/>
        <v>43909</v>
      </c>
      <c r="AC244" s="96">
        <f t="shared" si="1541"/>
        <v>43910</v>
      </c>
      <c r="AD244" s="96">
        <f t="shared" si="1541"/>
        <v>43911</v>
      </c>
      <c r="AE244" s="96">
        <f t="shared" ref="AE244:BZ244" si="1542">+AE2</f>
        <v>43912</v>
      </c>
      <c r="AF244" s="96">
        <f t="shared" si="1542"/>
        <v>43913</v>
      </c>
      <c r="AG244" s="96">
        <f t="shared" si="1542"/>
        <v>43914</v>
      </c>
      <c r="AH244" s="96">
        <f t="shared" si="1542"/>
        <v>43915</v>
      </c>
      <c r="AI244" s="96">
        <f t="shared" si="1542"/>
        <v>43916</v>
      </c>
      <c r="AJ244" s="96">
        <f t="shared" si="1542"/>
        <v>43917</v>
      </c>
      <c r="AK244" s="96">
        <f t="shared" si="1542"/>
        <v>43918</v>
      </c>
      <c r="AL244" s="96">
        <f t="shared" si="1542"/>
        <v>43919</v>
      </c>
      <c r="AM244" s="96">
        <f t="shared" si="1542"/>
        <v>43920</v>
      </c>
      <c r="AN244" s="96">
        <f t="shared" si="1542"/>
        <v>43921</v>
      </c>
      <c r="AO244" s="96">
        <f t="shared" si="1542"/>
        <v>43922</v>
      </c>
      <c r="AP244" s="96">
        <f t="shared" si="1542"/>
        <v>43923</v>
      </c>
      <c r="AQ244" s="96">
        <f t="shared" si="1542"/>
        <v>43924</v>
      </c>
      <c r="AR244" s="96">
        <f t="shared" si="1542"/>
        <v>43925</v>
      </c>
      <c r="AS244" s="96">
        <f t="shared" si="1542"/>
        <v>43926</v>
      </c>
      <c r="AT244" s="96">
        <f t="shared" si="1542"/>
        <v>43927</v>
      </c>
      <c r="AU244" s="96">
        <f t="shared" si="1542"/>
        <v>43928</v>
      </c>
      <c r="AV244" s="96">
        <f t="shared" si="1542"/>
        <v>43929</v>
      </c>
      <c r="AW244" s="96">
        <f t="shared" si="1542"/>
        <v>43930</v>
      </c>
      <c r="AX244" s="96">
        <f t="shared" si="1542"/>
        <v>43931</v>
      </c>
      <c r="AY244" s="96">
        <f t="shared" si="1542"/>
        <v>43932</v>
      </c>
      <c r="AZ244" s="96">
        <f t="shared" si="1542"/>
        <v>43933</v>
      </c>
      <c r="BA244" s="96">
        <f t="shared" si="1542"/>
        <v>43934</v>
      </c>
      <c r="BB244" s="96">
        <f t="shared" si="1542"/>
        <v>43935</v>
      </c>
      <c r="BC244" s="96">
        <f t="shared" si="1542"/>
        <v>43936</v>
      </c>
      <c r="BD244" s="96">
        <f t="shared" si="1542"/>
        <v>43937</v>
      </c>
      <c r="BE244" s="96">
        <f t="shared" si="1542"/>
        <v>43938</v>
      </c>
      <c r="BF244" s="96">
        <f t="shared" si="1542"/>
        <v>43939</v>
      </c>
      <c r="BG244" s="96">
        <f t="shared" si="1542"/>
        <v>43940</v>
      </c>
      <c r="BH244" s="96">
        <f t="shared" si="1542"/>
        <v>43941</v>
      </c>
      <c r="BI244" s="96">
        <f t="shared" si="1542"/>
        <v>43942</v>
      </c>
      <c r="BJ244" s="96">
        <f t="shared" si="1542"/>
        <v>43943</v>
      </c>
      <c r="BK244" s="96">
        <f t="shared" si="1542"/>
        <v>43944</v>
      </c>
      <c r="BL244" s="96">
        <f t="shared" si="1542"/>
        <v>43945</v>
      </c>
      <c r="BM244" s="96">
        <f t="shared" si="1542"/>
        <v>43946</v>
      </c>
      <c r="BN244" s="96">
        <f t="shared" si="1542"/>
        <v>43947</v>
      </c>
      <c r="BO244" s="96">
        <f t="shared" si="1542"/>
        <v>43948</v>
      </c>
      <c r="BP244" s="96">
        <f t="shared" si="1542"/>
        <v>43949</v>
      </c>
      <c r="BQ244" s="96">
        <f t="shared" si="1542"/>
        <v>43950</v>
      </c>
      <c r="BR244" s="96">
        <f t="shared" si="1542"/>
        <v>43951</v>
      </c>
      <c r="BS244" s="96">
        <f t="shared" si="1542"/>
        <v>43952</v>
      </c>
      <c r="BT244" s="96">
        <f t="shared" si="1542"/>
        <v>43953</v>
      </c>
      <c r="BU244" s="96">
        <f t="shared" si="1542"/>
        <v>43954</v>
      </c>
      <c r="BV244" s="96">
        <f t="shared" si="1542"/>
        <v>43955</v>
      </c>
      <c r="BW244" s="96">
        <f t="shared" si="1542"/>
        <v>43956</v>
      </c>
      <c r="BX244" s="96">
        <f t="shared" si="1542"/>
        <v>43957</v>
      </c>
      <c r="BY244" s="96">
        <f t="shared" si="1542"/>
        <v>43958</v>
      </c>
      <c r="BZ244" s="96">
        <f t="shared" si="1542"/>
        <v>43959</v>
      </c>
      <c r="CA244" s="2">
        <v>1</v>
      </c>
      <c r="CH244" t="s">
        <v>439</v>
      </c>
      <c r="CI244" t="s">
        <v>393</v>
      </c>
      <c r="CJ244" t="s">
        <v>394</v>
      </c>
      <c r="CK244" t="s">
        <v>440</v>
      </c>
      <c r="CL244" t="s">
        <v>441</v>
      </c>
    </row>
    <row r="245" spans="2:90" x14ac:dyDescent="0.25">
      <c r="B245" s="85" t="s">
        <v>68</v>
      </c>
      <c r="C245" s="85">
        <v>10018806</v>
      </c>
      <c r="D245" s="4">
        <f>+D13+D17+D18</f>
        <v>172</v>
      </c>
      <c r="E245" s="4">
        <f>+E13+E17+E18</f>
        <v>240</v>
      </c>
      <c r="F245" s="4">
        <f t="shared" ref="F245:V245" si="1543">+F13+F17+F18</f>
        <v>258</v>
      </c>
      <c r="G245" s="4">
        <f t="shared" si="1543"/>
        <v>403</v>
      </c>
      <c r="H245" s="4">
        <f t="shared" si="1543"/>
        <v>531</v>
      </c>
      <c r="I245" s="4">
        <f t="shared" si="1543"/>
        <v>615</v>
      </c>
      <c r="J245" s="4">
        <f t="shared" si="1543"/>
        <v>984</v>
      </c>
      <c r="K245" s="4">
        <f t="shared" si="1543"/>
        <v>1254</v>
      </c>
      <c r="L245" s="4">
        <f t="shared" si="1543"/>
        <v>1520</v>
      </c>
      <c r="M245" s="4">
        <f t="shared" si="1543"/>
        <v>1820</v>
      </c>
      <c r="N245" s="4">
        <f t="shared" si="1543"/>
        <v>2251</v>
      </c>
      <c r="O245" s="4">
        <f t="shared" si="1543"/>
        <v>2612</v>
      </c>
      <c r="P245" s="4">
        <f t="shared" si="1543"/>
        <v>3420</v>
      </c>
      <c r="Q245" s="4">
        <f t="shared" si="1543"/>
        <v>4189</v>
      </c>
      <c r="R245" s="4">
        <f t="shared" si="1543"/>
        <v>5469</v>
      </c>
      <c r="S245" s="4">
        <f t="shared" si="1543"/>
        <v>5791</v>
      </c>
      <c r="T245" s="4">
        <f t="shared" si="1543"/>
        <v>7280</v>
      </c>
      <c r="U245" s="4">
        <f t="shared" si="1543"/>
        <v>8725</v>
      </c>
      <c r="V245" s="4">
        <f t="shared" si="1543"/>
        <v>9820</v>
      </c>
      <c r="W245" s="4">
        <f t="shared" ref="W245:X245" si="1544">+W13+W17+W18</f>
        <v>11685</v>
      </c>
      <c r="X245" s="4">
        <f t="shared" si="1544"/>
        <v>13272</v>
      </c>
      <c r="Y245" s="4">
        <f t="shared" ref="Y245:Z245" si="1545">+Y13+Y17+Y18</f>
        <v>14649</v>
      </c>
      <c r="Z245" s="4">
        <f t="shared" si="1545"/>
        <v>16220</v>
      </c>
      <c r="AA245" s="4">
        <f t="shared" ref="AA245:AB245" si="1546">+AA13+AA17+AA18</f>
        <v>17713</v>
      </c>
      <c r="AB245" s="4">
        <f t="shared" si="1546"/>
        <v>19884</v>
      </c>
      <c r="AC245" s="4">
        <f t="shared" ref="AC245:AD245" si="1547">+AC13+AC17+AC18</f>
        <v>22264</v>
      </c>
      <c r="AD245" s="4">
        <f t="shared" si="1547"/>
        <v>25515</v>
      </c>
      <c r="AE245" s="4">
        <f t="shared" ref="AE245:AF245" si="1548">+AE13+AE17+AE18</f>
        <v>27206</v>
      </c>
      <c r="AF245" s="4">
        <f t="shared" si="1548"/>
        <v>28761</v>
      </c>
      <c r="AG245" s="4">
        <f t="shared" ref="AG245:AH245" si="1549">+AG13+AG17+AG18</f>
        <v>30703</v>
      </c>
      <c r="AH245" s="4">
        <f t="shared" si="1549"/>
        <v>32346</v>
      </c>
      <c r="AI245" s="4">
        <f t="shared" ref="AI245:AJ245" si="1550">+AI13+AI17+AI18</f>
        <v>34889</v>
      </c>
      <c r="AJ245" s="4">
        <f t="shared" si="1550"/>
        <v>37298</v>
      </c>
      <c r="AK245" s="4">
        <f t="shared" ref="AK245:AL245" si="1551">+AK13+AK17+AK18</f>
        <v>39415</v>
      </c>
      <c r="AL245" s="4">
        <f t="shared" si="1551"/>
        <v>41007</v>
      </c>
      <c r="AM245" s="4">
        <f t="shared" ref="AM245:AN245" si="1552">+AM13+AM17+AM18</f>
        <v>42161</v>
      </c>
      <c r="AN245" s="4">
        <f t="shared" si="1552"/>
        <v>43208</v>
      </c>
      <c r="AO245" s="4">
        <f t="shared" ref="AO245:AP245" si="1553">+AO13+AO17+AO18</f>
        <v>44773</v>
      </c>
      <c r="AP245" s="4">
        <f t="shared" si="1553"/>
        <v>46065</v>
      </c>
      <c r="AQ245" s="4">
        <f t="shared" ref="AQ245:AR245" si="1554">+AQ13+AQ17+AQ18</f>
        <v>47520</v>
      </c>
      <c r="AR245" s="4">
        <f t="shared" si="1554"/>
        <v>49118</v>
      </c>
      <c r="AS245" s="4">
        <f t="shared" ref="AS245:AT245" si="1555">+AS13+AS17+AS18</f>
        <v>50455</v>
      </c>
      <c r="AT245" s="4">
        <f t="shared" si="1555"/>
        <v>51534</v>
      </c>
      <c r="AU245" s="4">
        <f t="shared" ref="AU245:AV245" si="1556">+AU13+AU17+AU18</f>
        <v>52325</v>
      </c>
      <c r="AV245" s="4">
        <f t="shared" si="1556"/>
        <v>53414</v>
      </c>
      <c r="AW245" s="4">
        <f t="shared" ref="AW245:AY245" si="1557">+AW13+AW17+AW18</f>
        <v>54802</v>
      </c>
      <c r="AX245" s="4">
        <f t="shared" si="1557"/>
        <v>56048</v>
      </c>
      <c r="AY245" s="4">
        <f t="shared" si="1557"/>
        <v>57592</v>
      </c>
      <c r="AZ245" s="4">
        <f t="shared" ref="AZ245:BA245" si="1558">+AZ13+AZ17+AZ18</f>
        <v>59052</v>
      </c>
      <c r="BA245" s="4">
        <f t="shared" si="1558"/>
        <v>60314</v>
      </c>
      <c r="BB245" s="4">
        <f t="shared" ref="BB245:BC245" si="1559">+BB13+BB17+BB18</f>
        <v>61326</v>
      </c>
      <c r="BC245" s="4">
        <f t="shared" si="1559"/>
        <v>62153</v>
      </c>
      <c r="BD245" s="4">
        <f t="shared" ref="BD245:BE245" si="1560">+BD13+BD17+BD18</f>
        <v>63094</v>
      </c>
      <c r="BE245" s="4">
        <f t="shared" si="1560"/>
        <v>64135</v>
      </c>
      <c r="BF245" s="4">
        <f t="shared" ref="BF245:BG245" si="1561">+BF13+BF17+BF18</f>
        <v>65381</v>
      </c>
      <c r="BG245" s="4">
        <f t="shared" si="1561"/>
        <v>66236</v>
      </c>
      <c r="BH245" s="4">
        <f t="shared" ref="BH245:BI245" si="1562">+BH13+BH17+BH18</f>
        <v>66971</v>
      </c>
      <c r="BI245" s="4">
        <f t="shared" si="1562"/>
        <v>67931</v>
      </c>
      <c r="BJ245" s="4">
        <f t="shared" ref="BJ245:BK245" si="1563">+BJ13+BJ17+BJ18</f>
        <v>69092</v>
      </c>
      <c r="BK245" s="4">
        <f t="shared" si="1563"/>
        <v>70165</v>
      </c>
      <c r="BL245" s="4">
        <f t="shared" ref="BL245:BM245" si="1564">+BL13+BL17+BL18</f>
        <v>71256</v>
      </c>
      <c r="BM245" s="4">
        <f t="shared" si="1564"/>
        <v>71969</v>
      </c>
      <c r="BN245" s="109"/>
      <c r="BO245" s="109"/>
      <c r="BP245" s="109"/>
      <c r="BQ245" s="109"/>
      <c r="BR245" s="109"/>
      <c r="BS245" s="109"/>
      <c r="BT245" s="109"/>
      <c r="BU245" s="109"/>
      <c r="BV245" s="109"/>
      <c r="BW245" s="109"/>
      <c r="BX245" s="109"/>
      <c r="BY245" s="109"/>
      <c r="BZ245" s="109"/>
      <c r="CA245" s="2">
        <v>2</v>
      </c>
      <c r="CC245" s="107">
        <f ca="1">HLOOKUP($B$170,$E$244:$BZ$265,$CA245,FALSE)</f>
        <v>71969</v>
      </c>
      <c r="CD245" s="106">
        <f ca="1">+CC245/C245*10000</f>
        <v>71.83390915045166</v>
      </c>
      <c r="CE245" s="114">
        <f ca="1">HLOOKUP($B$170,$D$244:$BZ$265,$CA245,FALSE)-HLOOKUP($B$170-1,$D$244:$BZ$265,$CA245,FALSE)</f>
        <v>713</v>
      </c>
      <c r="CG245" t="s">
        <v>68</v>
      </c>
      <c r="CH245">
        <v>849</v>
      </c>
      <c r="CI245">
        <f ca="1">HLOOKUP($B$170,$D$2:$BZ$159,$CL245,FALSE)</f>
        <v>724</v>
      </c>
      <c r="CJ245" s="3">
        <f ca="1">+CI245/CH245</f>
        <v>0.8527679623085983</v>
      </c>
      <c r="CK245" s="3">
        <f ca="1">HLOOKUP($B$170,$D$2:$BZ$159,$CL245-1,FALSE)/HLOOKUP($B$170,$D$2:$BZ$159,$CL245+1,FALSE)</f>
        <v>0.33606492478226446</v>
      </c>
      <c r="CL245">
        <v>14</v>
      </c>
    </row>
    <row r="246" spans="2:90" x14ac:dyDescent="0.25">
      <c r="B246" s="85" t="s">
        <v>65</v>
      </c>
      <c r="C246" s="85">
        <v>4448841</v>
      </c>
      <c r="D246" s="4">
        <f>+D20+D24+D25</f>
        <v>18</v>
      </c>
      <c r="E246" s="4">
        <f>+E20+E24+E25</f>
        <v>26</v>
      </c>
      <c r="F246" s="4">
        <f t="shared" ref="F246:V246" si="1565">+F20+F24+F25</f>
        <v>47</v>
      </c>
      <c r="G246" s="4">
        <f t="shared" si="1565"/>
        <v>97</v>
      </c>
      <c r="H246" s="4">
        <f t="shared" si="1565"/>
        <v>145</v>
      </c>
      <c r="I246" s="4">
        <f t="shared" si="1565"/>
        <v>217</v>
      </c>
      <c r="J246" s="4">
        <f t="shared" si="1565"/>
        <v>285</v>
      </c>
      <c r="K246" s="4">
        <f t="shared" si="1565"/>
        <v>335</v>
      </c>
      <c r="L246" s="4">
        <f t="shared" si="1565"/>
        <v>420</v>
      </c>
      <c r="M246" s="4">
        <f t="shared" si="1565"/>
        <v>544</v>
      </c>
      <c r="N246" s="4">
        <f t="shared" si="1565"/>
        <v>698</v>
      </c>
      <c r="O246" s="4">
        <f t="shared" si="1565"/>
        <v>870</v>
      </c>
      <c r="P246" s="4">
        <f t="shared" si="1565"/>
        <v>1010</v>
      </c>
      <c r="Q246" s="4">
        <f t="shared" si="1565"/>
        <v>1180</v>
      </c>
      <c r="R246" s="4">
        <f t="shared" si="1565"/>
        <v>1386</v>
      </c>
      <c r="S246" s="4">
        <f t="shared" si="1565"/>
        <v>1533</v>
      </c>
      <c r="T246" s="4">
        <f t="shared" si="1565"/>
        <v>1739</v>
      </c>
      <c r="U246" s="4">
        <f t="shared" si="1565"/>
        <v>1947</v>
      </c>
      <c r="V246" s="4">
        <f t="shared" si="1565"/>
        <v>2263</v>
      </c>
      <c r="W246" s="4">
        <f t="shared" ref="W246:X246" si="1566">+W20+W24+W25</f>
        <v>2644</v>
      </c>
      <c r="X246" s="4">
        <f t="shared" si="1566"/>
        <v>3093</v>
      </c>
      <c r="Y246" s="4">
        <f t="shared" ref="Y246:Z246" si="1567">+Y20+Y24+Y25</f>
        <v>3522</v>
      </c>
      <c r="Z246" s="4">
        <f t="shared" si="1567"/>
        <v>3931</v>
      </c>
      <c r="AA246" s="4">
        <f t="shared" ref="AA246:AB246" si="1568">+AA20+AA24+AA25</f>
        <v>4525</v>
      </c>
      <c r="AB246" s="4">
        <f t="shared" si="1568"/>
        <v>5214</v>
      </c>
      <c r="AC246" s="4">
        <f t="shared" ref="AC246:AD246" si="1569">+AC20+AC24+AC25</f>
        <v>5968</v>
      </c>
      <c r="AD246" s="4">
        <f t="shared" si="1569"/>
        <v>6705</v>
      </c>
      <c r="AE246" s="4">
        <f t="shared" ref="AE246:AF246" si="1570">+AE20+AE24+AE25</f>
        <v>7555</v>
      </c>
      <c r="AF246" s="4">
        <f t="shared" si="1570"/>
        <v>8535</v>
      </c>
      <c r="AG246" s="4">
        <f t="shared" ref="AG246:AH246" si="1571">+AG20+AG24+AG25</f>
        <v>9254</v>
      </c>
      <c r="AH246" s="4">
        <f t="shared" si="1571"/>
        <v>10054</v>
      </c>
      <c r="AI246" s="4">
        <f t="shared" ref="AI246:AJ246" si="1572">+AI20+AI24+AI25</f>
        <v>10816</v>
      </c>
      <c r="AJ246" s="4">
        <f t="shared" si="1572"/>
        <v>11588</v>
      </c>
      <c r="AK246" s="4">
        <f t="shared" ref="AK246:AL246" si="1573">+AK20+AK24+AK25</f>
        <v>12383</v>
      </c>
      <c r="AL246" s="4">
        <f t="shared" si="1573"/>
        <v>13119</v>
      </c>
      <c r="AM246" s="4">
        <f t="shared" ref="AM246:AN246" si="1574">+AM20+AM24+AM25</f>
        <v>13531</v>
      </c>
      <c r="AN246" s="4">
        <f t="shared" si="1574"/>
        <v>14074</v>
      </c>
      <c r="AO246" s="4">
        <f t="shared" ref="AO246:AP246" si="1575">+AO20+AO24+AO25</f>
        <v>14787</v>
      </c>
      <c r="AP246" s="4">
        <f t="shared" si="1575"/>
        <v>15333</v>
      </c>
      <c r="AQ246" s="4">
        <f t="shared" ref="AQ246:AR246" si="1576">+AQ20+AQ24+AQ25</f>
        <v>15932</v>
      </c>
      <c r="AR246" s="4">
        <f t="shared" si="1576"/>
        <v>16540</v>
      </c>
      <c r="AS246" s="4">
        <f t="shared" ref="AS246:AT246" si="1577">+AS20+AS24+AS25</f>
        <v>17089</v>
      </c>
      <c r="AT246" s="4">
        <f t="shared" si="1577"/>
        <v>17556</v>
      </c>
      <c r="AU246" s="4">
        <f t="shared" ref="AU246:AV246" si="1578">+AU20+AU24+AU25</f>
        <v>17825</v>
      </c>
      <c r="AV246" s="4">
        <f t="shared" si="1578"/>
        <v>18234</v>
      </c>
      <c r="AW246" s="4">
        <f t="shared" ref="AW246:AX246" si="1579">+AW20+AW24+AW25</f>
        <v>18677</v>
      </c>
      <c r="AX246" s="4">
        <f t="shared" si="1579"/>
        <v>19128</v>
      </c>
      <c r="AY246" s="4">
        <f t="shared" ref="AY246:AZ246" si="1580">+AY20+AY24+AY25</f>
        <v>19635</v>
      </c>
      <c r="AZ246" s="4">
        <f t="shared" si="1580"/>
        <v>20098</v>
      </c>
      <c r="BA246" s="4">
        <f t="shared" ref="BA246:BB246" si="1581">+BA20+BA24+BA25</f>
        <v>20440</v>
      </c>
      <c r="BB246" s="4">
        <f t="shared" si="1581"/>
        <v>20752</v>
      </c>
      <c r="BC246" s="4">
        <f t="shared" ref="BC246:BD246" si="1582">+BC20+BC24+BC25</f>
        <v>21029</v>
      </c>
      <c r="BD246" s="4">
        <f t="shared" si="1582"/>
        <v>21486</v>
      </c>
      <c r="BE246" s="4">
        <f t="shared" ref="BE246:BF246" si="1583">+BE20+BE24+BE25</f>
        <v>21834</v>
      </c>
      <c r="BF246" s="4">
        <f t="shared" si="1583"/>
        <v>22184</v>
      </c>
      <c r="BG246" s="4">
        <f t="shared" ref="BG246:BH246" si="1584">+BG20+BG24+BG25</f>
        <v>22560</v>
      </c>
      <c r="BH246" s="4">
        <f t="shared" si="1584"/>
        <v>22867</v>
      </c>
      <c r="BI246" s="4">
        <f t="shared" ref="BI246:BJ246" si="1585">+BI20+BI24+BI25</f>
        <v>23092</v>
      </c>
      <c r="BJ246" s="4">
        <f t="shared" si="1585"/>
        <v>23434</v>
      </c>
      <c r="BK246" s="4">
        <f t="shared" ref="BK246:BL246" si="1586">+BK20+BK24+BK25</f>
        <v>23723</v>
      </c>
      <c r="BL246" s="4">
        <f t="shared" si="1586"/>
        <v>23970</v>
      </c>
      <c r="BM246" s="4">
        <f t="shared" ref="BM246" si="1587">+BM20+BM24+BM25</f>
        <v>24209</v>
      </c>
      <c r="BN246" s="108"/>
      <c r="BO246" s="108"/>
      <c r="BP246" s="108"/>
      <c r="BQ246" s="108"/>
      <c r="BR246" s="108"/>
      <c r="BS246" s="108"/>
      <c r="BT246" s="108"/>
      <c r="BU246" s="108"/>
      <c r="BV246" s="108"/>
      <c r="BW246" s="108"/>
      <c r="BX246" s="108"/>
      <c r="BY246" s="108"/>
      <c r="BZ246" s="108"/>
      <c r="CA246" s="2">
        <v>3</v>
      </c>
      <c r="CC246" s="107">
        <f ca="1">HLOOKUP($B$170,$E$244:$BZ$265,$CA246,FALSE)</f>
        <v>24209</v>
      </c>
      <c r="CD246" s="106">
        <f t="shared" ref="CD246:CD265" ca="1" si="1588">+CC246/C246*10000</f>
        <v>54.416419917007602</v>
      </c>
      <c r="CE246" s="114">
        <f ca="1">HLOOKUP($B$170,$D$244:$BZ$265,$CA246,FALSE)-HLOOKUP($B$170-1,$D$244:$BZ$265,$CA246,FALSE)</f>
        <v>239</v>
      </c>
      <c r="CG246" t="s">
        <v>65</v>
      </c>
      <c r="CH246">
        <v>444</v>
      </c>
      <c r="CI246">
        <f ca="1">HLOOKUP($B$170,$D$2:$BZ$159,$CL246,FALSE)</f>
        <v>246</v>
      </c>
      <c r="CJ246" s="3">
        <f t="shared" ref="CJ246:CJ265" ca="1" si="1589">+CI246/CH246</f>
        <v>0.55405405405405406</v>
      </c>
      <c r="CK246" s="3">
        <f ca="1">HLOOKUP($B$170,$D$2:$BZ$159,$CL246-1,FALSE)/HLOOKUP($B$170,$D$2:$BZ$159,$CL246+1,FALSE)</f>
        <v>0.2896728125333049</v>
      </c>
      <c r="CL246">
        <v>21</v>
      </c>
    </row>
    <row r="247" spans="2:90" x14ac:dyDescent="0.25">
      <c r="B247" s="85" t="s">
        <v>78</v>
      </c>
      <c r="C247" s="85">
        <v>4907529</v>
      </c>
      <c r="D247" s="4">
        <f>+D27+D31+D32</f>
        <v>33</v>
      </c>
      <c r="E247" s="4">
        <f>+E27+E31+E32</f>
        <v>43</v>
      </c>
      <c r="F247" s="4">
        <f t="shared" ref="F247:V247" si="1590">+F27+F31+F32</f>
        <v>71</v>
      </c>
      <c r="G247" s="4">
        <f t="shared" si="1590"/>
        <v>111</v>
      </c>
      <c r="H247" s="4">
        <f t="shared" si="1590"/>
        <v>151</v>
      </c>
      <c r="I247" s="4">
        <f t="shared" si="1590"/>
        <v>191</v>
      </c>
      <c r="J247" s="4">
        <f t="shared" si="1590"/>
        <v>263</v>
      </c>
      <c r="K247" s="4">
        <f t="shared" si="1590"/>
        <v>273</v>
      </c>
      <c r="L247" s="4">
        <f t="shared" si="1590"/>
        <v>307</v>
      </c>
      <c r="M247" s="4">
        <f t="shared" si="1590"/>
        <v>360</v>
      </c>
      <c r="N247" s="4">
        <f t="shared" si="1590"/>
        <v>407</v>
      </c>
      <c r="O247" s="4">
        <f t="shared" si="1590"/>
        <v>488</v>
      </c>
      <c r="P247" s="4">
        <f t="shared" si="1590"/>
        <v>543</v>
      </c>
      <c r="Q247" s="4">
        <f t="shared" si="1590"/>
        <v>670</v>
      </c>
      <c r="R247" s="4">
        <f t="shared" si="1590"/>
        <v>744</v>
      </c>
      <c r="S247" s="4">
        <f t="shared" si="1590"/>
        <v>856</v>
      </c>
      <c r="T247" s="4">
        <f t="shared" si="1590"/>
        <v>1023</v>
      </c>
      <c r="U247" s="4">
        <f t="shared" si="1590"/>
        <v>1384</v>
      </c>
      <c r="V247" s="4">
        <f t="shared" si="1590"/>
        <v>1595</v>
      </c>
      <c r="W247" s="4">
        <f t="shared" ref="W247:X247" si="1591">+W27+W31+W32</f>
        <v>1937</v>
      </c>
      <c r="X247" s="4">
        <f t="shared" si="1591"/>
        <v>2172</v>
      </c>
      <c r="Y247" s="4">
        <f t="shared" ref="Y247:Z247" si="1592">+Y27+Y31+Y32</f>
        <v>2473</v>
      </c>
      <c r="Z247" s="4">
        <f t="shared" si="1592"/>
        <v>2704</v>
      </c>
      <c r="AA247" s="4">
        <f t="shared" ref="AA247:AB247" si="1593">+AA27+AA31+AA32</f>
        <v>3214</v>
      </c>
      <c r="AB247" s="4">
        <f t="shared" si="1593"/>
        <v>3484</v>
      </c>
      <c r="AC247" s="4">
        <f t="shared" ref="AC247:AD247" si="1594">+AC27+AC31+AC32</f>
        <v>4031</v>
      </c>
      <c r="AD247" s="4">
        <f t="shared" si="1594"/>
        <v>4617</v>
      </c>
      <c r="AE247" s="4">
        <f t="shared" ref="AE247:AF247" si="1595">+AE27+AE31+AE32</f>
        <v>5122</v>
      </c>
      <c r="AF247" s="4">
        <f t="shared" si="1595"/>
        <v>5505</v>
      </c>
      <c r="AG247" s="4">
        <f t="shared" ref="AG247:AH247" si="1596">+AG27+AG31+AG32</f>
        <v>5948</v>
      </c>
      <c r="AH247" s="4">
        <f t="shared" si="1596"/>
        <v>6442</v>
      </c>
      <c r="AI247" s="4">
        <f t="shared" ref="AI247:AJ247" si="1597">+AI27+AI31+AI32</f>
        <v>6935</v>
      </c>
      <c r="AJ247" s="4">
        <f t="shared" si="1597"/>
        <v>7497</v>
      </c>
      <c r="AK247" s="4">
        <f t="shared" ref="AK247:AL247" si="1598">+AK27+AK31+AK32</f>
        <v>7930</v>
      </c>
      <c r="AL247" s="4">
        <f t="shared" si="1598"/>
        <v>8358</v>
      </c>
      <c r="AM247" s="4">
        <f t="shared" ref="AM247:AN247" si="1599">+AM27+AM31+AM32</f>
        <v>8724</v>
      </c>
      <c r="AN247" s="4">
        <f t="shared" si="1599"/>
        <v>9155</v>
      </c>
      <c r="AO247" s="4">
        <f t="shared" ref="AO247:AP247" si="1600">+AO27+AO31+AO32</f>
        <v>9625</v>
      </c>
      <c r="AP247" s="4">
        <f t="shared" si="1600"/>
        <v>10111</v>
      </c>
      <c r="AQ247" s="4">
        <f t="shared" ref="AQ247:AR247" si="1601">+AQ27+AQ31+AQ32</f>
        <v>10464</v>
      </c>
      <c r="AR247" s="4">
        <f t="shared" si="1601"/>
        <v>10824</v>
      </c>
      <c r="AS247" s="4">
        <f t="shared" ref="AS247:AT247" si="1602">+AS27+AS31+AS32</f>
        <v>11226</v>
      </c>
      <c r="AT247" s="4">
        <f t="shared" si="1602"/>
        <v>11588</v>
      </c>
      <c r="AU247" s="4">
        <f t="shared" ref="AU247:AV247" si="1603">+AU27+AU31+AU32</f>
        <v>11925</v>
      </c>
      <c r="AV247" s="4">
        <f t="shared" si="1603"/>
        <v>12410</v>
      </c>
      <c r="AW247" s="4">
        <f t="shared" ref="AW247:AX247" si="1604">+AW27+AW31+AW32</f>
        <v>12933</v>
      </c>
      <c r="AX247" s="4">
        <f t="shared" si="1604"/>
        <v>13421</v>
      </c>
      <c r="AY247" s="4">
        <f t="shared" ref="AY247:AZ247" si="1605">+AY27+AY31+AY32</f>
        <v>13768</v>
      </c>
      <c r="AZ247" s="4">
        <f t="shared" si="1605"/>
        <v>14077</v>
      </c>
      <c r="BA247" s="4">
        <f t="shared" ref="BA247:BB247" si="1606">+BA27+BA31+BA32</f>
        <v>14251</v>
      </c>
      <c r="BB247" s="4">
        <f t="shared" si="1606"/>
        <v>14432</v>
      </c>
      <c r="BC247" s="4">
        <f t="shared" ref="BC247:BD247" si="1607">+BC27+BC31+BC32</f>
        <v>14624</v>
      </c>
      <c r="BD247" s="4">
        <f t="shared" si="1607"/>
        <v>14990</v>
      </c>
      <c r="BE247" s="4">
        <f t="shared" ref="BE247:BF247" si="1608">+BE27+BE31+BE32</f>
        <v>15374</v>
      </c>
      <c r="BF247" s="4">
        <f t="shared" si="1608"/>
        <v>15692</v>
      </c>
      <c r="BG247" s="4">
        <f t="shared" ref="BG247:BH247" si="1609">+BG27+BG31+BG32</f>
        <v>15935</v>
      </c>
      <c r="BH247" s="4">
        <f t="shared" si="1609"/>
        <v>16127</v>
      </c>
      <c r="BI247" s="4">
        <f t="shared" ref="BI247:BJ247" si="1610">+BI27+BI31+BI32</f>
        <v>16404</v>
      </c>
      <c r="BJ247" s="4">
        <f t="shared" si="1610"/>
        <v>16738</v>
      </c>
      <c r="BK247" s="4">
        <f t="shared" ref="BK247:BL247" si="1611">+BK27+BK31+BK32</f>
        <v>16881</v>
      </c>
      <c r="BL247" s="4">
        <f t="shared" si="1611"/>
        <v>17229</v>
      </c>
      <c r="BM247" s="4">
        <f t="shared" ref="BM247" si="1612">+BM27+BM31+BM32</f>
        <v>17391</v>
      </c>
      <c r="BN247" s="108"/>
      <c r="BO247" s="108"/>
      <c r="BP247" s="108"/>
      <c r="BQ247" s="108"/>
      <c r="BR247" s="108"/>
      <c r="BS247" s="108"/>
      <c r="BT247" s="108"/>
      <c r="BU247" s="108"/>
      <c r="BV247" s="108"/>
      <c r="BW247" s="108"/>
      <c r="BX247" s="108"/>
      <c r="BY247" s="108"/>
      <c r="BZ247" s="108"/>
      <c r="CA247" s="2">
        <v>4</v>
      </c>
      <c r="CC247" s="107">
        <f ca="1">HLOOKUP($B$170,$E$244:$BZ$265,$CA247,FALSE)</f>
        <v>17391</v>
      </c>
      <c r="CD247" s="106">
        <f t="shared" ca="1" si="1588"/>
        <v>35.437386106123874</v>
      </c>
      <c r="CE247" s="114">
        <f ca="1">HLOOKUP($B$170,$D$244:$BZ$265,$CA247,FALSE)-HLOOKUP($B$170-1,$D$244:$BZ$265,$CA247,FALSE)</f>
        <v>162</v>
      </c>
      <c r="CG247" t="s">
        <v>78</v>
      </c>
      <c r="CH247">
        <v>484</v>
      </c>
      <c r="CI247">
        <f ca="1">HLOOKUP($B$170,$D$2:$BZ$159,$CL247,FALSE)</f>
        <v>129</v>
      </c>
      <c r="CJ247" s="3">
        <f t="shared" ca="1" si="1589"/>
        <v>0.26652892561983471</v>
      </c>
      <c r="CK247" s="3">
        <f ca="1">HLOOKUP($B$170,$D$2:$BZ$159,$CL247-1,FALSE)/HLOOKUP($B$170,$D$2:$BZ$159,$CL247+1,FALSE)</f>
        <v>0.13478897292022443</v>
      </c>
      <c r="CL247">
        <v>28</v>
      </c>
    </row>
    <row r="248" spans="2:90" x14ac:dyDescent="0.25">
      <c r="B248" s="85" t="s">
        <v>71</v>
      </c>
      <c r="C248" s="85">
        <v>4392526</v>
      </c>
      <c r="D248" s="4">
        <f>+D34+D38+D39</f>
        <v>3</v>
      </c>
      <c r="E248" s="4">
        <f>+E34+E38+E39</f>
        <v>3</v>
      </c>
      <c r="F248" s="4">
        <f t="shared" ref="F248:V248" si="1613">+F34+F38+F39</f>
        <v>3</v>
      </c>
      <c r="G248" s="4">
        <f t="shared" si="1613"/>
        <v>2</v>
      </c>
      <c r="H248" s="4">
        <f t="shared" si="1613"/>
        <v>11</v>
      </c>
      <c r="I248" s="4">
        <f t="shared" si="1613"/>
        <v>11</v>
      </c>
      <c r="J248" s="4">
        <f t="shared" si="1613"/>
        <v>49</v>
      </c>
      <c r="K248" s="4">
        <f t="shared" si="1613"/>
        <v>51</v>
      </c>
      <c r="L248" s="4">
        <f t="shared" si="1613"/>
        <v>35</v>
      </c>
      <c r="M248" s="4">
        <f t="shared" si="1613"/>
        <v>82</v>
      </c>
      <c r="N248" s="4">
        <f t="shared" si="1613"/>
        <v>108</v>
      </c>
      <c r="O248" s="4">
        <f t="shared" si="1613"/>
        <v>143</v>
      </c>
      <c r="P248" s="4">
        <f t="shared" si="1613"/>
        <v>207</v>
      </c>
      <c r="Q248" s="4">
        <f t="shared" si="1613"/>
        <v>360</v>
      </c>
      <c r="R248" s="4">
        <f t="shared" si="1613"/>
        <v>350</v>
      </c>
      <c r="S248" s="4">
        <f t="shared" si="1613"/>
        <v>453</v>
      </c>
      <c r="T248" s="4">
        <f t="shared" si="1613"/>
        <v>501</v>
      </c>
      <c r="U248" s="4">
        <f t="shared" si="1613"/>
        <v>580</v>
      </c>
      <c r="V248" s="4">
        <f t="shared" si="1613"/>
        <v>840</v>
      </c>
      <c r="W248" s="4">
        <f t="shared" ref="W248:X248" si="1614">+W34+W38+W39</f>
        <v>873</v>
      </c>
      <c r="X248" s="4">
        <f t="shared" si="1614"/>
        <v>1111</v>
      </c>
      <c r="Y248" s="4">
        <f t="shared" ref="Y248:Z248" si="1615">+Y34+Y38+Y39</f>
        <v>1516</v>
      </c>
      <c r="Z248" s="4">
        <f t="shared" si="1615"/>
        <v>1897</v>
      </c>
      <c r="AA248" s="4">
        <f t="shared" ref="AA248:AB248" si="1616">+AA34+AA38+AA39</f>
        <v>2341</v>
      </c>
      <c r="AB248" s="4">
        <f t="shared" si="1616"/>
        <v>2932</v>
      </c>
      <c r="AC248" s="4">
        <f t="shared" ref="AC248:AD248" si="1617">+AC34+AC38+AC39</f>
        <v>3461</v>
      </c>
      <c r="AD248" s="4">
        <f t="shared" si="1617"/>
        <v>3752</v>
      </c>
      <c r="AE248" s="4">
        <f t="shared" ref="AE248:AF248" si="1618">+AE34+AE38+AE39</f>
        <v>4420</v>
      </c>
      <c r="AF248" s="4">
        <f t="shared" si="1618"/>
        <v>4861</v>
      </c>
      <c r="AG248" s="4">
        <f t="shared" ref="AG248:AH248" si="1619">+AG34+AG38+AG39</f>
        <v>5515</v>
      </c>
      <c r="AH248" s="4">
        <f t="shared" si="1619"/>
        <v>6024</v>
      </c>
      <c r="AI248" s="4">
        <f t="shared" ref="AI248:AJ248" si="1620">+AI34+AI38+AI39</f>
        <v>6534</v>
      </c>
      <c r="AJ248" s="4">
        <f t="shared" si="1620"/>
        <v>7092</v>
      </c>
      <c r="AK248" s="4">
        <f t="shared" ref="AK248:AL248" si="1621">+AK34+AK38+AK39</f>
        <v>7671</v>
      </c>
      <c r="AL248" s="4">
        <f t="shared" si="1621"/>
        <v>8206</v>
      </c>
      <c r="AM248" s="4">
        <f t="shared" ref="AM248:AN248" si="1622">+AM34+AM38+AM39</f>
        <v>8712</v>
      </c>
      <c r="AN248" s="4">
        <f t="shared" si="1622"/>
        <v>9301</v>
      </c>
      <c r="AO248" s="4">
        <f t="shared" ref="AO248:AP248" si="1623">+AO34+AO38+AO39</f>
        <v>9795</v>
      </c>
      <c r="AP248" s="4">
        <f t="shared" si="1623"/>
        <v>10353</v>
      </c>
      <c r="AQ248" s="4">
        <f t="shared" ref="AQ248:AR248" si="1624">+AQ34+AQ38+AQ39</f>
        <v>10896</v>
      </c>
      <c r="AR248" s="4">
        <f t="shared" si="1624"/>
        <v>11709</v>
      </c>
      <c r="AS248" s="4">
        <f t="shared" ref="AS248:AT248" si="1625">+AS34+AS38+AS39</f>
        <v>12362</v>
      </c>
      <c r="AT248" s="4">
        <f t="shared" si="1625"/>
        <v>12924</v>
      </c>
      <c r="AU248" s="4">
        <f t="shared" ref="AU248:AV248" si="1626">+AU34+AU38+AU39</f>
        <v>13343</v>
      </c>
      <c r="AV248" s="4">
        <f t="shared" si="1626"/>
        <v>13883</v>
      </c>
      <c r="AW248" s="4">
        <f t="shared" ref="AW248:AX248" si="1627">+AW34+AW38+AW39</f>
        <v>14522</v>
      </c>
      <c r="AX248" s="4">
        <f t="shared" si="1627"/>
        <v>15012</v>
      </c>
      <c r="AY248" s="4">
        <f t="shared" ref="AY248:AZ248" si="1628">+AY34+AY38+AY39</f>
        <v>16008</v>
      </c>
      <c r="AZ248" s="4">
        <f t="shared" si="1628"/>
        <v>16660</v>
      </c>
      <c r="BA248" s="4">
        <f t="shared" ref="BA248:BB248" si="1629">+BA34+BA38+BA39</f>
        <v>17134</v>
      </c>
      <c r="BB248" s="4">
        <f t="shared" si="1629"/>
        <v>17690</v>
      </c>
      <c r="BC248" s="4">
        <f t="shared" ref="BC248:BD248" si="1630">+BC34+BC38+BC39</f>
        <v>18229</v>
      </c>
      <c r="BD248" s="4">
        <f t="shared" si="1630"/>
        <v>19108</v>
      </c>
      <c r="BE248" s="4">
        <f t="shared" ref="BE248:BF248" si="1631">+BE34+BE38+BE39</f>
        <v>19803</v>
      </c>
      <c r="BF248" s="4">
        <f t="shared" si="1631"/>
        <v>20464</v>
      </c>
      <c r="BG248" s="4">
        <f t="shared" ref="BG248:BH248" si="1632">+BG34+BG38+BG39</f>
        <v>21057</v>
      </c>
      <c r="BH248" s="4">
        <f t="shared" si="1632"/>
        <v>21349</v>
      </c>
      <c r="BI248" s="4">
        <f t="shared" ref="BI248:BJ248" si="1633">+BI34+BI38+BI39</f>
        <v>21955</v>
      </c>
      <c r="BJ248" s="4">
        <f t="shared" si="1633"/>
        <v>22739</v>
      </c>
      <c r="BK248" s="4">
        <f t="shared" ref="BK248:BL248" si="1634">+BK34+BK38+BK39</f>
        <v>23140</v>
      </c>
      <c r="BL248" s="4">
        <f t="shared" si="1634"/>
        <v>23822</v>
      </c>
      <c r="BM248" s="4">
        <f t="shared" ref="BM248" si="1635">+BM34+BM38+BM39</f>
        <v>24426</v>
      </c>
      <c r="BN248" s="108"/>
      <c r="BO248" s="108"/>
      <c r="BP248" s="108"/>
      <c r="BQ248" s="108"/>
      <c r="BR248" s="108"/>
      <c r="BS248" s="108"/>
      <c r="BT248" s="108"/>
      <c r="BU248" s="108"/>
      <c r="BV248" s="108"/>
      <c r="BW248" s="108"/>
      <c r="BX248" s="108"/>
      <c r="BY248" s="108"/>
      <c r="BZ248" s="108"/>
      <c r="CA248" s="2">
        <v>5</v>
      </c>
      <c r="CC248" s="107">
        <f ca="1">HLOOKUP($B$170,$E$244:$BZ$265,$CA248,FALSE)</f>
        <v>24426</v>
      </c>
      <c r="CD248" s="106">
        <f t="shared" ca="1" si="1588"/>
        <v>55.608094294717887</v>
      </c>
      <c r="CE248" s="114">
        <f ca="1">HLOOKUP($B$170,$D$244:$BZ$265,$CA248,FALSE)-HLOOKUP($B$170-1,$D$244:$BZ$265,$CA248,FALSE)</f>
        <v>604</v>
      </c>
      <c r="CG248" t="s">
        <v>71</v>
      </c>
      <c r="CH248">
        <v>299</v>
      </c>
      <c r="CI248">
        <f ca="1">HLOOKUP($B$170,$D$2:$BZ$159,$CL248,FALSE)</f>
        <v>238</v>
      </c>
      <c r="CJ248" s="3">
        <f t="shared" ca="1" si="1589"/>
        <v>0.79598662207357862</v>
      </c>
      <c r="CK248" s="3">
        <f ca="1">HLOOKUP($B$170,$D$2:$BZ$159,$CL248-1,FALSE)/HLOOKUP($B$170,$D$2:$BZ$159,$CL248+1,FALSE)</f>
        <v>0.23825748357264542</v>
      </c>
      <c r="CL248">
        <v>35</v>
      </c>
    </row>
    <row r="249" spans="2:90" x14ac:dyDescent="0.25">
      <c r="B249" s="85" t="s">
        <v>69</v>
      </c>
      <c r="C249" s="85">
        <v>1538055</v>
      </c>
      <c r="D249" s="4">
        <f>+D41+D45+D46</f>
        <v>0</v>
      </c>
      <c r="E249" s="4">
        <f>+E41+E45+E46</f>
        <v>0</v>
      </c>
      <c r="F249" s="4">
        <f t="shared" ref="F249:V249" si="1636">+F41+F45+F46</f>
        <v>1</v>
      </c>
      <c r="G249" s="4">
        <f t="shared" si="1636"/>
        <v>3</v>
      </c>
      <c r="H249" s="4">
        <f t="shared" si="1636"/>
        <v>6</v>
      </c>
      <c r="I249" s="4">
        <f t="shared" si="1636"/>
        <v>11</v>
      </c>
      <c r="J249" s="4">
        <f t="shared" si="1636"/>
        <v>25</v>
      </c>
      <c r="K249" s="4">
        <f t="shared" si="1636"/>
        <v>35</v>
      </c>
      <c r="L249" s="4">
        <f t="shared" si="1636"/>
        <v>61</v>
      </c>
      <c r="M249" s="4">
        <f t="shared" si="1636"/>
        <v>84</v>
      </c>
      <c r="N249" s="4">
        <f t="shared" si="1636"/>
        <v>124</v>
      </c>
      <c r="O249" s="4">
        <f t="shared" si="1636"/>
        <v>159</v>
      </c>
      <c r="P249" s="4">
        <f t="shared" si="1636"/>
        <v>207</v>
      </c>
      <c r="Q249" s="4">
        <f t="shared" si="1636"/>
        <v>272</v>
      </c>
      <c r="R249" s="4">
        <f t="shared" si="1636"/>
        <v>323</v>
      </c>
      <c r="S249" s="4">
        <f t="shared" si="1636"/>
        <v>394</v>
      </c>
      <c r="T249" s="4">
        <f t="shared" si="1636"/>
        <v>479</v>
      </c>
      <c r="U249" s="4">
        <f t="shared" si="1636"/>
        <v>592</v>
      </c>
      <c r="V249" s="4">
        <f t="shared" si="1636"/>
        <v>725</v>
      </c>
      <c r="W249" s="4">
        <f t="shared" ref="W249:X249" si="1637">+W41+W45+W46</f>
        <v>899</v>
      </c>
      <c r="X249" s="4">
        <f t="shared" si="1637"/>
        <v>1133</v>
      </c>
      <c r="Y249" s="4">
        <f t="shared" ref="Y249:Z249" si="1638">+Y41+Y45+Y46</f>
        <v>1242</v>
      </c>
      <c r="Z249" s="4">
        <f t="shared" si="1638"/>
        <v>1371</v>
      </c>
      <c r="AA249" s="4">
        <f t="shared" ref="AA249:AB249" si="1639">+AA41+AA45+AA46</f>
        <v>1568</v>
      </c>
      <c r="AB249" s="4">
        <f t="shared" si="1639"/>
        <v>1737</v>
      </c>
      <c r="AC249" s="4">
        <f t="shared" ref="AC249:AD249" si="1640">+AC41+AC45+AC46</f>
        <v>1981</v>
      </c>
      <c r="AD249" s="4">
        <f t="shared" si="1640"/>
        <v>2153</v>
      </c>
      <c r="AE249" s="4">
        <f t="shared" ref="AE249:AF249" si="1641">+AE41+AE45+AE46</f>
        <v>2421</v>
      </c>
      <c r="AF249" s="4">
        <f t="shared" si="1641"/>
        <v>2569</v>
      </c>
      <c r="AG249" s="4">
        <f t="shared" ref="AG249:AH249" si="1642">+AG41+AG45+AG46</f>
        <v>2736</v>
      </c>
      <c r="AH249" s="4">
        <f t="shared" si="1642"/>
        <v>2934</v>
      </c>
      <c r="AI249" s="4">
        <f t="shared" ref="AI249:AJ249" si="1643">+AI41+AI45+AI46</f>
        <v>3114</v>
      </c>
      <c r="AJ249" s="4">
        <f t="shared" si="1643"/>
        <v>3196</v>
      </c>
      <c r="AK249" s="4">
        <f t="shared" ref="AK249:AL249" si="1644">+AK41+AK45+AK46</f>
        <v>3373</v>
      </c>
      <c r="AL249" s="4">
        <f t="shared" si="1644"/>
        <v>3558</v>
      </c>
      <c r="AM249" s="4">
        <f t="shared" ref="AM249:AN249" si="1645">+AM41+AM45+AM46</f>
        <v>3684</v>
      </c>
      <c r="AN249" s="4">
        <f t="shared" si="1645"/>
        <v>3825</v>
      </c>
      <c r="AO249" s="4">
        <f t="shared" ref="AO249:AP249" si="1646">+AO41+AO45+AO46</f>
        <v>3962</v>
      </c>
      <c r="AP249" s="4">
        <f t="shared" si="1646"/>
        <v>4098</v>
      </c>
      <c r="AQ249" s="4">
        <f t="shared" ref="AQ249:AR249" si="1647">+AQ41+AQ45+AQ46</f>
        <v>4230</v>
      </c>
      <c r="AR249" s="4">
        <f t="shared" si="1647"/>
        <v>4341</v>
      </c>
      <c r="AS249" s="4">
        <f t="shared" ref="AS249:AT249" si="1648">+AS41+AS45+AS46</f>
        <v>4464</v>
      </c>
      <c r="AT249" s="4">
        <f t="shared" si="1648"/>
        <v>4614</v>
      </c>
      <c r="AU249" s="4">
        <f t="shared" ref="AU249:AV249" si="1649">+AU41+AU45+AU46</f>
        <v>4710</v>
      </c>
      <c r="AV249" s="4">
        <f t="shared" si="1649"/>
        <v>4859</v>
      </c>
      <c r="AW249" s="4">
        <f t="shared" ref="AW249:AX249" si="1650">+AW41+AW45+AW46</f>
        <v>4955</v>
      </c>
      <c r="AX249" s="4">
        <f t="shared" si="1650"/>
        <v>5084</v>
      </c>
      <c r="AY249" s="4">
        <f t="shared" ref="AY249:AZ249" si="1651">+AY41+AY45+AY46</f>
        <v>5211</v>
      </c>
      <c r="AZ249" s="4">
        <f t="shared" si="1651"/>
        <v>5303</v>
      </c>
      <c r="BA249" s="4">
        <f t="shared" ref="BA249:BB249" si="1652">+BA41+BA45+BA46</f>
        <v>5381</v>
      </c>
      <c r="BB249" s="4">
        <f t="shared" si="1652"/>
        <v>5426</v>
      </c>
      <c r="BC249" s="4">
        <f t="shared" ref="BC249:BD249" si="1653">+BC41+BC45+BC46</f>
        <v>5503</v>
      </c>
      <c r="BD249" s="4">
        <f t="shared" si="1653"/>
        <v>5582</v>
      </c>
      <c r="BE249" s="4">
        <f t="shared" ref="BE249:BF249" si="1654">+BE41+BE45+BE46</f>
        <v>5668</v>
      </c>
      <c r="BF249" s="4">
        <f t="shared" si="1654"/>
        <v>5721</v>
      </c>
      <c r="BG249" s="4">
        <f t="shared" ref="BG249:BH249" si="1655">+BG41+BG45+BG46</f>
        <v>5769</v>
      </c>
      <c r="BH249" s="4">
        <f t="shared" si="1655"/>
        <v>5826</v>
      </c>
      <c r="BI249" s="4">
        <f t="shared" ref="BI249:BJ249" si="1656">+BI41+BI45+BI46</f>
        <v>5877</v>
      </c>
      <c r="BJ249" s="4">
        <f t="shared" si="1656"/>
        <v>5924</v>
      </c>
      <c r="BK249" s="4">
        <f t="shared" ref="BK249:BL249" si="1657">+BK41+BK45+BK46</f>
        <v>5952</v>
      </c>
      <c r="BL249" s="4">
        <f t="shared" si="1657"/>
        <v>6028</v>
      </c>
      <c r="BM249" s="4">
        <f t="shared" ref="BM249" si="1658">+BM41+BM45+BM46</f>
        <v>6058</v>
      </c>
      <c r="BN249" s="108"/>
      <c r="BO249" s="108"/>
      <c r="BP249" s="108"/>
      <c r="BQ249" s="108"/>
      <c r="BR249" s="108"/>
      <c r="BS249" s="108"/>
      <c r="BT249" s="108"/>
      <c r="BU249" s="108"/>
      <c r="BV249" s="108"/>
      <c r="BW249" s="108"/>
      <c r="BX249" s="108"/>
      <c r="BY249" s="108"/>
      <c r="BZ249" s="108"/>
      <c r="CA249" s="2">
        <v>6</v>
      </c>
      <c r="CC249" s="107">
        <f ca="1">HLOOKUP($B$170,$E$244:$BZ$265,$CA249,FALSE)</f>
        <v>6058</v>
      </c>
      <c r="CD249" s="106">
        <f t="shared" ca="1" si="1588"/>
        <v>39.387408122596391</v>
      </c>
      <c r="CE249" s="114">
        <f ca="1">HLOOKUP($B$170,$D$244:$BZ$265,$CA249,FALSE)-HLOOKUP($B$170-1,$D$244:$BZ$265,$CA249,FALSE)</f>
        <v>30</v>
      </c>
      <c r="CG249" t="s">
        <v>69</v>
      </c>
      <c r="CH249">
        <v>114</v>
      </c>
      <c r="CI249">
        <f ca="1">HLOOKUP($B$170,$D$2:$BZ$159,$CL249,FALSE)</f>
        <v>58</v>
      </c>
      <c r="CJ249" s="3">
        <f t="shared" ca="1" si="1589"/>
        <v>0.50877192982456143</v>
      </c>
      <c r="CK249" s="3">
        <f ca="1">HLOOKUP($B$170,$D$2:$BZ$159,$CL249-1,FALSE)/HLOOKUP($B$170,$D$2:$BZ$159,$CL249+1,FALSE)</f>
        <v>0.27287128712871289</v>
      </c>
      <c r="CL249">
        <v>42</v>
      </c>
    </row>
    <row r="250" spans="2:90" x14ac:dyDescent="0.25">
      <c r="B250" s="85" t="s">
        <v>64</v>
      </c>
      <c r="C250" s="85">
        <v>5839084</v>
      </c>
      <c r="D250" s="4">
        <f>+D48+D52+D53</f>
        <v>0</v>
      </c>
      <c r="E250" s="4">
        <f>+E48+E52+E53</f>
        <v>0</v>
      </c>
      <c r="F250" s="4">
        <f t="shared" ref="F250:V250" si="1659">+F48+F52+F53</f>
        <v>0</v>
      </c>
      <c r="G250" s="4">
        <f t="shared" si="1659"/>
        <v>3</v>
      </c>
      <c r="H250" s="4">
        <f t="shared" si="1659"/>
        <v>4</v>
      </c>
      <c r="I250" s="4">
        <f t="shared" si="1659"/>
        <v>13</v>
      </c>
      <c r="J250" s="4">
        <f t="shared" si="1659"/>
        <v>17</v>
      </c>
      <c r="K250" s="4">
        <f t="shared" si="1659"/>
        <v>17</v>
      </c>
      <c r="L250" s="4">
        <f t="shared" si="1659"/>
        <v>30</v>
      </c>
      <c r="M250" s="4">
        <f t="shared" si="1659"/>
        <v>31</v>
      </c>
      <c r="N250" s="4">
        <f t="shared" si="1659"/>
        <v>45</v>
      </c>
      <c r="O250" s="4">
        <f t="shared" si="1659"/>
        <v>57</v>
      </c>
      <c r="P250" s="4">
        <f t="shared" si="1659"/>
        <v>61</v>
      </c>
      <c r="Q250" s="4">
        <f t="shared" si="1659"/>
        <v>101</v>
      </c>
      <c r="R250" s="4">
        <f t="shared" si="1659"/>
        <v>120</v>
      </c>
      <c r="S250" s="4">
        <f t="shared" si="1659"/>
        <v>127</v>
      </c>
      <c r="T250" s="4">
        <f t="shared" si="1659"/>
        <v>154</v>
      </c>
      <c r="U250" s="4">
        <f t="shared" si="1659"/>
        <v>179</v>
      </c>
      <c r="V250" s="4">
        <f t="shared" si="1659"/>
        <v>220</v>
      </c>
      <c r="W250" s="4">
        <f t="shared" ref="W250:X250" si="1660">+W48+W52+W53</f>
        <v>272</v>
      </c>
      <c r="X250" s="4">
        <f t="shared" si="1660"/>
        <v>333</v>
      </c>
      <c r="Y250" s="4">
        <f t="shared" ref="Y250:Z250" si="1661">+Y48+Y52+Y53</f>
        <v>400</v>
      </c>
      <c r="Z250" s="4">
        <f t="shared" si="1661"/>
        <v>460</v>
      </c>
      <c r="AA250" s="4">
        <f t="shared" ref="AA250:AB250" si="1662">+AA48+AA52+AA53</f>
        <v>460</v>
      </c>
      <c r="AB250" s="4">
        <f t="shared" si="1662"/>
        <v>652</v>
      </c>
      <c r="AC250" s="4">
        <f t="shared" ref="AC250:AD250" si="1663">+AC48+AC52+AC53</f>
        <v>749</v>
      </c>
      <c r="AD250" s="4">
        <f t="shared" si="1663"/>
        <v>844</v>
      </c>
      <c r="AE250" s="4">
        <f t="shared" ref="AE250:AF250" si="1664">+AE48+AE52+AE53</f>
        <v>936</v>
      </c>
      <c r="AF250" s="4">
        <f t="shared" si="1664"/>
        <v>1026</v>
      </c>
      <c r="AG250" s="4">
        <f t="shared" ref="AG250:AH250" si="1665">+AG48+AG52+AG53</f>
        <v>1101</v>
      </c>
      <c r="AH250" s="4">
        <f t="shared" si="1665"/>
        <v>1199</v>
      </c>
      <c r="AI250" s="4">
        <f t="shared" ref="AI250:AJ250" si="1666">+AI48+AI52+AI53</f>
        <v>1310</v>
      </c>
      <c r="AJ250" s="4">
        <f t="shared" si="1666"/>
        <v>1454</v>
      </c>
      <c r="AK250" s="4">
        <f t="shared" ref="AK250:AL250" si="1667">+AK48+AK52+AK53</f>
        <v>1592</v>
      </c>
      <c r="AL250" s="4">
        <f t="shared" si="1667"/>
        <v>1759</v>
      </c>
      <c r="AM250" s="4">
        <f t="shared" ref="AM250:AN250" si="1668">+AM48+AM52+AM53</f>
        <v>1952</v>
      </c>
      <c r="AN250" s="4">
        <f t="shared" si="1668"/>
        <v>2092</v>
      </c>
      <c r="AO250" s="4">
        <f t="shared" ref="AO250:AP250" si="1669">+AO48+AO52+AO53</f>
        <v>2231</v>
      </c>
      <c r="AP250" s="4">
        <f t="shared" si="1669"/>
        <v>2456</v>
      </c>
      <c r="AQ250" s="4">
        <f t="shared" ref="AQ250:AR250" si="1670">+AQ48+AQ52+AQ53</f>
        <v>2677</v>
      </c>
      <c r="AR250" s="4">
        <f t="shared" si="1670"/>
        <v>2828</v>
      </c>
      <c r="AS250" s="4">
        <f t="shared" ref="AS250:AT250" si="1671">+AS48+AS52+AS53</f>
        <v>2960</v>
      </c>
      <c r="AT250" s="4">
        <f t="shared" si="1671"/>
        <v>3058</v>
      </c>
      <c r="AU250" s="4">
        <f t="shared" ref="AU250:AV250" si="1672">+AU48+AU52+AU53</f>
        <v>3148</v>
      </c>
      <c r="AV250" s="4">
        <f t="shared" si="1672"/>
        <v>3268</v>
      </c>
      <c r="AW250" s="4">
        <f t="shared" ref="AW250:AX250" si="1673">+AW48+AW52+AW53</f>
        <v>3344</v>
      </c>
      <c r="AX250" s="4">
        <f t="shared" si="1673"/>
        <v>3442</v>
      </c>
      <c r="AY250" s="4">
        <f t="shared" ref="AY250:AZ250" si="1674">+AY48+AY52+AY53</f>
        <v>3517</v>
      </c>
      <c r="AZ250" s="4">
        <f t="shared" si="1674"/>
        <v>3604</v>
      </c>
      <c r="BA250" s="4">
        <f t="shared" ref="BA250:BB250" si="1675">+BA48+BA52+BA53</f>
        <v>3670</v>
      </c>
      <c r="BB250" s="4">
        <f t="shared" si="1675"/>
        <v>3769</v>
      </c>
      <c r="BC250" s="4">
        <f t="shared" ref="BC250:BD250" si="1676">+BC48+BC52+BC53</f>
        <v>3807</v>
      </c>
      <c r="BD250" s="4">
        <f t="shared" si="1676"/>
        <v>3887</v>
      </c>
      <c r="BE250" s="4">
        <f t="shared" ref="BE250:BF250" si="1677">+BE48+BE52+BE53</f>
        <v>3951</v>
      </c>
      <c r="BF250" s="4">
        <f t="shared" si="1677"/>
        <v>3988</v>
      </c>
      <c r="BG250" s="4">
        <f t="shared" ref="BG250:BH250" si="1678">+BG48+BG52+BG53</f>
        <v>4029</v>
      </c>
      <c r="BH250" s="4">
        <f t="shared" si="1678"/>
        <v>4074</v>
      </c>
      <c r="BI250" s="4">
        <f t="shared" ref="BI250:BJ250" si="1679">+BI48+BI52+BI53</f>
        <v>4135</v>
      </c>
      <c r="BJ250" s="4">
        <f t="shared" si="1679"/>
        <v>4185</v>
      </c>
      <c r="BK250" s="4">
        <f t="shared" ref="BK250:BL250" si="1680">+BK48+BK52+BK53</f>
        <v>4238</v>
      </c>
      <c r="BL250" s="4">
        <f t="shared" si="1680"/>
        <v>4282</v>
      </c>
      <c r="BM250" s="4">
        <f t="shared" ref="BM250" si="1681">+BM48+BM52+BM53</f>
        <v>4299</v>
      </c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2">
        <v>7</v>
      </c>
      <c r="CC250" s="107">
        <f ca="1">HLOOKUP($B$170,$E$244:$BZ$265,$CA250,FALSE)</f>
        <v>4299</v>
      </c>
      <c r="CD250" s="106">
        <f t="shared" ca="1" si="1588"/>
        <v>7.362456166069884</v>
      </c>
      <c r="CE250" s="114">
        <f ca="1">HLOOKUP($B$170,$D$244:$BZ$265,$CA250,FALSE)-HLOOKUP($B$170-1,$D$244:$BZ$265,$CA250,FALSE)</f>
        <v>17</v>
      </c>
      <c r="CG250" t="s">
        <v>64</v>
      </c>
      <c r="CH250">
        <v>482</v>
      </c>
      <c r="CI250">
        <f ca="1">HLOOKUP($B$170,$D$2:$BZ$159,$CL250,FALSE)</f>
        <v>55</v>
      </c>
      <c r="CJ250" s="3">
        <f t="shared" ca="1" si="1589"/>
        <v>0.11410788381742738</v>
      </c>
      <c r="CK250" s="3">
        <f ca="1">HLOOKUP($B$170,$D$2:$BZ$159,$CL250-1,FALSE)/HLOOKUP($B$170,$D$2:$BZ$159,$CL250+1,FALSE)</f>
        <v>0.23234916559691912</v>
      </c>
      <c r="CL250">
        <v>49</v>
      </c>
    </row>
    <row r="251" spans="2:90" x14ac:dyDescent="0.25">
      <c r="B251" s="85" t="s">
        <v>67</v>
      </c>
      <c r="C251" s="85">
        <v>1565307</v>
      </c>
      <c r="D251" s="4">
        <f>+D55+D59+D60</f>
        <v>0</v>
      </c>
      <c r="E251" s="4">
        <f>+E55+E59+E60</f>
        <v>1</v>
      </c>
      <c r="F251" s="4">
        <f t="shared" ref="F251:V251" si="1682">+F55+F59+F60</f>
        <v>11</v>
      </c>
      <c r="G251" s="4">
        <f t="shared" si="1682"/>
        <v>19</v>
      </c>
      <c r="H251" s="4">
        <f t="shared" si="1682"/>
        <v>19</v>
      </c>
      <c r="I251" s="4">
        <f t="shared" si="1682"/>
        <v>42</v>
      </c>
      <c r="J251" s="4">
        <f t="shared" si="1682"/>
        <v>25</v>
      </c>
      <c r="K251" s="4">
        <f t="shared" si="1682"/>
        <v>22</v>
      </c>
      <c r="L251" s="4">
        <f t="shared" si="1682"/>
        <v>24</v>
      </c>
      <c r="M251" s="4">
        <f t="shared" si="1682"/>
        <v>26</v>
      </c>
      <c r="N251" s="4">
        <f t="shared" si="1682"/>
        <v>28</v>
      </c>
      <c r="O251" s="4">
        <f t="shared" si="1682"/>
        <v>32</v>
      </c>
      <c r="P251" s="4">
        <f t="shared" si="1682"/>
        <v>51</v>
      </c>
      <c r="Q251" s="4">
        <f t="shared" si="1682"/>
        <v>78</v>
      </c>
      <c r="R251" s="4">
        <f t="shared" si="1682"/>
        <v>109</v>
      </c>
      <c r="S251" s="4">
        <f t="shared" si="1682"/>
        <v>141</v>
      </c>
      <c r="T251" s="4">
        <f t="shared" si="1682"/>
        <v>194</v>
      </c>
      <c r="U251" s="4">
        <f t="shared" si="1682"/>
        <v>274</v>
      </c>
      <c r="V251" s="4">
        <f t="shared" si="1682"/>
        <v>345</v>
      </c>
      <c r="W251" s="4">
        <f t="shared" ref="W251:X251" si="1683">+W55+W59+W60</f>
        <v>463</v>
      </c>
      <c r="X251" s="4">
        <f t="shared" si="1683"/>
        <v>559</v>
      </c>
      <c r="Y251" s="4">
        <f t="shared" ref="Y251:Z251" si="1684">+Y55+Y59+Y60</f>
        <v>667</v>
      </c>
      <c r="Z251" s="4">
        <f t="shared" si="1684"/>
        <v>778</v>
      </c>
      <c r="AA251" s="4">
        <f t="shared" ref="AA251:AB251" si="1685">+AA55+AA59+AA60</f>
        <v>887</v>
      </c>
      <c r="AB251" s="4">
        <f t="shared" si="1685"/>
        <v>1059</v>
      </c>
      <c r="AC251" s="4">
        <f t="shared" ref="AC251:AD251" si="1686">+AC55+AC59+AC60</f>
        <v>1221</v>
      </c>
      <c r="AD251" s="4">
        <f t="shared" si="1686"/>
        <v>1436</v>
      </c>
      <c r="AE251" s="4">
        <f t="shared" ref="AE251:AF251" si="1687">+AE55+AE59+AE60</f>
        <v>1665</v>
      </c>
      <c r="AF251" s="4">
        <f t="shared" si="1687"/>
        <v>1924</v>
      </c>
      <c r="AG251" s="4">
        <f t="shared" ref="AG251:AH251" si="1688">+AG55+AG59+AG60</f>
        <v>2116</v>
      </c>
      <c r="AH251" s="4">
        <f t="shared" si="1688"/>
        <v>2305</v>
      </c>
      <c r="AI251" s="4">
        <f t="shared" ref="AI251:AJ251" si="1689">+AI55+AI59+AI60</f>
        <v>2567</v>
      </c>
      <c r="AJ251" s="4">
        <f t="shared" si="1689"/>
        <v>2696</v>
      </c>
      <c r="AK251" s="4">
        <f t="shared" ref="AK251:AL251" si="1690">+AK55+AK59+AK60</f>
        <v>2822</v>
      </c>
      <c r="AL251" s="4">
        <f t="shared" si="1690"/>
        <v>3076</v>
      </c>
      <c r="AM251" s="4">
        <f t="shared" ref="AM251:AN251" si="1691">+AM55+AM59+AM60</f>
        <v>3217</v>
      </c>
      <c r="AN251" s="4">
        <f t="shared" si="1691"/>
        <v>3416</v>
      </c>
      <c r="AO251" s="4">
        <f t="shared" ref="AO251:AP251" si="1692">+AO55+AO59+AO60</f>
        <v>3660</v>
      </c>
      <c r="AP251" s="4">
        <f t="shared" si="1692"/>
        <v>3782</v>
      </c>
      <c r="AQ251" s="4">
        <f t="shared" ref="AQ251:AR251" si="1693">+AQ55+AQ59+AQ60</f>
        <v>3965</v>
      </c>
      <c r="AR251" s="4">
        <f t="shared" si="1693"/>
        <v>4203</v>
      </c>
      <c r="AS251" s="4">
        <f t="shared" ref="AS251:AT251" si="1694">+AS55+AS59+AS60</f>
        <v>4449</v>
      </c>
      <c r="AT251" s="4">
        <f t="shared" si="1694"/>
        <v>4549</v>
      </c>
      <c r="AU251" s="4">
        <f t="shared" ref="AU251:AV251" si="1695">+AU55+AU59+AU60</f>
        <v>4757</v>
      </c>
      <c r="AV251" s="4">
        <f t="shared" si="1695"/>
        <v>4906</v>
      </c>
      <c r="AW251" s="4">
        <f t="shared" ref="AW251:AX251" si="1696">+AW55+AW59+AW60</f>
        <v>5020</v>
      </c>
      <c r="AX251" s="4">
        <f t="shared" si="1696"/>
        <v>5191</v>
      </c>
      <c r="AY251" s="4">
        <f t="shared" ref="AY251:AZ251" si="1697">+AY55+AY59+AY60</f>
        <v>5376</v>
      </c>
      <c r="AZ251" s="4">
        <f t="shared" si="1697"/>
        <v>5494</v>
      </c>
      <c r="BA251" s="4">
        <f t="shared" ref="BA251:BB251" si="1698">+BA55+BA59+BA60</f>
        <v>5596</v>
      </c>
      <c r="BB251" s="4">
        <f t="shared" si="1698"/>
        <v>5808</v>
      </c>
      <c r="BC251" s="4">
        <f t="shared" ref="BC251:BD251" si="1699">+BC55+BC59+BC60</f>
        <v>5936</v>
      </c>
      <c r="BD251" s="4">
        <f t="shared" si="1699"/>
        <v>6039</v>
      </c>
      <c r="BE251" s="4">
        <f t="shared" ref="BE251:BF251" si="1700">+BE55+BE59+BE60</f>
        <v>6188</v>
      </c>
      <c r="BF251" s="4">
        <f t="shared" si="1700"/>
        <v>6301</v>
      </c>
      <c r="BG251" s="4">
        <f t="shared" ref="BG251:BH251" si="1701">+BG55+BG59+BG60</f>
        <v>6528</v>
      </c>
      <c r="BH251" s="4">
        <f t="shared" si="1701"/>
        <v>6669</v>
      </c>
      <c r="BI251" s="4">
        <f t="shared" ref="BI251:BJ251" si="1702">+BI55+BI59+BI60</f>
        <v>6764</v>
      </c>
      <c r="BJ251" s="4">
        <f t="shared" si="1702"/>
        <v>6918</v>
      </c>
      <c r="BK251" s="4">
        <f t="shared" ref="BK251:BL251" si="1703">+BK55+BK59+BK60</f>
        <v>7049</v>
      </c>
      <c r="BL251" s="4">
        <f t="shared" si="1703"/>
        <v>7173</v>
      </c>
      <c r="BM251" s="4">
        <f t="shared" ref="BM251" si="1704">+BM55+BM59+BM60</f>
        <v>7301</v>
      </c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2">
        <v>8</v>
      </c>
      <c r="CC251" s="107">
        <f ca="1">HLOOKUP($B$170,$E$244:$BZ$265,$CA251,FALSE)</f>
        <v>7301</v>
      </c>
      <c r="CD251" s="106">
        <f t="shared" ca="1" si="1588"/>
        <v>46.642607488499067</v>
      </c>
      <c r="CE251" s="114">
        <f ca="1">HLOOKUP($B$170,$D$244:$BZ$265,$CA251,FALSE)-HLOOKUP($B$170-1,$D$244:$BZ$265,$CA251,FALSE)</f>
        <v>128</v>
      </c>
      <c r="CG251" t="s">
        <v>67</v>
      </c>
      <c r="CH251">
        <v>183</v>
      </c>
      <c r="CI251">
        <f ca="1">HLOOKUP($B$170,$D$2:$BZ$159,$CL251,FALSE)</f>
        <v>83</v>
      </c>
      <c r="CJ251" s="3">
        <f t="shared" ca="1" si="1589"/>
        <v>0.45355191256830601</v>
      </c>
      <c r="CK251" s="3">
        <f ca="1">HLOOKUP($B$170,$D$2:$BZ$159,$CL251-1,FALSE)/HLOOKUP($B$170,$D$2:$BZ$159,$CL251+1,FALSE)</f>
        <v>0.29293708992666923</v>
      </c>
      <c r="CL251">
        <v>56</v>
      </c>
    </row>
    <row r="252" spans="2:90" x14ac:dyDescent="0.25">
      <c r="B252" s="85" t="s">
        <v>74</v>
      </c>
      <c r="C252" s="85">
        <v>3742437</v>
      </c>
      <c r="D252" s="4">
        <f>+D62+D66+D67</f>
        <v>0</v>
      </c>
      <c r="E252" s="4">
        <f>+E62+E66+E67</f>
        <v>2</v>
      </c>
      <c r="F252" s="4">
        <f t="shared" ref="F252:V252" si="1705">+F62+F66+F67</f>
        <v>2</v>
      </c>
      <c r="G252" s="4">
        <f t="shared" si="1705"/>
        <v>2</v>
      </c>
      <c r="H252" s="4">
        <f t="shared" si="1705"/>
        <v>8</v>
      </c>
      <c r="I252" s="4">
        <f t="shared" si="1705"/>
        <v>11</v>
      </c>
      <c r="J252" s="4">
        <f t="shared" si="1705"/>
        <v>13</v>
      </c>
      <c r="K252" s="4">
        <f t="shared" si="1705"/>
        <v>13</v>
      </c>
      <c r="L252" s="4">
        <f t="shared" si="1705"/>
        <v>19</v>
      </c>
      <c r="M252" s="4">
        <f t="shared" si="1705"/>
        <v>38</v>
      </c>
      <c r="N252" s="4">
        <f t="shared" si="1705"/>
        <v>61</v>
      </c>
      <c r="O252" s="4">
        <f t="shared" si="1705"/>
        <v>79</v>
      </c>
      <c r="P252" s="4">
        <f t="shared" si="1705"/>
        <v>113</v>
      </c>
      <c r="Q252" s="4">
        <f t="shared" si="1705"/>
        <v>166</v>
      </c>
      <c r="R252" s="4">
        <f t="shared" si="1705"/>
        <v>208</v>
      </c>
      <c r="S252" s="4">
        <f t="shared" si="1705"/>
        <v>264</v>
      </c>
      <c r="T252" s="4">
        <f t="shared" si="1705"/>
        <v>320</v>
      </c>
      <c r="U252" s="4">
        <f t="shared" si="1705"/>
        <v>364</v>
      </c>
      <c r="V252" s="4">
        <f t="shared" si="1705"/>
        <v>470</v>
      </c>
      <c r="W252" s="4">
        <f t="shared" ref="W252:X252" si="1706">+W62+W66+W67</f>
        <v>630</v>
      </c>
      <c r="X252" s="4">
        <f t="shared" si="1706"/>
        <v>781</v>
      </c>
      <c r="Y252" s="4">
        <f t="shared" ref="Y252:Z252" si="1707">+Y62+Y66+Y67</f>
        <v>866</v>
      </c>
      <c r="Z252" s="4">
        <f t="shared" si="1707"/>
        <v>1053</v>
      </c>
      <c r="AA252" s="4">
        <f t="shared" ref="AA252:AB252" si="1708">+AA62+AA66+AA67</f>
        <v>1330</v>
      </c>
      <c r="AB252" s="4">
        <f t="shared" si="1708"/>
        <v>1482</v>
      </c>
      <c r="AC252" s="4">
        <f t="shared" ref="AC252:AD252" si="1709">+AC62+AC66+AC67</f>
        <v>1793</v>
      </c>
      <c r="AD252" s="4">
        <f t="shared" si="1709"/>
        <v>2012</v>
      </c>
      <c r="AE252" s="4">
        <f t="shared" ref="AE252:AF252" si="1710">+AE62+AE66+AE67</f>
        <v>2277</v>
      </c>
      <c r="AF252" s="4">
        <f t="shared" si="1710"/>
        <v>2461</v>
      </c>
      <c r="AG252" s="4">
        <f t="shared" ref="AG252:AH252" si="1711">+AG62+AG66+AG67</f>
        <v>2699</v>
      </c>
      <c r="AH252" s="4">
        <f t="shared" si="1711"/>
        <v>2972</v>
      </c>
      <c r="AI252" s="4">
        <f t="shared" ref="AI252:AJ252" si="1712">+AI62+AI66+AI67</f>
        <v>3226</v>
      </c>
      <c r="AJ252" s="4">
        <f t="shared" si="1712"/>
        <v>3450</v>
      </c>
      <c r="AK252" s="4">
        <f t="shared" ref="AK252:AL252" si="1713">+AK62+AK66+AK67</f>
        <v>3817</v>
      </c>
      <c r="AL252" s="4">
        <f t="shared" si="1713"/>
        <v>4122</v>
      </c>
      <c r="AM252" s="4">
        <f t="shared" ref="AM252:AN252" si="1714">+AM62+AM66+AM67</f>
        <v>4412</v>
      </c>
      <c r="AN252" s="4">
        <f t="shared" si="1714"/>
        <v>4608</v>
      </c>
      <c r="AO252" s="4">
        <f t="shared" ref="AO252:AP252" si="1715">+AO62+AO66+AO67</f>
        <v>4867</v>
      </c>
      <c r="AP252" s="4">
        <f t="shared" si="1715"/>
        <v>5273</v>
      </c>
      <c r="AQ252" s="4">
        <f t="shared" ref="AQ252:AR252" si="1716">+AQ62+AQ66+AQ67</f>
        <v>5499</v>
      </c>
      <c r="AR252" s="4">
        <f t="shared" si="1716"/>
        <v>5671</v>
      </c>
      <c r="AS252" s="4">
        <f t="shared" ref="AS252:AT252" si="1717">+AS62+AS66+AS67</f>
        <v>5847</v>
      </c>
      <c r="AT252" s="4">
        <f t="shared" si="1717"/>
        <v>6001</v>
      </c>
      <c r="AU252" s="4">
        <f t="shared" ref="AU252:AV252" si="1718">+AU62+AU66+AU67</f>
        <v>6173</v>
      </c>
      <c r="AV252" s="4">
        <f t="shared" si="1718"/>
        <v>6379</v>
      </c>
      <c r="AW252" s="4">
        <f t="shared" ref="AW252:AX252" si="1719">+AW62+AW66+AW67</f>
        <v>6552</v>
      </c>
      <c r="AX252" s="4">
        <f t="shared" si="1719"/>
        <v>6727</v>
      </c>
      <c r="AY252" s="4">
        <f t="shared" ref="AY252:AZ252" si="1720">+AY62+AY66+AY67</f>
        <v>6958</v>
      </c>
      <c r="AZ252" s="4">
        <f t="shared" si="1720"/>
        <v>7235</v>
      </c>
      <c r="BA252" s="4">
        <f t="shared" ref="BA252:BB252" si="1721">+BA62+BA66+BA67</f>
        <v>7390</v>
      </c>
      <c r="BB252" s="4">
        <f t="shared" si="1721"/>
        <v>7527</v>
      </c>
      <c r="BC252" s="4">
        <f t="shared" ref="BC252:BD252" si="1722">+BC62+BC66+BC67</f>
        <v>7666</v>
      </c>
      <c r="BD252" s="4">
        <f t="shared" si="1722"/>
        <v>7943</v>
      </c>
      <c r="BE252" s="4">
        <f t="shared" ref="BE252:BF252" si="1723">+BE62+BE66+BE67</f>
        <v>8110</v>
      </c>
      <c r="BF252" s="4">
        <f t="shared" si="1723"/>
        <v>8237</v>
      </c>
      <c r="BG252" s="4">
        <f t="shared" ref="BG252:BH252" si="1724">+BG62+BG66+BG67</f>
        <v>8372</v>
      </c>
      <c r="BH252" s="4">
        <f t="shared" si="1724"/>
        <v>8507</v>
      </c>
      <c r="BI252" s="4">
        <f t="shared" ref="BI252:BJ252" si="1725">+BI62+BI66+BI67</f>
        <v>8603</v>
      </c>
      <c r="BJ252" s="4">
        <f t="shared" si="1725"/>
        <v>8700</v>
      </c>
      <c r="BK252" s="4">
        <f t="shared" ref="BK252:BL252" si="1726">+BK62+BK66+BK67</f>
        <v>8780</v>
      </c>
      <c r="BL252" s="4">
        <f t="shared" si="1726"/>
        <v>8877</v>
      </c>
      <c r="BM252" s="4">
        <f t="shared" ref="BM252" si="1727">+BM62+BM66+BM67</f>
        <v>9015</v>
      </c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2">
        <v>9</v>
      </c>
      <c r="CC252" s="107">
        <f ca="1">HLOOKUP($B$170,$E$244:$BZ$265,$CA252,FALSE)</f>
        <v>9015</v>
      </c>
      <c r="CD252" s="106">
        <f t="shared" ca="1" si="1588"/>
        <v>24.088581851878871</v>
      </c>
      <c r="CE252" s="114">
        <f ca="1">HLOOKUP($B$170,$D$244:$BZ$265,$CA252,FALSE)-HLOOKUP($B$170-1,$D$244:$BZ$265,$CA252,FALSE)</f>
        <v>138</v>
      </c>
      <c r="CG252" t="s">
        <v>74</v>
      </c>
      <c r="CH252">
        <v>365</v>
      </c>
      <c r="CI252">
        <f ca="1">HLOOKUP($B$170,$D$2:$BZ$159,$CL252,FALSE)</f>
        <v>166</v>
      </c>
      <c r="CJ252" s="3">
        <f t="shared" ca="1" si="1589"/>
        <v>0.45479452054794522</v>
      </c>
      <c r="CK252" s="3">
        <f ca="1">HLOOKUP($B$170,$D$2:$BZ$159,$CL252-1,FALSE)/HLOOKUP($B$170,$D$2:$BZ$159,$CL252+1,FALSE)</f>
        <v>0.12979406763650103</v>
      </c>
      <c r="CL252">
        <v>63</v>
      </c>
    </row>
    <row r="253" spans="2:90" x14ac:dyDescent="0.25">
      <c r="B253" s="85" t="s">
        <v>26</v>
      </c>
      <c r="C253" s="85">
        <v>5898124</v>
      </c>
      <c r="D253" s="4">
        <f>+D69+D73+D74</f>
        <v>3</v>
      </c>
      <c r="E253" s="4">
        <f>+E69+E73+E74</f>
        <v>3</v>
      </c>
      <c r="F253" s="4">
        <f t="shared" ref="F253:V253" si="1728">+F69+F73+F74</f>
        <v>3</v>
      </c>
      <c r="G253" s="4">
        <f t="shared" si="1728"/>
        <v>3</v>
      </c>
      <c r="H253" s="4">
        <f t="shared" si="1728"/>
        <v>3</v>
      </c>
      <c r="I253" s="4">
        <f t="shared" si="1728"/>
        <v>6</v>
      </c>
      <c r="J253" s="4">
        <f t="shared" si="1728"/>
        <v>6</v>
      </c>
      <c r="K253" s="4">
        <f t="shared" si="1728"/>
        <v>7</v>
      </c>
      <c r="L253" s="4">
        <f t="shared" si="1728"/>
        <v>14</v>
      </c>
      <c r="M253" s="4">
        <f t="shared" si="1728"/>
        <v>30</v>
      </c>
      <c r="N253" s="4">
        <f t="shared" si="1728"/>
        <v>44</v>
      </c>
      <c r="O253" s="4">
        <f t="shared" si="1728"/>
        <v>54</v>
      </c>
      <c r="P253" s="4">
        <f t="shared" si="1728"/>
        <v>76</v>
      </c>
      <c r="Q253" s="4">
        <f t="shared" si="1728"/>
        <v>87</v>
      </c>
      <c r="R253" s="4">
        <f t="shared" si="1728"/>
        <v>102</v>
      </c>
      <c r="S253" s="4">
        <f t="shared" si="1728"/>
        <v>116</v>
      </c>
      <c r="T253" s="4">
        <f t="shared" si="1728"/>
        <v>150</v>
      </c>
      <c r="U253" s="4">
        <f t="shared" si="1728"/>
        <v>200</v>
      </c>
      <c r="V253" s="4">
        <f t="shared" si="1728"/>
        <v>277</v>
      </c>
      <c r="W253" s="4">
        <f t="shared" ref="W253:X253" si="1729">+W69+W73+W74</f>
        <v>357</v>
      </c>
      <c r="X253" s="4">
        <f t="shared" si="1729"/>
        <v>436</v>
      </c>
      <c r="Y253" s="4">
        <f t="shared" ref="Y253:Z253" si="1730">+Y69+Y73+Y74</f>
        <v>523</v>
      </c>
      <c r="Z253" s="4">
        <f t="shared" si="1730"/>
        <v>607</v>
      </c>
      <c r="AA253" s="4">
        <f t="shared" ref="AA253:AB253" si="1731">+AA69+AA73+AA74</f>
        <v>724</v>
      </c>
      <c r="AB253" s="4">
        <f t="shared" si="1731"/>
        <v>823</v>
      </c>
      <c r="AC253" s="4">
        <f t="shared" ref="AC253:AD253" si="1732">+AC69+AC73+AC74</f>
        <v>1008</v>
      </c>
      <c r="AD253" s="4">
        <f t="shared" si="1732"/>
        <v>1190</v>
      </c>
      <c r="AE253" s="4">
        <f t="shared" ref="AE253:AF253" si="1733">+AE69+AE73+AE74</f>
        <v>1383</v>
      </c>
      <c r="AF253" s="4">
        <f t="shared" si="1733"/>
        <v>1540</v>
      </c>
      <c r="AG253" s="4">
        <f t="shared" ref="AG253:AH253" si="1734">+AG69+AG73+AG74</f>
        <v>1728</v>
      </c>
      <c r="AH253" s="4">
        <f t="shared" si="1734"/>
        <v>1901</v>
      </c>
      <c r="AI253" s="4">
        <f t="shared" ref="AI253:AJ253" si="1735">+AI69+AI73+AI74</f>
        <v>2096</v>
      </c>
      <c r="AJ253" s="4">
        <f t="shared" si="1735"/>
        <v>2295</v>
      </c>
      <c r="AK253" s="4">
        <f t="shared" ref="AK253:AL253" si="1736">+AK69+AK73+AK74</f>
        <v>2505</v>
      </c>
      <c r="AL253" s="4">
        <f t="shared" si="1736"/>
        <v>2706</v>
      </c>
      <c r="AM253" s="4">
        <f t="shared" ref="AM253:AN253" si="1737">+AM69+AM73+AM74</f>
        <v>2914</v>
      </c>
      <c r="AN253" s="4">
        <f t="shared" si="1737"/>
        <v>3095</v>
      </c>
      <c r="AO253" s="4">
        <f t="shared" ref="AO253:AP253" si="1738">+AO69+AO73+AO74</f>
        <v>3264</v>
      </c>
      <c r="AP253" s="4">
        <f t="shared" si="1738"/>
        <v>3433</v>
      </c>
      <c r="AQ253" s="4">
        <f t="shared" ref="AQ253:AR253" si="1739">+AQ69+AQ73+AQ74</f>
        <v>3600</v>
      </c>
      <c r="AR253" s="4">
        <f t="shared" si="1739"/>
        <v>3757</v>
      </c>
      <c r="AS253" s="4">
        <f t="shared" ref="AS253:AT253" si="1740">+AS69+AS73+AS74</f>
        <v>3880</v>
      </c>
      <c r="AT253" s="4">
        <f t="shared" si="1740"/>
        <v>4031</v>
      </c>
      <c r="AU253" s="4">
        <f t="shared" ref="AU253:AV253" si="1741">+AU69+AU73+AU74</f>
        <v>4149</v>
      </c>
      <c r="AV253" s="4">
        <f t="shared" si="1741"/>
        <v>4266</v>
      </c>
      <c r="AW253" s="4">
        <f t="shared" ref="AW253:AX253" si="1742">+AW69+AW73+AW74</f>
        <v>4429</v>
      </c>
      <c r="AX253" s="4">
        <f t="shared" si="1742"/>
        <v>4583</v>
      </c>
      <c r="AY253" s="4">
        <f t="shared" ref="AY253:AZ253" si="1743">+AY69+AY73+AY74</f>
        <v>4723</v>
      </c>
      <c r="AZ253" s="4">
        <f t="shared" si="1743"/>
        <v>4845</v>
      </c>
      <c r="BA253" s="4">
        <f t="shared" ref="BA253:BB253" si="1744">+BA69+BA73+BA74</f>
        <v>4968</v>
      </c>
      <c r="BB253" s="4">
        <f t="shared" si="1744"/>
        <v>5111</v>
      </c>
      <c r="BC253" s="4">
        <f t="shared" ref="BC253:BD253" si="1745">+BC69+BC73+BC74</f>
        <v>5232</v>
      </c>
      <c r="BD253" s="4">
        <f t="shared" si="1745"/>
        <v>5380</v>
      </c>
      <c r="BE253" s="4">
        <f t="shared" ref="BE253:BF253" si="1746">+BE69+BE73+BE74</f>
        <v>5524</v>
      </c>
      <c r="BF253" s="4">
        <f t="shared" si="1746"/>
        <v>5668</v>
      </c>
      <c r="BG253" s="4">
        <f t="shared" ref="BG253:BH253" si="1747">+BG69+BG73+BG74</f>
        <v>5755</v>
      </c>
      <c r="BH253" s="4">
        <f t="shared" si="1747"/>
        <v>5815</v>
      </c>
      <c r="BI253" s="4">
        <f t="shared" ref="BI253:BJ253" si="1748">+BI69+BI73+BI74</f>
        <v>5895</v>
      </c>
      <c r="BJ253" s="4">
        <f t="shared" si="1748"/>
        <v>5975</v>
      </c>
      <c r="BK253" s="4">
        <f t="shared" ref="BK253:BL253" si="1749">+BK69+BK73+BK74</f>
        <v>6054</v>
      </c>
      <c r="BL253" s="4">
        <f t="shared" si="1749"/>
        <v>6132</v>
      </c>
      <c r="BM253" s="4">
        <f t="shared" ref="BM253" si="1750">+BM69+BM73+BM74</f>
        <v>6224</v>
      </c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2">
        <v>10</v>
      </c>
      <c r="CC253" s="107">
        <f ca="1">HLOOKUP($B$170,$E$244:$BZ$265,$CA253,FALSE)</f>
        <v>6224</v>
      </c>
      <c r="CD253" s="106">
        <f t="shared" ca="1" si="1588"/>
        <v>10.55250788216728</v>
      </c>
      <c r="CE253" s="114">
        <f ca="1">HLOOKUP($B$170,$D$244:$BZ$265,$CA253,FALSE)-HLOOKUP($B$170-1,$D$244:$BZ$265,$CA253,FALSE)</f>
        <v>92</v>
      </c>
      <c r="CG253" t="s">
        <v>26</v>
      </c>
      <c r="CH253">
        <v>553</v>
      </c>
      <c r="CI253">
        <f ca="1">HLOOKUP($B$170,$D$2:$BZ$159,$CL253,FALSE)</f>
        <v>183</v>
      </c>
      <c r="CJ253" s="3">
        <f t="shared" ca="1" si="1589"/>
        <v>0.3309222423146474</v>
      </c>
      <c r="CK253" s="3">
        <f ca="1">HLOOKUP($B$170,$D$2:$BZ$159,$CL253-1,FALSE)/HLOOKUP($B$170,$D$2:$BZ$159,$CL253+1,FALSE)</f>
        <v>0.48055461616503214</v>
      </c>
      <c r="CL253">
        <v>70</v>
      </c>
    </row>
    <row r="254" spans="2:90" x14ac:dyDescent="0.25">
      <c r="B254" s="85" t="s">
        <v>66</v>
      </c>
      <c r="C254" s="85">
        <v>1217872</v>
      </c>
      <c r="D254" s="4">
        <f>+D76+D80+D81</f>
        <v>0</v>
      </c>
      <c r="E254" s="4">
        <f>+E76+E80+E81</f>
        <v>0</v>
      </c>
      <c r="F254" s="4">
        <f t="shared" ref="F254:V254" si="1751">+F76+F80+F81</f>
        <v>0</v>
      </c>
      <c r="G254" s="4">
        <f t="shared" si="1751"/>
        <v>0</v>
      </c>
      <c r="H254" s="4">
        <f t="shared" si="1751"/>
        <v>0</v>
      </c>
      <c r="I254" s="4">
        <f t="shared" si="1751"/>
        <v>0</v>
      </c>
      <c r="J254" s="4">
        <f t="shared" si="1751"/>
        <v>6</v>
      </c>
      <c r="K254" s="4">
        <f t="shared" si="1751"/>
        <v>9</v>
      </c>
      <c r="L254" s="4">
        <f t="shared" si="1751"/>
        <v>13</v>
      </c>
      <c r="M254" s="4">
        <f t="shared" si="1751"/>
        <v>18</v>
      </c>
      <c r="N254" s="4">
        <f t="shared" si="1751"/>
        <v>21</v>
      </c>
      <c r="O254" s="4">
        <f t="shared" si="1751"/>
        <v>31</v>
      </c>
      <c r="P254" s="4">
        <f t="shared" si="1751"/>
        <v>42</v>
      </c>
      <c r="Q254" s="4">
        <f t="shared" si="1751"/>
        <v>57</v>
      </c>
      <c r="R254" s="4">
        <f t="shared" si="1751"/>
        <v>93</v>
      </c>
      <c r="S254" s="4">
        <f t="shared" si="1751"/>
        <v>116</v>
      </c>
      <c r="T254" s="4">
        <f t="shared" si="1751"/>
        <v>126</v>
      </c>
      <c r="U254" s="4">
        <f t="shared" si="1751"/>
        <v>167</v>
      </c>
      <c r="V254" s="4">
        <f t="shared" si="1751"/>
        <v>257</v>
      </c>
      <c r="W254" s="4">
        <f t="shared" ref="W254:X254" si="1752">+W76+W80+W81</f>
        <v>301</v>
      </c>
      <c r="X254" s="4">
        <f t="shared" si="1752"/>
        <v>347</v>
      </c>
      <c r="Y254" s="4">
        <f t="shared" ref="Y254:Z254" si="1753">+Y76+Y80+Y81</f>
        <v>386</v>
      </c>
      <c r="Z254" s="4">
        <f t="shared" si="1753"/>
        <v>394</v>
      </c>
      <c r="AA254" s="4">
        <f t="shared" ref="AA254:AB254" si="1754">+AA76+AA80+AA81</f>
        <v>462</v>
      </c>
      <c r="AB254" s="4">
        <f t="shared" si="1754"/>
        <v>599</v>
      </c>
      <c r="AC254" s="4">
        <f t="shared" ref="AC254:AD254" si="1755">+AC76+AC80+AC81</f>
        <v>656</v>
      </c>
      <c r="AD254" s="4">
        <f t="shared" si="1755"/>
        <v>790</v>
      </c>
      <c r="AE254" s="4">
        <f t="shared" ref="AE254:AF254" si="1756">+AE76+AE80+AE81</f>
        <v>874</v>
      </c>
      <c r="AF254" s="4">
        <f t="shared" si="1756"/>
        <v>930</v>
      </c>
      <c r="AG254" s="4">
        <f t="shared" ref="AG254:AH254" si="1757">+AG76+AG80+AG81</f>
        <v>992</v>
      </c>
      <c r="AH254" s="4">
        <f t="shared" si="1757"/>
        <v>1139</v>
      </c>
      <c r="AI254" s="4">
        <f t="shared" ref="AI254:AJ254" si="1758">+AI76+AI80+AI81</f>
        <v>1223</v>
      </c>
      <c r="AJ254" s="4">
        <f t="shared" si="1758"/>
        <v>1317</v>
      </c>
      <c r="AK254" s="4">
        <f t="shared" ref="AK254:AL254" si="1759">+AK76+AK80+AK81</f>
        <v>1436</v>
      </c>
      <c r="AL254" s="4">
        <f t="shared" si="1759"/>
        <v>1480</v>
      </c>
      <c r="AM254" s="4">
        <f t="shared" ref="AM254:AN254" si="1760">+AM76+AM80+AM81</f>
        <v>1501</v>
      </c>
      <c r="AN254" s="4">
        <f t="shared" si="1760"/>
        <v>1593</v>
      </c>
      <c r="AO254" s="4">
        <f t="shared" ref="AO254:AP254" si="1761">+AO76+AO80+AO81</f>
        <v>1685</v>
      </c>
      <c r="AP254" s="4">
        <f t="shared" si="1761"/>
        <v>1799</v>
      </c>
      <c r="AQ254" s="4">
        <f t="shared" ref="AQ254:AR254" si="1762">+AQ76+AQ80+AQ81</f>
        <v>1879</v>
      </c>
      <c r="AR254" s="4">
        <f t="shared" si="1762"/>
        <v>1986</v>
      </c>
      <c r="AS254" s="4">
        <f t="shared" ref="AS254:AT254" si="1763">+AS76+AS80+AS81</f>
        <v>2048</v>
      </c>
      <c r="AT254" s="4">
        <f t="shared" si="1763"/>
        <v>2103</v>
      </c>
      <c r="AU254" s="4">
        <f t="shared" ref="AU254:AV254" si="1764">+AU76+AU80+AU81</f>
        <v>2153</v>
      </c>
      <c r="AV254" s="4">
        <f t="shared" si="1764"/>
        <v>2218</v>
      </c>
      <c r="AW254" s="4">
        <f t="shared" ref="AW254:AX254" si="1765">+AW76+AW80+AW81</f>
        <v>2299</v>
      </c>
      <c r="AX254" s="4">
        <f t="shared" si="1765"/>
        <v>2349</v>
      </c>
      <c r="AY254" s="4">
        <f t="shared" ref="AY254:AZ254" si="1766">+AY76+AY80+AY81</f>
        <v>2393</v>
      </c>
      <c r="AZ254" s="4">
        <f t="shared" si="1766"/>
        <v>2431</v>
      </c>
      <c r="BA254" s="4">
        <f t="shared" ref="BA254:BB254" si="1767">+BA76+BA80+BA81</f>
        <v>2482</v>
      </c>
      <c r="BB254" s="4">
        <f t="shared" si="1767"/>
        <v>2520</v>
      </c>
      <c r="BC254" s="4">
        <f t="shared" ref="BC254:BD254" si="1768">+BC76+BC80+BC81</f>
        <v>2544</v>
      </c>
      <c r="BD254" s="4">
        <f t="shared" si="1768"/>
        <v>2616</v>
      </c>
      <c r="BE254" s="4">
        <f t="shared" ref="BE254:BF254" si="1769">+BE76+BE80+BE81</f>
        <v>2675</v>
      </c>
      <c r="BF254" s="4">
        <f t="shared" si="1769"/>
        <v>2731</v>
      </c>
      <c r="BG254" s="4">
        <f t="shared" ref="BG254:BH254" si="1770">+BG76+BG80+BG81</f>
        <v>2745</v>
      </c>
      <c r="BH254" s="4">
        <f t="shared" si="1770"/>
        <v>2775</v>
      </c>
      <c r="BI254" s="4">
        <f t="shared" ref="BI254:BJ254" si="1771">+BI76+BI80+BI81</f>
        <v>2792</v>
      </c>
      <c r="BJ254" s="4">
        <f t="shared" si="1771"/>
        <v>2817</v>
      </c>
      <c r="BK254" s="4">
        <f t="shared" ref="BK254:BL254" si="1772">+BK76+BK80+BK81</f>
        <v>2858</v>
      </c>
      <c r="BL254" s="4">
        <f t="shared" si="1772"/>
        <v>2882</v>
      </c>
      <c r="BM254" s="4">
        <f t="shared" ref="BM254" si="1773">+BM76+BM80+BM81</f>
        <v>2903</v>
      </c>
      <c r="BN254" s="108"/>
      <c r="BO254" s="108"/>
      <c r="BP254" s="108"/>
      <c r="BQ254" s="108"/>
      <c r="BR254" s="108"/>
      <c r="BS254" s="108"/>
      <c r="BT254" s="108"/>
      <c r="BU254" s="108"/>
      <c r="BV254" s="108"/>
      <c r="BW254" s="108"/>
      <c r="BX254" s="108"/>
      <c r="BY254" s="108"/>
      <c r="BZ254" s="108"/>
      <c r="CA254" s="2">
        <v>11</v>
      </c>
      <c r="CC254" s="107">
        <f ca="1">HLOOKUP($B$170,$E$244:$BZ$265,$CA254,FALSE)</f>
        <v>2903</v>
      </c>
      <c r="CD254" s="106">
        <f t="shared" ca="1" si="1588"/>
        <v>23.836659353363899</v>
      </c>
      <c r="CE254" s="114">
        <f ca="1">HLOOKUP($B$170,$D$244:$BZ$265,$CA254,FALSE)-HLOOKUP($B$170-1,$D$244:$BZ$265,$CA254,FALSE)</f>
        <v>21</v>
      </c>
      <c r="CG254" t="s">
        <v>66</v>
      </c>
      <c r="CH254">
        <v>125</v>
      </c>
      <c r="CI254">
        <f ca="1">HLOOKUP($B$170,$D$2:$BZ$159,$CL254,FALSE)</f>
        <v>15</v>
      </c>
      <c r="CJ254" s="3">
        <f t="shared" ca="1" si="1589"/>
        <v>0.12</v>
      </c>
      <c r="CK254" s="3">
        <f ca="1">HLOOKUP($B$170,$D$2:$BZ$159,$CL254-1,FALSE)/HLOOKUP($B$170,$D$2:$BZ$159,$CL254+1,FALSE)</f>
        <v>0.12882787750791974</v>
      </c>
      <c r="CL254">
        <v>77</v>
      </c>
    </row>
    <row r="255" spans="2:90" x14ac:dyDescent="0.25">
      <c r="B255" s="85" t="s">
        <v>76</v>
      </c>
      <c r="C255" s="85">
        <v>888908</v>
      </c>
      <c r="D255" s="4">
        <f>+D83+D87+D88</f>
        <v>0</v>
      </c>
      <c r="E255" s="4">
        <f>+E83+E87+E88</f>
        <v>0</v>
      </c>
      <c r="F255" s="4">
        <f t="shared" ref="F255:V255" si="1774">+F83+F87+F88</f>
        <v>0</v>
      </c>
      <c r="G255" s="4">
        <f t="shared" si="1774"/>
        <v>0</v>
      </c>
      <c r="H255" s="4">
        <f t="shared" si="1774"/>
        <v>0</v>
      </c>
      <c r="I255" s="4">
        <f t="shared" si="1774"/>
        <v>0</v>
      </c>
      <c r="J255" s="4">
        <f t="shared" si="1774"/>
        <v>2</v>
      </c>
      <c r="K255" s="4">
        <f t="shared" si="1774"/>
        <v>2</v>
      </c>
      <c r="L255" s="4">
        <f t="shared" si="1774"/>
        <v>8</v>
      </c>
      <c r="M255" s="4">
        <f t="shared" si="1774"/>
        <v>9</v>
      </c>
      <c r="N255" s="4">
        <f t="shared" si="1774"/>
        <v>9</v>
      </c>
      <c r="O255" s="4">
        <f t="shared" si="1774"/>
        <v>16</v>
      </c>
      <c r="P255" s="4">
        <f t="shared" si="1774"/>
        <v>24</v>
      </c>
      <c r="Q255" s="4">
        <f t="shared" si="1774"/>
        <v>26</v>
      </c>
      <c r="R255" s="4">
        <f t="shared" si="1774"/>
        <v>28</v>
      </c>
      <c r="S255" s="4">
        <f t="shared" si="1774"/>
        <v>37</v>
      </c>
      <c r="T255" s="4">
        <f t="shared" si="1774"/>
        <v>46</v>
      </c>
      <c r="U255" s="4">
        <f t="shared" si="1774"/>
        <v>64</v>
      </c>
      <c r="V255" s="4">
        <f t="shared" si="1774"/>
        <v>76</v>
      </c>
      <c r="W255" s="4">
        <f t="shared" ref="W255:X255" si="1775">+W83+W87+W88</f>
        <v>107</v>
      </c>
      <c r="X255" s="4">
        <f t="shared" si="1775"/>
        <v>143</v>
      </c>
      <c r="Y255" s="4">
        <f t="shared" ref="Y255:Z255" si="1776">+Y83+Y87+Y88</f>
        <v>164</v>
      </c>
      <c r="Z255" s="4">
        <f t="shared" si="1776"/>
        <v>197</v>
      </c>
      <c r="AA255" s="4">
        <f t="shared" ref="AA255:AB255" si="1777">+AA83+AA87+AA88</f>
        <v>247</v>
      </c>
      <c r="AB255" s="4">
        <f t="shared" si="1777"/>
        <v>334</v>
      </c>
      <c r="AC255" s="4">
        <f t="shared" ref="AC255:AD255" si="1778">+AC83+AC87+AC88</f>
        <v>395</v>
      </c>
      <c r="AD255" s="4">
        <f t="shared" si="1778"/>
        <v>462</v>
      </c>
      <c r="AE255" s="4">
        <f t="shared" ref="AE255:AF255" si="1779">+AE83+AE87+AE88</f>
        <v>521</v>
      </c>
      <c r="AF255" s="4">
        <f t="shared" si="1779"/>
        <v>577</v>
      </c>
      <c r="AG255" s="4">
        <f t="shared" ref="AG255:AH255" si="1780">+AG83+AG87+AG88</f>
        <v>648</v>
      </c>
      <c r="AH255" s="4">
        <f t="shared" si="1780"/>
        <v>710</v>
      </c>
      <c r="AI255" s="4">
        <f t="shared" ref="AI255:AJ255" si="1781">+AI83+AI87+AI88</f>
        <v>802</v>
      </c>
      <c r="AJ255" s="4">
        <f t="shared" si="1781"/>
        <v>884</v>
      </c>
      <c r="AK255" s="4">
        <f t="shared" ref="AK255:AL255" si="1782">+AK83+AK87+AK88</f>
        <v>969</v>
      </c>
      <c r="AL255" s="4">
        <f t="shared" si="1782"/>
        <v>1023</v>
      </c>
      <c r="AM255" s="4">
        <f t="shared" ref="AM255:AN255" si="1783">+AM83+AM87+AM88</f>
        <v>1051</v>
      </c>
      <c r="AN255" s="4">
        <f t="shared" si="1783"/>
        <v>1078</v>
      </c>
      <c r="AO255" s="4">
        <f t="shared" ref="AO255:AP255" si="1784">+AO83+AO87+AO88</f>
        <v>1095</v>
      </c>
      <c r="AP255" s="4">
        <f t="shared" si="1784"/>
        <v>1128</v>
      </c>
      <c r="AQ255" s="4">
        <f t="shared" ref="AQ255:AR255" si="1785">+AQ83+AQ87+AQ88</f>
        <v>1179</v>
      </c>
      <c r="AR255" s="4">
        <f t="shared" si="1785"/>
        <v>1210</v>
      </c>
      <c r="AS255" s="4">
        <f t="shared" ref="AS255:AT255" si="1786">+AS83+AS87+AS88</f>
        <v>1239</v>
      </c>
      <c r="AT255" s="4">
        <f t="shared" si="1786"/>
        <v>1253</v>
      </c>
      <c r="AU255" s="4">
        <f t="shared" ref="AU255:AV255" si="1787">+AU83+AU87+AU88</f>
        <v>1263</v>
      </c>
      <c r="AV255" s="4">
        <f t="shared" si="1787"/>
        <v>1289</v>
      </c>
      <c r="AW255" s="4">
        <f t="shared" ref="AW255:AX255" si="1788">+AW83+AW87+AW88</f>
        <v>1298</v>
      </c>
      <c r="AX255" s="4">
        <f t="shared" si="1788"/>
        <v>1302</v>
      </c>
      <c r="AY255" s="4">
        <f t="shared" ref="AY255:AZ255" si="1789">+AY83+AY87+AY88</f>
        <v>1309</v>
      </c>
      <c r="AZ255" s="4">
        <f t="shared" si="1789"/>
        <v>1319</v>
      </c>
      <c r="BA255" s="4">
        <f t="shared" ref="BA255:BB255" si="1790">+BA83+BA87+BA88</f>
        <v>1320</v>
      </c>
      <c r="BB255" s="4">
        <f t="shared" si="1790"/>
        <v>1321</v>
      </c>
      <c r="BC255" s="4">
        <f t="shared" ref="BC255:BD255" si="1791">+BC83+BC87+BC88</f>
        <v>1322</v>
      </c>
      <c r="BD255" s="4">
        <f t="shared" si="1791"/>
        <v>1329</v>
      </c>
      <c r="BE255" s="4">
        <f t="shared" ref="BE255:BF255" si="1792">+BE83+BE87+BE88</f>
        <v>1337</v>
      </c>
      <c r="BF255" s="4">
        <f t="shared" si="1792"/>
        <v>1344</v>
      </c>
      <c r="BG255" s="4">
        <f t="shared" ref="BG255:BH255" si="1793">+BG83+BG87+BG88</f>
        <v>1348</v>
      </c>
      <c r="BH255" s="4">
        <f t="shared" si="1793"/>
        <v>1349</v>
      </c>
      <c r="BI255" s="4">
        <f t="shared" ref="BI255:BJ255" si="1794">+BI83+BI87+BI88</f>
        <v>1353</v>
      </c>
      <c r="BJ255" s="4">
        <f t="shared" si="1794"/>
        <v>1357</v>
      </c>
      <c r="BK255" s="4">
        <f t="shared" ref="BK255:BL255" si="1795">+BK83+BK87+BK88</f>
        <v>1362</v>
      </c>
      <c r="BL255" s="4">
        <f t="shared" si="1795"/>
        <v>1363</v>
      </c>
      <c r="BM255" s="4">
        <f t="shared" ref="BM255" si="1796">+BM83+BM87+BM88</f>
        <v>1366</v>
      </c>
      <c r="BN255" s="108"/>
      <c r="BO255" s="108"/>
      <c r="BP255" s="108"/>
      <c r="BQ255" s="108"/>
      <c r="BR255" s="108"/>
      <c r="BS255" s="108"/>
      <c r="BT255" s="108"/>
      <c r="BU255" s="108"/>
      <c r="BV255" s="108"/>
      <c r="BW255" s="108"/>
      <c r="BX255" s="108"/>
      <c r="BY255" s="108"/>
      <c r="BZ255" s="108"/>
      <c r="CA255" s="2">
        <v>12</v>
      </c>
      <c r="CC255" s="107">
        <f ca="1">HLOOKUP($B$170,$E$244:$BZ$265,$CA255,FALSE)</f>
        <v>1366</v>
      </c>
      <c r="CD255" s="106">
        <f t="shared" ca="1" si="1588"/>
        <v>15.367169605853475</v>
      </c>
      <c r="CE255" s="114">
        <f ca="1">HLOOKUP($B$170,$D$244:$BZ$265,$CA255,FALSE)-HLOOKUP($B$170-1,$D$244:$BZ$265,$CA255,FALSE)</f>
        <v>3</v>
      </c>
      <c r="CG255" t="s">
        <v>76</v>
      </c>
      <c r="CH255">
        <v>69</v>
      </c>
      <c r="CI255">
        <f ca="1">HLOOKUP($B$170,$D$2:$BZ$159,$CL255,FALSE)</f>
        <v>18</v>
      </c>
      <c r="CJ255" s="3">
        <f t="shared" ca="1" si="1589"/>
        <v>0.2608695652173913</v>
      </c>
      <c r="CK255" s="3">
        <f ca="1">HLOOKUP($B$170,$D$2:$BZ$159,$CL255-1,FALSE)/HLOOKUP($B$170,$D$2:$BZ$159,$CL255+1,FALSE)</f>
        <v>0.51630434782608692</v>
      </c>
      <c r="CL255">
        <v>84</v>
      </c>
    </row>
    <row r="256" spans="2:90" x14ac:dyDescent="0.25">
      <c r="B256" s="85" t="s">
        <v>73</v>
      </c>
      <c r="C256" s="85">
        <v>5056641</v>
      </c>
      <c r="D256" s="4">
        <f>+D90+D94+D95</f>
        <v>0</v>
      </c>
      <c r="E256" s="4">
        <f>+E90+E94+E95</f>
        <v>3</v>
      </c>
      <c r="F256" s="4">
        <f t="shared" ref="F256:V256" si="1797">+F90+F94+F95</f>
        <v>3</v>
      </c>
      <c r="G256" s="4">
        <f t="shared" si="1797"/>
        <v>4</v>
      </c>
      <c r="H256" s="4">
        <f t="shared" si="1797"/>
        <v>4</v>
      </c>
      <c r="I256" s="4">
        <f t="shared" si="1797"/>
        <v>4</v>
      </c>
      <c r="J256" s="4">
        <f t="shared" si="1797"/>
        <v>9</v>
      </c>
      <c r="K256" s="4">
        <f t="shared" si="1797"/>
        <v>7</v>
      </c>
      <c r="L256" s="4">
        <f t="shared" si="1797"/>
        <v>7</v>
      </c>
      <c r="M256" s="4">
        <f t="shared" si="1797"/>
        <v>18</v>
      </c>
      <c r="N256" s="4">
        <f t="shared" si="1797"/>
        <v>18</v>
      </c>
      <c r="O256" s="4">
        <f t="shared" si="1797"/>
        <v>24</v>
      </c>
      <c r="P256" s="4">
        <f t="shared" si="1797"/>
        <v>35</v>
      </c>
      <c r="Q256" s="4">
        <f t="shared" si="1797"/>
        <v>53</v>
      </c>
      <c r="R256" s="4">
        <f t="shared" si="1797"/>
        <v>54</v>
      </c>
      <c r="S256" s="4">
        <f t="shared" si="1797"/>
        <v>62</v>
      </c>
      <c r="T256" s="4">
        <f t="shared" si="1797"/>
        <v>83</v>
      </c>
      <c r="U256" s="4">
        <f t="shared" si="1797"/>
        <v>115</v>
      </c>
      <c r="V256" s="4">
        <f t="shared" si="1797"/>
        <v>130</v>
      </c>
      <c r="W256" s="4">
        <f t="shared" ref="W256:X256" si="1798">+W90+W94+W95</f>
        <v>156</v>
      </c>
      <c r="X256" s="4">
        <f t="shared" si="1798"/>
        <v>188</v>
      </c>
      <c r="Y256" s="4">
        <f t="shared" ref="Y256:Z256" si="1799">+Y90+Y94+Y95</f>
        <v>213</v>
      </c>
      <c r="Z256" s="4">
        <f t="shared" si="1799"/>
        <v>237</v>
      </c>
      <c r="AA256" s="4">
        <f t="shared" ref="AA256:AB256" si="1800">+AA90+AA94+AA95</f>
        <v>282</v>
      </c>
      <c r="AB256" s="4">
        <f t="shared" si="1800"/>
        <v>340</v>
      </c>
      <c r="AC256" s="4">
        <f t="shared" ref="AC256:AD256" si="1801">+AC90+AC94+AC95</f>
        <v>408</v>
      </c>
      <c r="AD256" s="4">
        <f t="shared" si="1801"/>
        <v>490</v>
      </c>
      <c r="AE256" s="4">
        <f t="shared" ref="AE256:AF256" si="1802">+AE90+AE94+AE95</f>
        <v>630</v>
      </c>
      <c r="AF256" s="4">
        <f t="shared" si="1802"/>
        <v>721</v>
      </c>
      <c r="AG256" s="4">
        <f t="shared" ref="AG256:AH256" si="1803">+AG90+AG94+AG95</f>
        <v>846</v>
      </c>
      <c r="AH256" s="4">
        <f t="shared" si="1803"/>
        <v>994</v>
      </c>
      <c r="AI256" s="4">
        <f t="shared" ref="AI256:AJ256" si="1804">+AI90+AI94+AI95</f>
        <v>1164</v>
      </c>
      <c r="AJ256" s="4">
        <f t="shared" si="1804"/>
        <v>1250</v>
      </c>
      <c r="AK256" s="4">
        <f t="shared" ref="AK256:AL256" si="1805">+AK90+AK94+AK95</f>
        <v>1359</v>
      </c>
      <c r="AL256" s="4">
        <f t="shared" si="1805"/>
        <v>1460</v>
      </c>
      <c r="AM256" s="4">
        <f t="shared" ref="AM256:AN256" si="1806">+AM90+AM94+AM95</f>
        <v>1555</v>
      </c>
      <c r="AN256" s="4">
        <f t="shared" si="1806"/>
        <v>1647</v>
      </c>
      <c r="AO256" s="4">
        <f t="shared" ref="AO256:AP256" si="1807">+AO90+AO94+AO95</f>
        <v>1718</v>
      </c>
      <c r="AP256" s="4">
        <f t="shared" si="1807"/>
        <v>1791</v>
      </c>
      <c r="AQ256" s="4">
        <f t="shared" ref="AQ256:AR256" si="1808">+AQ90+AQ94+AQ95</f>
        <v>1859</v>
      </c>
      <c r="AR256" s="4">
        <f t="shared" si="1808"/>
        <v>1932</v>
      </c>
      <c r="AS256" s="4">
        <f t="shared" ref="AS256:AT256" si="1809">+AS90+AS94+AS95</f>
        <v>1994</v>
      </c>
      <c r="AT256" s="4">
        <f t="shared" si="1809"/>
        <v>2046</v>
      </c>
      <c r="AU256" s="4">
        <f t="shared" ref="AU256:AV256" si="1810">+AU90+AU94+AU95</f>
        <v>2097</v>
      </c>
      <c r="AV256" s="4">
        <f t="shared" si="1810"/>
        <v>2159</v>
      </c>
      <c r="AW256" s="4">
        <f t="shared" ref="AW256:AX256" si="1811">+AW90+AW94+AW95</f>
        <v>2232</v>
      </c>
      <c r="AX256" s="4">
        <f t="shared" si="1811"/>
        <v>2302</v>
      </c>
      <c r="AY256" s="4">
        <f t="shared" ref="AY256:AZ256" si="1812">+AY90+AY94+AY95</f>
        <v>2364</v>
      </c>
      <c r="AZ256" s="4">
        <f t="shared" si="1812"/>
        <v>2416</v>
      </c>
      <c r="BA256" s="4">
        <f t="shared" ref="BA256:BB256" si="1813">+BA90+BA94+BA95</f>
        <v>2458</v>
      </c>
      <c r="BB256" s="4">
        <f t="shared" si="1813"/>
        <v>2501</v>
      </c>
      <c r="BC256" s="4">
        <f t="shared" ref="BC256:BD256" si="1814">+BC90+BC94+BC95</f>
        <v>2535</v>
      </c>
      <c r="BD256" s="4">
        <f t="shared" si="1814"/>
        <v>2579</v>
      </c>
      <c r="BE256" s="4">
        <f t="shared" ref="BE256:BF256" si="1815">+BE90+BE94+BE95</f>
        <v>2625</v>
      </c>
      <c r="BF256" s="4">
        <f t="shared" si="1815"/>
        <v>2672</v>
      </c>
      <c r="BG256" s="4">
        <f t="shared" ref="BG256:BH256" si="1816">+BG90+BG94+BG95</f>
        <v>2717</v>
      </c>
      <c r="BH256" s="4">
        <f t="shared" si="1816"/>
        <v>2759</v>
      </c>
      <c r="BI256" s="4">
        <f t="shared" ref="BI256:BJ256" si="1817">+BI90+BI94+BI95</f>
        <v>2835</v>
      </c>
      <c r="BJ256" s="4">
        <f t="shared" si="1817"/>
        <v>2883</v>
      </c>
      <c r="BK256" s="4">
        <f t="shared" ref="BK256:BL256" si="1818">+BK90+BK94+BK95</f>
        <v>2926</v>
      </c>
      <c r="BL256" s="4">
        <f t="shared" si="1818"/>
        <v>2981</v>
      </c>
      <c r="BM256" s="4">
        <f t="shared" ref="BM256" si="1819">+BM90+BM94+BM95</f>
        <v>3020</v>
      </c>
      <c r="BN256" s="108"/>
      <c r="BO256" s="108"/>
      <c r="BP256" s="108"/>
      <c r="BQ256" s="108"/>
      <c r="BR256" s="108"/>
      <c r="BS256" s="108"/>
      <c r="BT256" s="108"/>
      <c r="BU256" s="108"/>
      <c r="BV256" s="108"/>
      <c r="BW256" s="108"/>
      <c r="BX256" s="108"/>
      <c r="BY256" s="108"/>
      <c r="BZ256" s="108"/>
      <c r="CA256" s="2">
        <v>13</v>
      </c>
      <c r="CC256" s="107">
        <f ca="1">HLOOKUP($B$170,$E$244:$BZ$265,$CA256,FALSE)</f>
        <v>3020</v>
      </c>
      <c r="CD256" s="106">
        <f t="shared" ca="1" si="1588"/>
        <v>5.9723440916608475</v>
      </c>
      <c r="CE256" s="114">
        <f ca="1">HLOOKUP($B$170,$D$244:$BZ$265,$CA256,FALSE)-HLOOKUP($B$170-1,$D$244:$BZ$265,$CA256,FALSE)</f>
        <v>39</v>
      </c>
      <c r="CG256" t="s">
        <v>73</v>
      </c>
      <c r="CH256">
        <v>385</v>
      </c>
      <c r="CI256">
        <f ca="1">HLOOKUP($B$170,$D$2:$BZ$159,$CL256,FALSE)</f>
        <v>33</v>
      </c>
      <c r="CJ256" s="3">
        <f t="shared" ca="1" si="1589"/>
        <v>8.5714285714285715E-2</v>
      </c>
      <c r="CK256" s="3">
        <f ca="1">HLOOKUP($B$170,$D$2:$BZ$159,$CL256-1,FALSE)/HLOOKUP($B$170,$D$2:$BZ$159,$CL256+1,FALSE)</f>
        <v>0.25293788472299944</v>
      </c>
      <c r="CL256">
        <v>91</v>
      </c>
    </row>
    <row r="257" spans="1:90" x14ac:dyDescent="0.25">
      <c r="B257" s="85" t="s">
        <v>60</v>
      </c>
      <c r="C257" s="85">
        <v>1322247</v>
      </c>
      <c r="D257" s="4">
        <f>+D97+D101+D102</f>
        <v>0</v>
      </c>
      <c r="E257" s="4">
        <f>+E97+E101+E102</f>
        <v>0</v>
      </c>
      <c r="F257" s="4">
        <f t="shared" ref="F257:V257" si="1820">+F97+F101+F102</f>
        <v>0</v>
      </c>
      <c r="G257" s="4">
        <f t="shared" si="1820"/>
        <v>1</v>
      </c>
      <c r="H257" s="4">
        <f t="shared" si="1820"/>
        <v>1</v>
      </c>
      <c r="I257" s="4">
        <f t="shared" si="1820"/>
        <v>2</v>
      </c>
      <c r="J257" s="4">
        <f t="shared" si="1820"/>
        <v>5</v>
      </c>
      <c r="K257" s="4">
        <f t="shared" si="1820"/>
        <v>5</v>
      </c>
      <c r="L257" s="4">
        <f t="shared" si="1820"/>
        <v>6</v>
      </c>
      <c r="M257" s="4">
        <f t="shared" si="1820"/>
        <v>7</v>
      </c>
      <c r="N257" s="4">
        <f t="shared" si="1820"/>
        <v>8</v>
      </c>
      <c r="O257" s="4">
        <f t="shared" si="1820"/>
        <v>9</v>
      </c>
      <c r="P257" s="4">
        <f t="shared" si="1820"/>
        <v>11</v>
      </c>
      <c r="Q257" s="4">
        <f t="shared" si="1820"/>
        <v>17</v>
      </c>
      <c r="R257" s="4">
        <f t="shared" si="1820"/>
        <v>30</v>
      </c>
      <c r="S257" s="4">
        <f t="shared" si="1820"/>
        <v>38</v>
      </c>
      <c r="T257" s="4">
        <f t="shared" si="1820"/>
        <v>38</v>
      </c>
      <c r="U257" s="4">
        <f t="shared" si="1820"/>
        <v>84</v>
      </c>
      <c r="V257" s="4">
        <f t="shared" si="1820"/>
        <v>89</v>
      </c>
      <c r="W257" s="4">
        <f t="shared" ref="W257:X257" si="1821">+W97+W101+W102</f>
        <v>112</v>
      </c>
      <c r="X257" s="4">
        <f t="shared" si="1821"/>
        <v>137</v>
      </c>
      <c r="Y257" s="4">
        <f t="shared" ref="Y257:Z257" si="1822">+Y97+Y101+Y102</f>
        <v>176</v>
      </c>
      <c r="Z257" s="4">
        <f t="shared" si="1822"/>
        <v>229</v>
      </c>
      <c r="AA257" s="4">
        <f t="shared" ref="AA257:AB257" si="1823">+AA97+AA101+AA102</f>
        <v>263</v>
      </c>
      <c r="AB257" s="4">
        <f t="shared" si="1823"/>
        <v>385</v>
      </c>
      <c r="AC257" s="4">
        <f t="shared" ref="AC257:AD257" si="1824">+AC97+AC101+AC102</f>
        <v>449</v>
      </c>
      <c r="AD257" s="4">
        <f t="shared" si="1824"/>
        <v>529</v>
      </c>
      <c r="AE257" s="4">
        <f t="shared" ref="AE257:AF257" si="1825">+AE97+AE101+AE102</f>
        <v>587</v>
      </c>
      <c r="AF257" s="4">
        <f t="shared" si="1825"/>
        <v>663</v>
      </c>
      <c r="AG257" s="4">
        <f t="shared" ref="AG257:AH257" si="1826">+AG97+AG101+AG102</f>
        <v>689</v>
      </c>
      <c r="AH257" s="4">
        <f t="shared" si="1826"/>
        <v>813</v>
      </c>
      <c r="AI257" s="4">
        <f t="shared" ref="AI257:AJ257" si="1827">+AI97+AI101+AI102</f>
        <v>946</v>
      </c>
      <c r="AJ257" s="4">
        <f t="shared" si="1827"/>
        <v>1017</v>
      </c>
      <c r="AK257" s="4">
        <f t="shared" ref="AK257:AL257" si="1828">+AK97+AK101+AK102</f>
        <v>1133</v>
      </c>
      <c r="AL257" s="4">
        <f t="shared" si="1828"/>
        <v>1293</v>
      </c>
      <c r="AM257" s="4">
        <f t="shared" ref="AM257:AN257" si="1829">+AM97+AM101+AM102</f>
        <v>1345</v>
      </c>
      <c r="AN257" s="4">
        <f t="shared" si="1829"/>
        <v>1401</v>
      </c>
      <c r="AO257" s="4">
        <f t="shared" ref="AO257:AP257" si="1830">+AO97+AO101+AO102</f>
        <v>1436</v>
      </c>
      <c r="AP257" s="4">
        <f t="shared" si="1830"/>
        <v>1497</v>
      </c>
      <c r="AQ257" s="4">
        <f t="shared" ref="AQ257:AR257" si="1831">+AQ97+AQ101+AQ102</f>
        <v>1563</v>
      </c>
      <c r="AR257" s="4">
        <f t="shared" si="1831"/>
        <v>1628</v>
      </c>
      <c r="AS257" s="4">
        <f t="shared" ref="AS257:AT257" si="1832">+AS97+AS101+AS102</f>
        <v>1703</v>
      </c>
      <c r="AT257" s="4">
        <f t="shared" si="1832"/>
        <v>1721</v>
      </c>
      <c r="AU257" s="4">
        <f t="shared" ref="AU257:AV257" si="1833">+AU97+AU101+AU102</f>
        <v>1799</v>
      </c>
      <c r="AV257" s="4">
        <f t="shared" si="1833"/>
        <v>1859</v>
      </c>
      <c r="AW257" s="4">
        <f t="shared" ref="AW257:AX257" si="1834">+AW97+AW101+AW102</f>
        <v>1931</v>
      </c>
      <c r="AX257" s="4">
        <f t="shared" si="1834"/>
        <v>2014</v>
      </c>
      <c r="AY257" s="4">
        <f t="shared" ref="AY257:AZ257" si="1835">+AY97+AY101+AY102</f>
        <v>2120</v>
      </c>
      <c r="AZ257" s="4">
        <f t="shared" si="1835"/>
        <v>2160</v>
      </c>
      <c r="BA257" s="4">
        <f t="shared" ref="BA257:BB257" si="1836">+BA97+BA101+BA102</f>
        <v>2213</v>
      </c>
      <c r="BB257" s="4">
        <f t="shared" si="1836"/>
        <v>2245</v>
      </c>
      <c r="BC257" s="4">
        <f t="shared" ref="BC257:BD257" si="1837">+BC97+BC101+BC102</f>
        <v>2274</v>
      </c>
      <c r="BD257" s="4">
        <f t="shared" si="1837"/>
        <v>2346</v>
      </c>
      <c r="BE257" s="4">
        <f t="shared" ref="BE257:BF257" si="1838">+BE97+BE101+BE102</f>
        <v>2443</v>
      </c>
      <c r="BF257" s="4">
        <f t="shared" si="1838"/>
        <v>2487</v>
      </c>
      <c r="BG257" s="4">
        <f t="shared" ref="BG257:BH257" si="1839">+BG97+BG101+BG102</f>
        <v>2521</v>
      </c>
      <c r="BH257" s="4">
        <f t="shared" si="1839"/>
        <v>2612</v>
      </c>
      <c r="BI257" s="4">
        <f t="shared" ref="BI257:BJ257" si="1840">+BI97+BI101+BI102</f>
        <v>2667</v>
      </c>
      <c r="BJ257" s="4">
        <f t="shared" si="1840"/>
        <v>2733</v>
      </c>
      <c r="BK257" s="4">
        <f t="shared" ref="BK257:BL257" si="1841">+BK97+BK101+BK102</f>
        <v>2785</v>
      </c>
      <c r="BL257" s="4">
        <f t="shared" si="1841"/>
        <v>2803</v>
      </c>
      <c r="BM257" s="4">
        <f t="shared" ref="BM257" si="1842">+BM97+BM101+BM102</f>
        <v>2832</v>
      </c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2">
        <v>14</v>
      </c>
      <c r="CC257" s="107">
        <f ca="1">HLOOKUP($B$170,$E$244:$BZ$265,$CA257,FALSE)</f>
        <v>2832</v>
      </c>
      <c r="CD257" s="106">
        <f t="shared" ca="1" si="1588"/>
        <v>21.418086030824799</v>
      </c>
      <c r="CE257" s="114">
        <f ca="1">HLOOKUP($B$170,$D$244:$BZ$265,$CA257,FALSE)-HLOOKUP($B$170-1,$D$244:$BZ$265,$CA257,FALSE)</f>
        <v>29</v>
      </c>
      <c r="CG257" t="s">
        <v>60</v>
      </c>
      <c r="CH257">
        <v>109</v>
      </c>
      <c r="CI257">
        <f ca="1">HLOOKUP($B$170,$D$2:$BZ$159,$CL257,FALSE)</f>
        <v>26</v>
      </c>
      <c r="CJ257" s="3">
        <f t="shared" ca="1" si="1589"/>
        <v>0.23853211009174313</v>
      </c>
      <c r="CK257" s="3">
        <f ca="1">HLOOKUP($B$170,$D$2:$BZ$159,$CL257-1,FALSE)/HLOOKUP($B$170,$D$2:$BZ$159,$CL257+1,FALSE)</f>
        <v>0.18866822429906541</v>
      </c>
      <c r="CL257">
        <v>98</v>
      </c>
    </row>
    <row r="258" spans="1:90" x14ac:dyDescent="0.25">
      <c r="B258" s="85" t="s">
        <v>72</v>
      </c>
      <c r="C258" s="85">
        <v>4063888</v>
      </c>
      <c r="D258" s="4">
        <f>+D104+D108+D109</f>
        <v>0</v>
      </c>
      <c r="E258" s="4">
        <f>+E104+E108+E109</f>
        <v>0</v>
      </c>
      <c r="F258" s="4">
        <f t="shared" ref="F258:V258" si="1843">+F104+F108+F109</f>
        <v>0</v>
      </c>
      <c r="G258" s="4">
        <f t="shared" si="1843"/>
        <v>1</v>
      </c>
      <c r="H258" s="4">
        <f t="shared" si="1843"/>
        <v>3</v>
      </c>
      <c r="I258" s="4">
        <f t="shared" si="1843"/>
        <v>3</v>
      </c>
      <c r="J258" s="4">
        <f t="shared" si="1843"/>
        <v>3</v>
      </c>
      <c r="K258" s="4">
        <f t="shared" si="1843"/>
        <v>4</v>
      </c>
      <c r="L258" s="4">
        <f t="shared" si="1843"/>
        <v>6</v>
      </c>
      <c r="M258" s="4">
        <f t="shared" si="1843"/>
        <v>9</v>
      </c>
      <c r="N258" s="4">
        <f t="shared" si="1843"/>
        <v>14</v>
      </c>
      <c r="O258" s="4">
        <f t="shared" si="1843"/>
        <v>17</v>
      </c>
      <c r="P258" s="4">
        <f t="shared" si="1843"/>
        <v>26</v>
      </c>
      <c r="Q258" s="4">
        <f t="shared" si="1843"/>
        <v>40</v>
      </c>
      <c r="R258" s="4">
        <f t="shared" si="1843"/>
        <v>50</v>
      </c>
      <c r="S258" s="4">
        <f t="shared" si="1843"/>
        <v>59</v>
      </c>
      <c r="T258" s="4">
        <f t="shared" si="1843"/>
        <v>77</v>
      </c>
      <c r="U258" s="4">
        <f t="shared" si="1843"/>
        <v>104</v>
      </c>
      <c r="V258" s="4">
        <f t="shared" si="1843"/>
        <v>129</v>
      </c>
      <c r="W258" s="4">
        <f t="shared" ref="W258:X258" si="1844">+W104+W108+W109</f>
        <v>166</v>
      </c>
      <c r="X258" s="4">
        <f t="shared" si="1844"/>
        <v>230</v>
      </c>
      <c r="Y258" s="4">
        <f t="shared" ref="Y258:Z258" si="1845">+Y104+Y108+Y109</f>
        <v>230</v>
      </c>
      <c r="Z258" s="4">
        <f t="shared" si="1845"/>
        <v>340</v>
      </c>
      <c r="AA258" s="4">
        <f t="shared" ref="AA258:AB258" si="1846">+AA104+AA108+AA109</f>
        <v>383</v>
      </c>
      <c r="AB258" s="4">
        <f t="shared" si="1846"/>
        <v>478</v>
      </c>
      <c r="AC258" s="4">
        <f t="shared" ref="AC258:AD258" si="1847">+AC104+AC108+AC109</f>
        <v>581</v>
      </c>
      <c r="AD258" s="4">
        <f t="shared" si="1847"/>
        <v>675</v>
      </c>
      <c r="AE258" s="4">
        <f t="shared" ref="AE258:AF258" si="1848">+AE104+AE108+AE109</f>
        <v>786</v>
      </c>
      <c r="AF258" s="4">
        <f t="shared" si="1848"/>
        <v>906</v>
      </c>
      <c r="AG258" s="4">
        <f t="shared" ref="AG258:AH258" si="1849">+AG104+AG108+AG109</f>
        <v>1005</v>
      </c>
      <c r="AH258" s="4">
        <f t="shared" si="1849"/>
        <v>1093</v>
      </c>
      <c r="AI258" s="4">
        <f t="shared" ref="AI258:AJ258" si="1850">+AI104+AI108+AI109</f>
        <v>1182</v>
      </c>
      <c r="AJ258" s="4">
        <f t="shared" si="1850"/>
        <v>1334</v>
      </c>
      <c r="AK258" s="4">
        <f t="shared" ref="AK258:AL258" si="1851">+AK104+AK108+AK109</f>
        <v>1458</v>
      </c>
      <c r="AL258" s="4">
        <f t="shared" si="1851"/>
        <v>1549</v>
      </c>
      <c r="AM258" s="4">
        <f t="shared" ref="AM258:AN258" si="1852">+AM104+AM108+AM109</f>
        <v>1712</v>
      </c>
      <c r="AN258" s="4">
        <f t="shared" si="1852"/>
        <v>1803</v>
      </c>
      <c r="AO258" s="4">
        <f t="shared" ref="AO258:AP258" si="1853">+AO104+AO108+AO109</f>
        <v>1946</v>
      </c>
      <c r="AP258" s="4">
        <f t="shared" si="1853"/>
        <v>2077</v>
      </c>
      <c r="AQ258" s="4">
        <f t="shared" ref="AQ258:AR258" si="1854">+AQ104+AQ108+AQ109</f>
        <v>2182</v>
      </c>
      <c r="AR258" s="4">
        <f t="shared" si="1854"/>
        <v>2240</v>
      </c>
      <c r="AS258" s="4">
        <f t="shared" ref="AS258:AT258" si="1855">+AS104+AS108+AS109</f>
        <v>2317</v>
      </c>
      <c r="AT258" s="4">
        <f t="shared" si="1855"/>
        <v>2444</v>
      </c>
      <c r="AU258" s="4">
        <f t="shared" ref="AU258:AV258" si="1856">+AU104+AU108+AU109</f>
        <v>2514</v>
      </c>
      <c r="AV258" s="4">
        <f t="shared" si="1856"/>
        <v>2634</v>
      </c>
      <c r="AW258" s="4">
        <f t="shared" ref="AW258:AX258" si="1857">+AW104+AW108+AW109</f>
        <v>2716</v>
      </c>
      <c r="AX258" s="4">
        <f t="shared" si="1857"/>
        <v>2809</v>
      </c>
      <c r="AY258" s="4">
        <f t="shared" ref="AY258:AZ258" si="1858">+AY104+AY108+AY109</f>
        <v>2904</v>
      </c>
      <c r="AZ258" s="4">
        <f t="shared" si="1858"/>
        <v>2989</v>
      </c>
      <c r="BA258" s="4">
        <f t="shared" ref="BA258:BB258" si="1859">+BA104+BA108+BA109</f>
        <v>3065</v>
      </c>
      <c r="BB258" s="4">
        <f t="shared" si="1859"/>
        <v>3118</v>
      </c>
      <c r="BC258" s="4">
        <f t="shared" ref="BC258:BD258" si="1860">+BC104+BC108+BC109</f>
        <v>3184</v>
      </c>
      <c r="BD258" s="4">
        <f t="shared" si="1860"/>
        <v>3258</v>
      </c>
      <c r="BE258" s="4">
        <f t="shared" ref="BE258:BF258" si="1861">+BE104+BE108+BE109</f>
        <v>3327</v>
      </c>
      <c r="BF258" s="4">
        <f t="shared" si="1861"/>
        <v>3409</v>
      </c>
      <c r="BG258" s="4">
        <f t="shared" ref="BG258:BH258" si="1862">+BG104+BG108+BG109</f>
        <v>3529</v>
      </c>
      <c r="BH258" s="4">
        <f t="shared" si="1862"/>
        <v>3567</v>
      </c>
      <c r="BI258" s="4">
        <f t="shared" ref="BI258:BJ258" si="1863">+BI104+BI108+BI109</f>
        <v>3622</v>
      </c>
      <c r="BJ258" s="4">
        <f t="shared" si="1863"/>
        <v>3730</v>
      </c>
      <c r="BK258" s="4">
        <f t="shared" ref="BK258:BL258" si="1864">+BK104+BK108+BK109</f>
        <v>3839</v>
      </c>
      <c r="BL258" s="4">
        <f t="shared" si="1864"/>
        <v>3881</v>
      </c>
      <c r="BM258" s="4">
        <f t="shared" ref="BM258" si="1865">+BM104+BM108+BM109</f>
        <v>3912</v>
      </c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2">
        <v>15</v>
      </c>
      <c r="CC258" s="107">
        <f ca="1">HLOOKUP($B$170,$E$244:$BZ$265,$CA258,FALSE)</f>
        <v>3912</v>
      </c>
      <c r="CD258" s="106">
        <f t="shared" ca="1" si="1588"/>
        <v>9.6262495423102212</v>
      </c>
      <c r="CE258" s="114">
        <f ca="1">HLOOKUP($B$170,$D$244:$BZ$265,$CA258,FALSE)-HLOOKUP($B$170-1,$D$244:$BZ$265,$CA258,FALSE)</f>
        <v>31</v>
      </c>
      <c r="CG258" t="s">
        <v>72</v>
      </c>
      <c r="CH258">
        <v>299</v>
      </c>
      <c r="CI258">
        <f ca="1">HLOOKUP($B$170,$D$2:$BZ$159,$CL258,FALSE)</f>
        <v>48</v>
      </c>
      <c r="CJ258" s="3">
        <f t="shared" ca="1" si="1589"/>
        <v>0.16053511705685619</v>
      </c>
      <c r="CK258" s="3">
        <f ca="1">HLOOKUP($B$170,$D$2:$BZ$159,$CL258-1,FALSE)/HLOOKUP($B$170,$D$2:$BZ$159,$CL258+1,FALSE)</f>
        <v>0.19525395503746878</v>
      </c>
      <c r="CL258">
        <v>105</v>
      </c>
    </row>
    <row r="259" spans="1:90" x14ac:dyDescent="0.25">
      <c r="B259" s="85" t="s">
        <v>75</v>
      </c>
      <c r="C259" s="85">
        <v>538604</v>
      </c>
      <c r="D259" s="4">
        <f>+D111+D115+D116</f>
        <v>0</v>
      </c>
      <c r="E259" s="4">
        <f>+E111+E115+E116</f>
        <v>0</v>
      </c>
      <c r="F259" s="4">
        <f t="shared" ref="F259:V259" si="1866">+F111+F115+F116</f>
        <v>0</v>
      </c>
      <c r="G259" s="4">
        <f t="shared" si="1866"/>
        <v>0</v>
      </c>
      <c r="H259" s="4">
        <f t="shared" si="1866"/>
        <v>0</v>
      </c>
      <c r="I259" s="4">
        <f t="shared" si="1866"/>
        <v>0</v>
      </c>
      <c r="J259" s="4">
        <f t="shared" si="1866"/>
        <v>0</v>
      </c>
      <c r="K259" s="4">
        <f t="shared" si="1866"/>
        <v>0</v>
      </c>
      <c r="L259" s="4">
        <f t="shared" si="1866"/>
        <v>4</v>
      </c>
      <c r="M259" s="4">
        <f t="shared" si="1866"/>
        <v>5</v>
      </c>
      <c r="N259" s="4">
        <f t="shared" si="1866"/>
        <v>7</v>
      </c>
      <c r="O259" s="4">
        <f t="shared" si="1866"/>
        <v>10</v>
      </c>
      <c r="P259" s="4">
        <f t="shared" si="1866"/>
        <v>14</v>
      </c>
      <c r="Q259" s="4">
        <f t="shared" si="1866"/>
        <v>23</v>
      </c>
      <c r="R259" s="4">
        <f t="shared" si="1866"/>
        <v>33</v>
      </c>
      <c r="S259" s="4">
        <f t="shared" si="1866"/>
        <v>52</v>
      </c>
      <c r="T259" s="4">
        <f t="shared" si="1866"/>
        <v>77</v>
      </c>
      <c r="U259" s="4">
        <f t="shared" si="1866"/>
        <v>107</v>
      </c>
      <c r="V259" s="4">
        <f t="shared" si="1866"/>
        <v>163</v>
      </c>
      <c r="W259" s="4">
        <f t="shared" ref="W259:X259" si="1867">+W111+W115+W116</f>
        <v>206</v>
      </c>
      <c r="X259" s="4">
        <f t="shared" si="1867"/>
        <v>378</v>
      </c>
      <c r="Y259" s="4">
        <f t="shared" ref="Y259:Z259" si="1868">+Y111+Y115+Y116</f>
        <v>378</v>
      </c>
      <c r="Z259" s="4">
        <f t="shared" si="1868"/>
        <v>385</v>
      </c>
      <c r="AA259" s="4">
        <f t="shared" ref="AA259:AB259" si="1869">+AA111+AA115+AA116</f>
        <v>455</v>
      </c>
      <c r="AB259" s="4">
        <f t="shared" si="1869"/>
        <v>523</v>
      </c>
      <c r="AC259" s="4">
        <f t="shared" ref="AC259:AD259" si="1870">+AC111+AC115+AC116</f>
        <v>642</v>
      </c>
      <c r="AD259" s="4">
        <f t="shared" si="1870"/>
        <v>782</v>
      </c>
      <c r="AE259" s="4">
        <f t="shared" ref="AE259:AF259" si="1871">+AE111+AE115+AE116</f>
        <v>954</v>
      </c>
      <c r="AF259" s="4">
        <f t="shared" si="1871"/>
        <v>1023</v>
      </c>
      <c r="AG259" s="4">
        <f t="shared" ref="AG259:AH259" si="1872">+AG111+AG115+AG116</f>
        <v>1110</v>
      </c>
      <c r="AH259" s="4">
        <f t="shared" si="1872"/>
        <v>1222</v>
      </c>
      <c r="AI259" s="4">
        <f t="shared" ref="AI259:AJ259" si="1873">+AI111+AI115+AI116</f>
        <v>1297</v>
      </c>
      <c r="AJ259" s="4">
        <f t="shared" si="1873"/>
        <v>1391</v>
      </c>
      <c r="AK259" s="4">
        <f t="shared" ref="AK259:AL259" si="1874">+AK111+AK115+AK116</f>
        <v>1505</v>
      </c>
      <c r="AL259" s="4">
        <f t="shared" si="1874"/>
        <v>1594</v>
      </c>
      <c r="AM259" s="4">
        <f t="shared" ref="AM259:AN259" si="1875">+AM111+AM115+AM116</f>
        <v>1682</v>
      </c>
      <c r="AN259" s="4">
        <f t="shared" si="1875"/>
        <v>1746</v>
      </c>
      <c r="AO259" s="4">
        <f t="shared" ref="AO259:AP259" si="1876">+AO111+AO115+AO116</f>
        <v>1870</v>
      </c>
      <c r="AP259" s="4">
        <f t="shared" si="1876"/>
        <v>2003</v>
      </c>
      <c r="AQ259" s="4">
        <f t="shared" ref="AQ259:AR259" si="1877">+AQ111+AQ115+AQ116</f>
        <v>2109</v>
      </c>
      <c r="AR259" s="4">
        <f t="shared" si="1877"/>
        <v>2220</v>
      </c>
      <c r="AS259" s="4">
        <f t="shared" ref="AS259:AT259" si="1878">+AS111+AS115+AS116</f>
        <v>2285</v>
      </c>
      <c r="AT259" s="4">
        <f t="shared" si="1878"/>
        <v>2348</v>
      </c>
      <c r="AU259" s="4">
        <f t="shared" ref="AU259:AV259" si="1879">+AU111+AU115+AU116</f>
        <v>2476</v>
      </c>
      <c r="AV259" s="4">
        <f t="shared" si="1879"/>
        <v>2602</v>
      </c>
      <c r="AW259" s="4">
        <f t="shared" ref="AW259:AX259" si="1880">+AW111+AW115+AW116</f>
        <v>2708</v>
      </c>
      <c r="AX259" s="4">
        <f t="shared" si="1880"/>
        <v>2816</v>
      </c>
      <c r="AY259" s="4">
        <f t="shared" ref="AY259:AZ259" si="1881">+AY111+AY115+AY116</f>
        <v>2970</v>
      </c>
      <c r="AZ259" s="4">
        <f t="shared" si="1881"/>
        <v>3053</v>
      </c>
      <c r="BA259" s="4">
        <f t="shared" ref="BA259:BB259" si="1882">+BA111+BA115+BA116</f>
        <v>3126</v>
      </c>
      <c r="BB259" s="4">
        <f t="shared" si="1882"/>
        <v>3141</v>
      </c>
      <c r="BC259" s="4">
        <f t="shared" ref="BC259:BD259" si="1883">+BC111+BC115+BC116</f>
        <v>3220</v>
      </c>
      <c r="BD259" s="4">
        <f t="shared" si="1883"/>
        <v>3294</v>
      </c>
      <c r="BE259" s="4">
        <f t="shared" ref="BE259:BF259" si="1884">+BE111+BE115+BE116</f>
        <v>3376</v>
      </c>
      <c r="BF259" s="4">
        <f t="shared" si="1884"/>
        <v>3431</v>
      </c>
      <c r="BG259" s="4">
        <f t="shared" ref="BG259:BH259" si="1885">+BG111+BG115+BG116</f>
        <v>3532</v>
      </c>
      <c r="BH259" s="4">
        <f t="shared" si="1885"/>
        <v>3590</v>
      </c>
      <c r="BI259" s="4">
        <f t="shared" ref="BI259:BJ259" si="1886">+BI111+BI115+BI116</f>
        <v>3614</v>
      </c>
      <c r="BJ259" s="4">
        <f t="shared" si="1886"/>
        <v>3646</v>
      </c>
      <c r="BK259" s="4">
        <f t="shared" ref="BK259:BL259" si="1887">+BK111+BK115+BK116</f>
        <v>3727</v>
      </c>
      <c r="BL259" s="4">
        <f t="shared" si="1887"/>
        <v>3776</v>
      </c>
      <c r="BM259" s="4">
        <f t="shared" ref="BM259" si="1888">+BM111+BM115+BM116</f>
        <v>3838</v>
      </c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2">
        <v>16</v>
      </c>
      <c r="CC259" s="107">
        <f ca="1">HLOOKUP($B$170,$E$244:$BZ$265,$CA259,FALSE)</f>
        <v>3838</v>
      </c>
      <c r="CD259" s="106">
        <f t="shared" ca="1" si="1588"/>
        <v>71.258289949573339</v>
      </c>
      <c r="CE259" s="114">
        <f ca="1">HLOOKUP($B$170,$D$244:$BZ$265,$CA259,FALSE)-HLOOKUP($B$170-1,$D$244:$BZ$265,$CA259,FALSE)</f>
        <v>62</v>
      </c>
      <c r="CG259" t="s">
        <v>75</v>
      </c>
      <c r="CH259">
        <v>31</v>
      </c>
      <c r="CI259">
        <f ca="1">HLOOKUP($B$170,$D$2:$BZ$159,$CL259,FALSE)</f>
        <v>27</v>
      </c>
      <c r="CJ259" s="3">
        <f t="shared" ca="1" si="1589"/>
        <v>0.87096774193548387</v>
      </c>
      <c r="CK259" s="3">
        <f ca="1">HLOOKUP($B$170,$D$2:$BZ$159,$CL259-1,FALSE)/HLOOKUP($B$170,$D$2:$BZ$159,$CL259+1,FALSE)</f>
        <v>0.13333333333333333</v>
      </c>
      <c r="CL259">
        <v>112</v>
      </c>
    </row>
    <row r="260" spans="1:90" x14ac:dyDescent="0.25">
      <c r="B260" s="85" t="s">
        <v>70</v>
      </c>
      <c r="C260" s="85">
        <v>310449</v>
      </c>
      <c r="D260" s="4">
        <f>+D118+D122+D123</f>
        <v>0</v>
      </c>
      <c r="E260" s="4">
        <f>+E118+E122+E123</f>
        <v>0</v>
      </c>
      <c r="F260" s="4">
        <f t="shared" ref="F260:V260" si="1889">+F118+F122+F123</f>
        <v>0</v>
      </c>
      <c r="G260" s="4">
        <f t="shared" si="1889"/>
        <v>0</v>
      </c>
      <c r="H260" s="4">
        <f t="shared" si="1889"/>
        <v>0</v>
      </c>
      <c r="I260" s="4">
        <f t="shared" si="1889"/>
        <v>0</v>
      </c>
      <c r="J260" s="4">
        <f t="shared" si="1889"/>
        <v>0</v>
      </c>
      <c r="K260" s="4">
        <f t="shared" si="1889"/>
        <v>0</v>
      </c>
      <c r="L260" s="4">
        <f t="shared" si="1889"/>
        <v>3</v>
      </c>
      <c r="M260" s="4">
        <f t="shared" si="1889"/>
        <v>3</v>
      </c>
      <c r="N260" s="4">
        <f t="shared" si="1889"/>
        <v>7</v>
      </c>
      <c r="O260" s="4">
        <f t="shared" si="1889"/>
        <v>12</v>
      </c>
      <c r="P260" s="4">
        <f t="shared" si="1889"/>
        <v>14</v>
      </c>
      <c r="Q260" s="4">
        <f t="shared" si="1889"/>
        <v>14</v>
      </c>
      <c r="R260" s="4">
        <f t="shared" si="1889"/>
        <v>14</v>
      </c>
      <c r="S260" s="4">
        <f t="shared" si="1889"/>
        <v>15</v>
      </c>
      <c r="T260" s="4">
        <f t="shared" si="1889"/>
        <v>16</v>
      </c>
      <c r="U260" s="4">
        <f t="shared" si="1889"/>
        <v>16</v>
      </c>
      <c r="V260" s="4">
        <f t="shared" si="1889"/>
        <v>17</v>
      </c>
      <c r="W260" s="4">
        <f t="shared" ref="W260:X260" si="1890">+W118+W122+W123</f>
        <v>17</v>
      </c>
      <c r="X260" s="4">
        <f t="shared" si="1890"/>
        <v>17</v>
      </c>
      <c r="Y260" s="4">
        <f t="shared" ref="Y260:Z260" si="1891">+Y118+Y122+Y123</f>
        <v>21</v>
      </c>
      <c r="Z260" s="4">
        <f t="shared" si="1891"/>
        <v>25</v>
      </c>
      <c r="AA260" s="4">
        <f t="shared" ref="AA260:AB260" si="1892">+AA118+AA122+AA123</f>
        <v>28</v>
      </c>
      <c r="AB260" s="4">
        <f t="shared" si="1892"/>
        <v>46</v>
      </c>
      <c r="AC260" s="4">
        <f t="shared" ref="AC260:AD260" si="1893">+AC118+AC122+AC123</f>
        <v>50</v>
      </c>
      <c r="AD260" s="4">
        <f t="shared" si="1893"/>
        <v>61</v>
      </c>
      <c r="AE260" s="4">
        <f t="shared" ref="AE260:AF260" si="1894">+AE118+AE122+AE123</f>
        <v>66</v>
      </c>
      <c r="AF260" s="4">
        <f t="shared" si="1894"/>
        <v>67</v>
      </c>
      <c r="AG260" s="4">
        <f t="shared" ref="AG260:AH260" si="1895">+AG118+AG122+AG123</f>
        <v>73</v>
      </c>
      <c r="AH260" s="4">
        <f t="shared" si="1895"/>
        <v>73</v>
      </c>
      <c r="AI260" s="4">
        <f t="shared" ref="AI260:AJ260" si="1896">+AI118+AI122+AI123</f>
        <v>103</v>
      </c>
      <c r="AJ260" s="4">
        <f t="shared" si="1896"/>
        <v>109</v>
      </c>
      <c r="AK260" s="4">
        <f t="shared" ref="AK260:AL260" si="1897">+AK118+AK122+AK123</f>
        <v>123</v>
      </c>
      <c r="AL260" s="4">
        <f t="shared" si="1897"/>
        <v>127</v>
      </c>
      <c r="AM260" s="4">
        <f t="shared" ref="AM260:AN260" si="1898">+AM118+AM122+AM123</f>
        <v>134</v>
      </c>
      <c r="AN260" s="4">
        <f t="shared" si="1898"/>
        <v>144</v>
      </c>
      <c r="AO260" s="4">
        <f t="shared" ref="AO260:AP260" si="1899">+AO118+AO122+AO123</f>
        <v>160</v>
      </c>
      <c r="AP260" s="4">
        <f t="shared" si="1899"/>
        <v>165</v>
      </c>
      <c r="AQ260" s="4">
        <f t="shared" ref="AQ260:AR260" si="1900">+AQ118+AQ122+AQ123</f>
        <v>176</v>
      </c>
      <c r="AR260" s="4">
        <f t="shared" si="1900"/>
        <v>206</v>
      </c>
      <c r="AS260" s="4">
        <f t="shared" ref="AS260:AT260" si="1901">+AS118+AS122+AS123</f>
        <v>224</v>
      </c>
      <c r="AT260" s="4">
        <f t="shared" si="1901"/>
        <v>224</v>
      </c>
      <c r="AU260" s="4">
        <f t="shared" ref="AU260:AV260" si="1902">+AU118+AU122+AU123</f>
        <v>224</v>
      </c>
      <c r="AV260" s="4">
        <f t="shared" si="1902"/>
        <v>226</v>
      </c>
      <c r="AW260" s="4">
        <f t="shared" ref="AW260:AX260" si="1903">+AW118+AW122+AW123</f>
        <v>234</v>
      </c>
      <c r="AX260" s="4">
        <f t="shared" si="1903"/>
        <v>243</v>
      </c>
      <c r="AY260" s="4">
        <f t="shared" ref="AY260:AZ260" si="1904">+AY118+AY122+AY123</f>
        <v>246</v>
      </c>
      <c r="AZ260" s="4">
        <f t="shared" si="1904"/>
        <v>257</v>
      </c>
      <c r="BA260" s="4">
        <f t="shared" ref="BA260:BB260" si="1905">+BA118+BA122+BA123</f>
        <v>257</v>
      </c>
      <c r="BB260" s="4">
        <f t="shared" si="1905"/>
        <v>257</v>
      </c>
      <c r="BC260" s="4">
        <f t="shared" ref="BC260:BD260" si="1906">+BC118+BC122+BC123</f>
        <v>263</v>
      </c>
      <c r="BD260" s="4">
        <f t="shared" si="1906"/>
        <v>263</v>
      </c>
      <c r="BE260" s="4">
        <f t="shared" ref="BE260:BF260" si="1907">+BE118+BE122+BE123</f>
        <v>269</v>
      </c>
      <c r="BF260" s="4">
        <f t="shared" si="1907"/>
        <v>269</v>
      </c>
      <c r="BG260" s="4">
        <f t="shared" ref="BG260:BH260" si="1908">+BG118+BG122+BG123</f>
        <v>279</v>
      </c>
      <c r="BH260" s="4">
        <f t="shared" si="1908"/>
        <v>281</v>
      </c>
      <c r="BI260" s="4">
        <f t="shared" ref="BI260:BJ260" si="1909">+BI118+BI122+BI123</f>
        <v>282</v>
      </c>
      <c r="BJ260" s="4">
        <f t="shared" si="1909"/>
        <v>284</v>
      </c>
      <c r="BK260" s="4">
        <f t="shared" ref="BK260:BL260" si="1910">+BK118+BK122+BK123</f>
        <v>284</v>
      </c>
      <c r="BL260" s="4">
        <f t="shared" si="1910"/>
        <v>287</v>
      </c>
      <c r="BM260" s="4">
        <f t="shared" ref="BM260" si="1911">+BM118+BM122+BM123</f>
        <v>292</v>
      </c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2">
        <v>17</v>
      </c>
      <c r="CC260" s="107">
        <f ca="1">HLOOKUP($B$170,$E$244:$BZ$265,$CA260,FALSE)</f>
        <v>292</v>
      </c>
      <c r="CD260" s="106">
        <f t="shared" ca="1" si="1588"/>
        <v>9.4057316982821657</v>
      </c>
      <c r="CE260" s="114">
        <f ca="1">HLOOKUP($B$170,$D$244:$BZ$265,$CA260,FALSE)-HLOOKUP($B$170-1,$D$244:$BZ$265,$CA260,FALSE)</f>
        <v>5</v>
      </c>
      <c r="CG260" t="s">
        <v>70</v>
      </c>
      <c r="CH260">
        <v>30</v>
      </c>
      <c r="CI260">
        <f ca="1">HLOOKUP($B$170,$D$2:$BZ$159,$CL260,FALSE)</f>
        <v>1</v>
      </c>
      <c r="CJ260" s="3">
        <f t="shared" ca="1" si="1589"/>
        <v>3.3333333333333333E-2</v>
      </c>
      <c r="CK260" s="3">
        <f ca="1">HLOOKUP($B$170,$D$2:$BZ$159,$CL260-1,FALSE)/HLOOKUP($B$170,$D$2:$BZ$159,$CL260+1,FALSE)</f>
        <v>0.10674157303370786</v>
      </c>
      <c r="CL260">
        <v>119</v>
      </c>
    </row>
    <row r="261" spans="1:90" x14ac:dyDescent="0.25">
      <c r="B261" s="85" t="s">
        <v>61</v>
      </c>
      <c r="C261" s="85">
        <v>570365</v>
      </c>
      <c r="D261" s="4">
        <f>+D125+D129+D130</f>
        <v>0</v>
      </c>
      <c r="E261" s="4">
        <f>+E125+E129+E130</f>
        <v>0</v>
      </c>
      <c r="F261" s="4">
        <f t="shared" ref="F261:V261" si="1912">+F125+F129+F130</f>
        <v>0</v>
      </c>
      <c r="G261" s="4">
        <f t="shared" si="1912"/>
        <v>0</v>
      </c>
      <c r="H261" s="4">
        <f t="shared" si="1912"/>
        <v>0</v>
      </c>
      <c r="I261" s="4">
        <f t="shared" si="1912"/>
        <v>0</v>
      </c>
      <c r="J261" s="4">
        <f t="shared" si="1912"/>
        <v>0</v>
      </c>
      <c r="K261" s="4">
        <f t="shared" si="1912"/>
        <v>0</v>
      </c>
      <c r="L261" s="4">
        <f t="shared" si="1912"/>
        <v>1</v>
      </c>
      <c r="M261" s="4">
        <f t="shared" si="1912"/>
        <v>1</v>
      </c>
      <c r="N261" s="4">
        <f t="shared" si="1912"/>
        <v>1</v>
      </c>
      <c r="O261" s="4">
        <f t="shared" si="1912"/>
        <v>3</v>
      </c>
      <c r="P261" s="4">
        <f t="shared" si="1912"/>
        <v>3</v>
      </c>
      <c r="Q261" s="4">
        <f t="shared" si="1912"/>
        <v>4</v>
      </c>
      <c r="R261" s="4">
        <f t="shared" si="1912"/>
        <v>5</v>
      </c>
      <c r="S261" s="4">
        <f t="shared" si="1912"/>
        <v>7</v>
      </c>
      <c r="T261" s="4">
        <f t="shared" si="1912"/>
        <v>8</v>
      </c>
      <c r="U261" s="4">
        <f t="shared" si="1912"/>
        <v>8</v>
      </c>
      <c r="V261" s="4">
        <f t="shared" si="1912"/>
        <v>10</v>
      </c>
      <c r="W261" s="4">
        <f t="shared" ref="W261:X261" si="1913">+W125+W129+W130</f>
        <v>10</v>
      </c>
      <c r="X261" s="4">
        <f t="shared" si="1913"/>
        <v>11</v>
      </c>
      <c r="Y261" s="4">
        <f t="shared" ref="Y261:Z261" si="1914">+Y125+Y129+Y130</f>
        <v>12</v>
      </c>
      <c r="Z261" s="4">
        <f t="shared" si="1914"/>
        <v>20</v>
      </c>
      <c r="AA261" s="4">
        <f t="shared" ref="AA261:AB261" si="1915">+AA125+AA129+AA130</f>
        <v>27</v>
      </c>
      <c r="AB261" s="4">
        <f t="shared" si="1915"/>
        <v>37</v>
      </c>
      <c r="AC261" s="4">
        <f t="shared" ref="AC261:AD261" si="1916">+AC125+AC129+AC130</f>
        <v>52</v>
      </c>
      <c r="AD261" s="4">
        <f t="shared" si="1916"/>
        <v>66</v>
      </c>
      <c r="AE261" s="4">
        <f t="shared" ref="AE261:AF261" si="1917">+AE125+AE129+AE130</f>
        <v>81</v>
      </c>
      <c r="AF261" s="4">
        <f t="shared" si="1917"/>
        <v>90</v>
      </c>
      <c r="AG261" s="4">
        <f t="shared" ref="AG261:AH261" si="1918">+AG125+AG129+AG130</f>
        <v>92</v>
      </c>
      <c r="AH261" s="4">
        <f t="shared" si="1918"/>
        <v>113</v>
      </c>
      <c r="AI261" s="4">
        <f t="shared" ref="AI261:AJ261" si="1919">+AI125+AI129+AI130</f>
        <v>134</v>
      </c>
      <c r="AJ261" s="4">
        <f t="shared" si="1919"/>
        <v>151</v>
      </c>
      <c r="AK261" s="4">
        <f t="shared" ref="AK261:AL261" si="1920">+AK125+AK129+AK130</f>
        <v>182</v>
      </c>
      <c r="AL261" s="4">
        <f t="shared" si="1920"/>
        <v>202</v>
      </c>
      <c r="AM261" s="4">
        <f t="shared" ref="AM261:AN261" si="1921">+AM125+AM129+AM130</f>
        <v>214</v>
      </c>
      <c r="AN261" s="4">
        <f t="shared" si="1921"/>
        <v>226</v>
      </c>
      <c r="AO261" s="4">
        <f t="shared" ref="AO261:AP261" si="1922">+AO125+AO129+AO130</f>
        <v>237</v>
      </c>
      <c r="AP261" s="4">
        <f t="shared" si="1922"/>
        <v>246</v>
      </c>
      <c r="AQ261" s="4">
        <f t="shared" ref="AQ261:AR261" si="1923">+AQ125+AQ129+AQ130</f>
        <v>261</v>
      </c>
      <c r="AR261" s="4">
        <f t="shared" si="1923"/>
        <v>264</v>
      </c>
      <c r="AS261" s="4">
        <f t="shared" ref="AS261:AT261" si="1924">+AS125+AS129+AS130</f>
        <v>278</v>
      </c>
      <c r="AT261" s="4">
        <f t="shared" si="1924"/>
        <v>287</v>
      </c>
      <c r="AU261" s="4">
        <f t="shared" ref="AU261:AV261" si="1925">+AU125+AU129+AU130</f>
        <v>291</v>
      </c>
      <c r="AV261" s="4">
        <f t="shared" si="1925"/>
        <v>297</v>
      </c>
      <c r="AW261" s="4">
        <f t="shared" ref="AW261:AX261" si="1926">+AW125+AW129+AW130</f>
        <v>303</v>
      </c>
      <c r="AX261" s="4">
        <f t="shared" si="1926"/>
        <v>308</v>
      </c>
      <c r="AY261" s="4">
        <f t="shared" ref="AY261:AZ261" si="1927">+AY125+AY129+AY130</f>
        <v>312</v>
      </c>
      <c r="AZ261" s="4">
        <f t="shared" si="1927"/>
        <v>315</v>
      </c>
      <c r="BA261" s="4">
        <f t="shared" ref="BA261:BB261" si="1928">+BA125+BA129+BA130</f>
        <v>319</v>
      </c>
      <c r="BB261" s="4">
        <f t="shared" si="1928"/>
        <v>319</v>
      </c>
      <c r="BC261" s="4">
        <f t="shared" ref="BC261:BD261" si="1929">+BC125+BC129+BC130</f>
        <v>320</v>
      </c>
      <c r="BD261" s="4">
        <f t="shared" si="1929"/>
        <v>336</v>
      </c>
      <c r="BE261" s="4">
        <f t="shared" ref="BE261:BF261" si="1930">+BE125+BE129+BE130</f>
        <v>337</v>
      </c>
      <c r="BF261" s="4">
        <f t="shared" si="1930"/>
        <v>339</v>
      </c>
      <c r="BG261" s="4">
        <f t="shared" ref="BG261:BH261" si="1931">+BG125+BG129+BG130</f>
        <v>342</v>
      </c>
      <c r="BH261" s="4">
        <f t="shared" si="1931"/>
        <v>342</v>
      </c>
      <c r="BI261" s="4">
        <f t="shared" ref="BI261:BJ261" si="1932">+BI125+BI129+BI130</f>
        <v>350</v>
      </c>
      <c r="BJ261" s="4">
        <f t="shared" si="1932"/>
        <v>354</v>
      </c>
      <c r="BK261" s="4">
        <f t="shared" ref="BK261:BL261" si="1933">+BK125+BK129+BK130</f>
        <v>356</v>
      </c>
      <c r="BL261" s="4">
        <f t="shared" si="1933"/>
        <v>360</v>
      </c>
      <c r="BM261" s="4">
        <f t="shared" ref="BM261" si="1934">+BM125+BM129+BM130</f>
        <v>361</v>
      </c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2">
        <v>18</v>
      </c>
      <c r="CC261" s="107">
        <f ca="1">HLOOKUP($B$170,$E$244:$BZ$265,$CA261,FALSE)</f>
        <v>361</v>
      </c>
      <c r="CD261" s="106">
        <f t="shared" ca="1" si="1588"/>
        <v>6.3292803730944218</v>
      </c>
      <c r="CE261" s="114">
        <f ca="1">HLOOKUP($B$170,$D$244:$BZ$265,$CA261,FALSE)-HLOOKUP($B$170-1,$D$244:$BZ$265,$CA261,FALSE)</f>
        <v>1</v>
      </c>
      <c r="CG261" t="s">
        <v>61</v>
      </c>
      <c r="CH261">
        <v>49</v>
      </c>
      <c r="CI261">
        <f ca="1">HLOOKUP($B$170,$D$2:$BZ$159,$CL261,FALSE)</f>
        <v>7</v>
      </c>
      <c r="CJ261" s="3">
        <f t="shared" ca="1" si="1589"/>
        <v>0.14285714285714285</v>
      </c>
      <c r="CK261" s="3">
        <f ca="1">HLOOKUP($B$170,$D$2:$BZ$159,$CL261-1,FALSE)/HLOOKUP($B$170,$D$2:$BZ$159,$CL261+1,FALSE)</f>
        <v>0.37908496732026142</v>
      </c>
      <c r="CL261">
        <v>126</v>
      </c>
    </row>
    <row r="262" spans="1:90" x14ac:dyDescent="0.25">
      <c r="B262" s="85" t="s">
        <v>63</v>
      </c>
      <c r="C262" s="85">
        <v>1965128</v>
      </c>
      <c r="D262" s="4">
        <f>+D132+D136+D137</f>
        <v>0</v>
      </c>
      <c r="E262" s="4">
        <f>+E132+E136+E137</f>
        <v>0</v>
      </c>
      <c r="F262" s="4">
        <f t="shared" ref="F262:V262" si="1935">+F132+F136+F137</f>
        <v>0</v>
      </c>
      <c r="G262" s="4">
        <f t="shared" si="1935"/>
        <v>0</v>
      </c>
      <c r="H262" s="4">
        <f t="shared" si="1935"/>
        <v>1</v>
      </c>
      <c r="I262" s="4">
        <f t="shared" si="1935"/>
        <v>1</v>
      </c>
      <c r="J262" s="4">
        <f t="shared" si="1935"/>
        <v>1</v>
      </c>
      <c r="K262" s="4">
        <f t="shared" si="1935"/>
        <v>1</v>
      </c>
      <c r="L262" s="4">
        <f t="shared" si="1935"/>
        <v>1</v>
      </c>
      <c r="M262" s="4">
        <f t="shared" si="1935"/>
        <v>1</v>
      </c>
      <c r="N262" s="4">
        <f t="shared" si="1935"/>
        <v>2</v>
      </c>
      <c r="O262" s="4">
        <f t="shared" si="1935"/>
        <v>4</v>
      </c>
      <c r="P262" s="4">
        <f t="shared" si="1935"/>
        <v>4</v>
      </c>
      <c r="Q262" s="4">
        <f t="shared" si="1935"/>
        <v>9</v>
      </c>
      <c r="R262" s="4">
        <f t="shared" si="1935"/>
        <v>11</v>
      </c>
      <c r="S262" s="4">
        <f t="shared" si="1935"/>
        <v>13</v>
      </c>
      <c r="T262" s="4">
        <f t="shared" si="1935"/>
        <v>19</v>
      </c>
      <c r="U262" s="4">
        <f t="shared" si="1935"/>
        <v>33</v>
      </c>
      <c r="V262" s="4">
        <f t="shared" si="1935"/>
        <v>38</v>
      </c>
      <c r="W262" s="4">
        <f t="shared" ref="W262:X262" si="1936">+W132+W136+W137</f>
        <v>60</v>
      </c>
      <c r="X262" s="4">
        <f t="shared" si="1936"/>
        <v>68</v>
      </c>
      <c r="Y262" s="4">
        <f t="shared" ref="Y262:Z262" si="1937">+Y132+Y136+Y137</f>
        <v>89</v>
      </c>
      <c r="Z262" s="4">
        <f t="shared" si="1937"/>
        <v>114</v>
      </c>
      <c r="AA262" s="4">
        <f t="shared" ref="AA262:AB262" si="1938">+AA132+AA136+AA137</f>
        <v>129</v>
      </c>
      <c r="AB262" s="4">
        <f t="shared" si="1938"/>
        <v>169</v>
      </c>
      <c r="AC262" s="4">
        <f t="shared" ref="AC262:AD262" si="1939">+AC132+AC136+AC137</f>
        <v>207</v>
      </c>
      <c r="AD262" s="4">
        <f t="shared" si="1939"/>
        <v>235</v>
      </c>
      <c r="AE262" s="4">
        <f t="shared" ref="AE262:AF262" si="1940">+AE132+AE136+AE137</f>
        <v>273</v>
      </c>
      <c r="AF262" s="4">
        <f t="shared" si="1940"/>
        <v>292</v>
      </c>
      <c r="AG262" s="4">
        <f t="shared" ref="AG262:AH262" si="1941">+AG132+AG136+AG137</f>
        <v>319</v>
      </c>
      <c r="AH262" s="4">
        <f t="shared" si="1941"/>
        <v>351</v>
      </c>
      <c r="AI262" s="4">
        <f t="shared" ref="AI262:AJ262" si="1942">+AI132+AI136+AI137</f>
        <v>393</v>
      </c>
      <c r="AJ262" s="4">
        <f t="shared" si="1942"/>
        <v>494</v>
      </c>
      <c r="AK262" s="4">
        <f t="shared" ref="AK262:AL262" si="1943">+AK132+AK136+AK137</f>
        <v>555</v>
      </c>
      <c r="AL262" s="4">
        <f t="shared" si="1943"/>
        <v>614</v>
      </c>
      <c r="AM262" s="4">
        <f t="shared" ref="AM262:AN262" si="1944">+AM132+AM136+AM137</f>
        <v>647</v>
      </c>
      <c r="AN262" s="4">
        <f t="shared" si="1944"/>
        <v>659</v>
      </c>
      <c r="AO262" s="4">
        <f t="shared" ref="AO262:AP262" si="1945">+AO132+AO136+AO137</f>
        <v>669</v>
      </c>
      <c r="AP262" s="4">
        <f t="shared" si="1945"/>
        <v>691</v>
      </c>
      <c r="AQ262" s="4">
        <f t="shared" ref="AQ262:AR262" si="1946">+AQ132+AQ136+AQ137</f>
        <v>733</v>
      </c>
      <c r="AR262" s="4">
        <f t="shared" si="1946"/>
        <v>741</v>
      </c>
      <c r="AS262" s="4">
        <f t="shared" ref="AS262:AT262" si="1947">+AS132+AS136+AS137</f>
        <v>795</v>
      </c>
      <c r="AT262" s="4">
        <f t="shared" si="1947"/>
        <v>817</v>
      </c>
      <c r="AU262" s="4">
        <f t="shared" ref="AU262:AV262" si="1948">+AU132+AU136+AU137</f>
        <v>833</v>
      </c>
      <c r="AV262" s="4">
        <f t="shared" si="1948"/>
        <v>859</v>
      </c>
      <c r="AW262" s="4">
        <f t="shared" ref="AW262:AX262" si="1949">+AW132+AW136+AW137</f>
        <v>874</v>
      </c>
      <c r="AX262" s="4">
        <f t="shared" si="1949"/>
        <v>901</v>
      </c>
      <c r="AY262" s="4">
        <f t="shared" ref="AY262:AZ262" si="1950">+AY132+AY136+AY137</f>
        <v>915</v>
      </c>
      <c r="AZ262" s="4">
        <f t="shared" si="1950"/>
        <v>923</v>
      </c>
      <c r="BA262" s="4">
        <f t="shared" ref="BA262:BB262" si="1951">+BA132+BA136+BA137</f>
        <v>928</v>
      </c>
      <c r="BB262" s="4">
        <f t="shared" si="1951"/>
        <v>956</v>
      </c>
      <c r="BC262" s="4">
        <f t="shared" ref="BC262:BD262" si="1952">+BC132+BC136+BC137</f>
        <v>971</v>
      </c>
      <c r="BD262" s="4">
        <f t="shared" si="1952"/>
        <v>1009</v>
      </c>
      <c r="BE262" s="4">
        <f t="shared" ref="BE262:BF262" si="1953">+BE132+BE136+BE137</f>
        <v>991</v>
      </c>
      <c r="BF262" s="4">
        <f t="shared" si="1953"/>
        <v>1011</v>
      </c>
      <c r="BG262" s="4">
        <f t="shared" ref="BG262:BH262" si="1954">+BG132+BG136+BG137</f>
        <v>1035</v>
      </c>
      <c r="BH262" s="4">
        <f t="shared" si="1954"/>
        <v>1038</v>
      </c>
      <c r="BI262" s="4">
        <f t="shared" ref="BI262:BJ262" si="1955">+BI132+BI136+BI137</f>
        <v>1047</v>
      </c>
      <c r="BJ262" s="4">
        <f t="shared" si="1955"/>
        <v>1060</v>
      </c>
      <c r="BK262" s="4">
        <f t="shared" ref="BK262:BL262" si="1956">+BK132+BK136+BK137</f>
        <v>1069</v>
      </c>
      <c r="BL262" s="4">
        <f t="shared" si="1956"/>
        <v>1079</v>
      </c>
      <c r="BM262" s="4">
        <f t="shared" ref="BM262" si="1957">+BM132+BM136+BM137</f>
        <v>1088</v>
      </c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2">
        <v>19</v>
      </c>
      <c r="CC262" s="107">
        <f ca="1">HLOOKUP($B$170,$E$244:$BZ$265,$CA262,FALSE)</f>
        <v>1088</v>
      </c>
      <c r="CD262" s="106">
        <f t="shared" ca="1" si="1588"/>
        <v>5.5365350246905036</v>
      </c>
      <c r="CE262" s="114">
        <f ca="1">HLOOKUP($B$170,$D$244:$BZ$265,$CA262,FALSE)-HLOOKUP($B$170-1,$D$244:$BZ$265,$CA262,FALSE)</f>
        <v>9</v>
      </c>
      <c r="CG262" t="s">
        <v>63</v>
      </c>
      <c r="CH262">
        <v>144</v>
      </c>
      <c r="CI262">
        <f ca="1">HLOOKUP($B$170,$D$2:$BZ$159,$CL262,FALSE)</f>
        <v>7</v>
      </c>
      <c r="CJ262" s="3">
        <f t="shared" ca="1" si="1589"/>
        <v>4.8611111111111112E-2</v>
      </c>
      <c r="CK262" s="3">
        <f ca="1">HLOOKUP($B$170,$D$2:$BZ$159,$CL262-1,FALSE)/HLOOKUP($B$170,$D$2:$BZ$159,$CL262+1,FALSE)</f>
        <v>0.18409425625920472</v>
      </c>
      <c r="CL262">
        <v>133</v>
      </c>
    </row>
    <row r="263" spans="1:90" x14ac:dyDescent="0.25">
      <c r="B263" s="85" t="s">
        <v>62</v>
      </c>
      <c r="C263" s="85">
        <v>524256</v>
      </c>
      <c r="D263" s="4">
        <f>+D139+D143+D144</f>
        <v>0</v>
      </c>
      <c r="E263" s="4">
        <f>+E139+E143+E144</f>
        <v>1</v>
      </c>
      <c r="F263" s="4">
        <f t="shared" ref="F263:V263" si="1958">+F139+F143+F144</f>
        <v>1</v>
      </c>
      <c r="G263" s="4">
        <f t="shared" si="1958"/>
        <v>1</v>
      </c>
      <c r="H263" s="4">
        <f t="shared" si="1958"/>
        <v>1</v>
      </c>
      <c r="I263" s="4">
        <f t="shared" si="1958"/>
        <v>1</v>
      </c>
      <c r="J263" s="4">
        <f t="shared" si="1958"/>
        <v>1</v>
      </c>
      <c r="K263" s="4">
        <f t="shared" si="1958"/>
        <v>1</v>
      </c>
      <c r="L263" s="4">
        <f t="shared" si="1958"/>
        <v>1</v>
      </c>
      <c r="M263" s="4">
        <f t="shared" si="1958"/>
        <v>1</v>
      </c>
      <c r="N263" s="4">
        <f t="shared" si="1958"/>
        <v>1</v>
      </c>
      <c r="O263" s="4">
        <f t="shared" si="1958"/>
        <v>4</v>
      </c>
      <c r="P263" s="4">
        <f t="shared" si="1958"/>
        <v>9</v>
      </c>
      <c r="Q263" s="4">
        <f t="shared" si="1958"/>
        <v>9</v>
      </c>
      <c r="R263" s="4">
        <f t="shared" si="1958"/>
        <v>9</v>
      </c>
      <c r="S263" s="4">
        <f t="shared" si="1958"/>
        <v>38</v>
      </c>
      <c r="T263" s="4">
        <f t="shared" si="1958"/>
        <v>75</v>
      </c>
      <c r="U263" s="4">
        <f t="shared" si="1958"/>
        <v>104</v>
      </c>
      <c r="V263" s="4">
        <f t="shared" si="1958"/>
        <v>125</v>
      </c>
      <c r="W263" s="4">
        <f t="shared" ref="W263:X263" si="1959">+W139+W143+W144</f>
        <v>173</v>
      </c>
      <c r="X263" s="4">
        <f t="shared" si="1959"/>
        <v>204</v>
      </c>
      <c r="Y263" s="4">
        <f t="shared" ref="Y263:Z263" si="1960">+Y139+Y143+Y144</f>
        <v>241</v>
      </c>
      <c r="Z263" s="4">
        <f t="shared" si="1960"/>
        <v>291</v>
      </c>
      <c r="AA263" s="4">
        <f t="shared" ref="AA263:AB263" si="1961">+AA139+AA143+AA144</f>
        <v>376</v>
      </c>
      <c r="AB263" s="4">
        <f t="shared" si="1961"/>
        <v>436</v>
      </c>
      <c r="AC263" s="4">
        <f t="shared" ref="AC263:AD263" si="1962">+AC139+AC143+AC144</f>
        <v>548</v>
      </c>
      <c r="AD263" s="4">
        <f t="shared" si="1962"/>
        <v>621</v>
      </c>
      <c r="AE263" s="4">
        <f t="shared" ref="AE263:AF263" si="1963">+AE139+AE143+AE144</f>
        <v>678</v>
      </c>
      <c r="AF263" s="4">
        <f t="shared" si="1963"/>
        <v>724</v>
      </c>
      <c r="AG263" s="4">
        <f t="shared" ref="AG263:AH263" si="1964">+AG139+AG143+AG144</f>
        <v>781</v>
      </c>
      <c r="AH263" s="4">
        <f t="shared" si="1964"/>
        <v>858</v>
      </c>
      <c r="AI263" s="4">
        <f t="shared" ref="AI263:AJ263" si="1965">+AI139+AI143+AI144</f>
        <v>906</v>
      </c>
      <c r="AJ263" s="4">
        <f t="shared" si="1965"/>
        <v>1003</v>
      </c>
      <c r="AK263" s="4">
        <f t="shared" ref="AK263:AL263" si="1966">+AK139+AK143+AK144</f>
        <v>1109</v>
      </c>
      <c r="AL263" s="4">
        <f t="shared" si="1966"/>
        <v>1214</v>
      </c>
      <c r="AM263" s="4">
        <f t="shared" ref="AM263:AN263" si="1967">+AM139+AM143+AM144</f>
        <v>1325</v>
      </c>
      <c r="AN263" s="4">
        <f t="shared" si="1967"/>
        <v>1371</v>
      </c>
      <c r="AO263" s="4">
        <f t="shared" ref="AO263:AP263" si="1968">+AO139+AO143+AO144</f>
        <v>1418</v>
      </c>
      <c r="AP263" s="4">
        <f t="shared" si="1968"/>
        <v>1479</v>
      </c>
      <c r="AQ263" s="4">
        <f t="shared" ref="AQ263:AR263" si="1969">+AQ139+AQ143+AQ144</f>
        <v>1559</v>
      </c>
      <c r="AR263" s="4">
        <f t="shared" si="1969"/>
        <v>1592</v>
      </c>
      <c r="AS263" s="4">
        <f t="shared" ref="AS263:AT263" si="1970">+AS139+AS143+AS144</f>
        <v>1644</v>
      </c>
      <c r="AT263" s="4">
        <f t="shared" si="1970"/>
        <v>1722</v>
      </c>
      <c r="AU263" s="4">
        <f t="shared" ref="AU263:AV263" si="1971">+AU139+AU143+AU144</f>
        <v>1811</v>
      </c>
      <c r="AV263" s="4">
        <f t="shared" si="1971"/>
        <v>1835</v>
      </c>
      <c r="AW263" s="4">
        <f t="shared" ref="AW263:AX263" si="1972">+AW139+AW143+AW144</f>
        <v>1903</v>
      </c>
      <c r="AX263" s="4">
        <f t="shared" si="1972"/>
        <v>1955</v>
      </c>
      <c r="AY263" s="4">
        <f t="shared" ref="AY263:AZ263" si="1973">+AY139+AY143+AY144</f>
        <v>1957</v>
      </c>
      <c r="AZ263" s="4">
        <f t="shared" si="1973"/>
        <v>2098</v>
      </c>
      <c r="BA263" s="4">
        <f t="shared" ref="BA263:BB263" si="1974">+BA139+BA143+BA144</f>
        <v>2149</v>
      </c>
      <c r="BB263" s="4">
        <f t="shared" si="1974"/>
        <v>2184</v>
      </c>
      <c r="BC263" s="4">
        <f t="shared" ref="BC263:BD263" si="1975">+BC139+BC143+BC144</f>
        <v>2224</v>
      </c>
      <c r="BD263" s="4">
        <f t="shared" si="1975"/>
        <v>2267</v>
      </c>
      <c r="BE263" s="4">
        <f t="shared" ref="BE263:BF263" si="1976">+BE139+BE143+BE144</f>
        <v>2296</v>
      </c>
      <c r="BF263" s="4">
        <f t="shared" si="1976"/>
        <v>2325</v>
      </c>
      <c r="BG263" s="4">
        <f t="shared" ref="BG263:BH263" si="1977">+BG139+BG143+BG144</f>
        <v>2380</v>
      </c>
      <c r="BH263" s="4">
        <f t="shared" si="1977"/>
        <v>2394</v>
      </c>
      <c r="BI263" s="4">
        <f t="shared" ref="BI263:BJ263" si="1978">+BI139+BI143+BI144</f>
        <v>2410</v>
      </c>
      <c r="BJ263" s="4">
        <f t="shared" si="1978"/>
        <v>2416</v>
      </c>
      <c r="BK263" s="4">
        <f t="shared" ref="BK263:BL263" si="1979">+BK139+BK143+BK144</f>
        <v>2435</v>
      </c>
      <c r="BL263" s="4">
        <f t="shared" si="1979"/>
        <v>2456</v>
      </c>
      <c r="BM263" s="4">
        <f t="shared" ref="BM263" si="1980">+BM139+BM143+BM144</f>
        <v>2476</v>
      </c>
      <c r="BN263" s="108"/>
      <c r="BO263" s="108"/>
      <c r="BP263" s="108"/>
      <c r="BQ263" s="108"/>
      <c r="BR263" s="108"/>
      <c r="BS263" s="108"/>
      <c r="BT263" s="108"/>
      <c r="BU263" s="108"/>
      <c r="BV263" s="108"/>
      <c r="BW263" s="108"/>
      <c r="BX263" s="108"/>
      <c r="BY263" s="108"/>
      <c r="BZ263" s="108"/>
      <c r="CA263" s="2">
        <v>20</v>
      </c>
      <c r="CC263" s="107">
        <f ca="1">HLOOKUP($B$170,$E$244:$BZ$265,$CA263,FALSE)</f>
        <v>2476</v>
      </c>
      <c r="CD263" s="106">
        <f t="shared" ca="1" si="1588"/>
        <v>47.228834767747053</v>
      </c>
      <c r="CE263" s="114">
        <f ca="1">HLOOKUP($B$170,$D$244:$BZ$265,$CA263,FALSE)-HLOOKUP($B$170-1,$D$244:$BZ$265,$CA263,FALSE)</f>
        <v>20</v>
      </c>
      <c r="CG263" t="s">
        <v>62</v>
      </c>
      <c r="CH263">
        <v>40</v>
      </c>
      <c r="CI263">
        <f ca="1">HLOOKUP($B$170,$D$2:$BZ$159,$CL263,FALSE)</f>
        <v>14</v>
      </c>
      <c r="CJ263" s="3">
        <f t="shared" ca="1" si="1589"/>
        <v>0.35</v>
      </c>
      <c r="CK263" s="3">
        <f ca="1">HLOOKUP($B$170,$D$2:$BZ$159,$CL263-1,FALSE)/HLOOKUP($B$170,$D$2:$BZ$159,$CL263+1,FALSE)</f>
        <v>0.16022727272727272</v>
      </c>
      <c r="CL263">
        <v>140</v>
      </c>
    </row>
    <row r="264" spans="1:90" x14ac:dyDescent="0.25">
      <c r="B264" s="85" t="s">
        <v>35</v>
      </c>
      <c r="C264" s="85">
        <v>1336655</v>
      </c>
      <c r="D264" s="4">
        <f>+D146+D150+D151</f>
        <v>0</v>
      </c>
      <c r="E264" s="4">
        <f>+E146+E150+E151</f>
        <v>0</v>
      </c>
      <c r="F264" s="4">
        <f t="shared" ref="F264:V264" si="1981">+F146+F150+F151</f>
        <v>0</v>
      </c>
      <c r="G264" s="4">
        <f t="shared" si="1981"/>
        <v>0</v>
      </c>
      <c r="H264" s="4">
        <f t="shared" si="1981"/>
        <v>0</v>
      </c>
      <c r="I264" s="4">
        <f t="shared" si="1981"/>
        <v>0</v>
      </c>
      <c r="J264" s="4">
        <f t="shared" si="1981"/>
        <v>0</v>
      </c>
      <c r="K264" s="4">
        <f t="shared" si="1981"/>
        <v>0</v>
      </c>
      <c r="L264" s="4">
        <f t="shared" si="1981"/>
        <v>1</v>
      </c>
      <c r="M264" s="4">
        <f t="shared" si="1981"/>
        <v>2</v>
      </c>
      <c r="N264" s="4">
        <f t="shared" si="1981"/>
        <v>2</v>
      </c>
      <c r="O264" s="4">
        <f t="shared" si="1981"/>
        <v>5</v>
      </c>
      <c r="P264" s="4">
        <f t="shared" si="1981"/>
        <v>5</v>
      </c>
      <c r="Q264" s="4">
        <f t="shared" si="1981"/>
        <v>11</v>
      </c>
      <c r="R264" s="4">
        <f t="shared" si="1981"/>
        <v>19</v>
      </c>
      <c r="S264" s="4">
        <f t="shared" si="1981"/>
        <v>20</v>
      </c>
      <c r="T264" s="4">
        <f t="shared" si="1981"/>
        <v>37</v>
      </c>
      <c r="U264" s="4">
        <f t="shared" si="1981"/>
        <v>39</v>
      </c>
      <c r="V264" s="4">
        <f t="shared" si="1981"/>
        <v>43</v>
      </c>
      <c r="W264" s="4">
        <f t="shared" ref="W264:X264" si="1982">+W146+W150+W151</f>
        <v>47</v>
      </c>
      <c r="X264" s="4">
        <f t="shared" si="1982"/>
        <v>77</v>
      </c>
      <c r="Y264" s="4">
        <f t="shared" ref="Y264:Z264" si="1983">+Y146+Y150+Y151</f>
        <v>107</v>
      </c>
      <c r="Z264" s="4">
        <f t="shared" si="1983"/>
        <v>117</v>
      </c>
      <c r="AA264" s="4">
        <f t="shared" ref="AA264:AB264" si="1984">+AA146+AA150+AA151</f>
        <v>134</v>
      </c>
      <c r="AB264" s="4">
        <f t="shared" si="1984"/>
        <v>206</v>
      </c>
      <c r="AC264" s="4">
        <f t="shared" ref="AC264:AD264" si="1985">+AC146+AC150+AC151</f>
        <v>293</v>
      </c>
      <c r="AD264" s="4">
        <f t="shared" si="1985"/>
        <v>330</v>
      </c>
      <c r="AE264" s="4">
        <f t="shared" ref="AE264:AF264" si="1986">+AE146+AE150+AE151</f>
        <v>339</v>
      </c>
      <c r="AF264" s="4">
        <f t="shared" si="1986"/>
        <v>359</v>
      </c>
      <c r="AG264" s="4">
        <f t="shared" ref="AG264:AH264" si="1987">+AG146+AG150+AG151</f>
        <v>421</v>
      </c>
      <c r="AH264" s="4">
        <f t="shared" si="1987"/>
        <v>442</v>
      </c>
      <c r="AI264" s="4">
        <f t="shared" ref="AI264:AJ264" si="1988">+AI146+AI150+AI151</f>
        <v>494</v>
      </c>
      <c r="AJ264" s="4">
        <f t="shared" si="1988"/>
        <v>530</v>
      </c>
      <c r="AK264" s="4">
        <f t="shared" ref="AK264:AL264" si="1989">+AK146+AK150+AK151</f>
        <v>624</v>
      </c>
      <c r="AL264" s="4">
        <f t="shared" si="1989"/>
        <v>638</v>
      </c>
      <c r="AM264" s="4">
        <f t="shared" ref="AM264:AN264" si="1990">+AM146+AM150+AM151</f>
        <v>682</v>
      </c>
      <c r="AN264" s="4">
        <f t="shared" si="1990"/>
        <v>722</v>
      </c>
      <c r="AO264" s="4">
        <f t="shared" ref="AO264:AP264" si="1991">+AO146+AO150+AO151</f>
        <v>745</v>
      </c>
      <c r="AP264" s="4">
        <f t="shared" si="1991"/>
        <v>794</v>
      </c>
      <c r="AQ264" s="4">
        <f t="shared" ref="AQ264:AR264" si="1992">+AQ146+AQ150+AQ151</f>
        <v>825</v>
      </c>
      <c r="AR264" s="4">
        <f t="shared" si="1992"/>
        <v>874</v>
      </c>
      <c r="AS264" s="4">
        <f t="shared" ref="AS264:AT264" si="1993">+AS146+AS150+AS151</f>
        <v>907</v>
      </c>
      <c r="AT264" s="4">
        <f t="shared" si="1993"/>
        <v>922</v>
      </c>
      <c r="AU264" s="4">
        <f t="shared" ref="AU264:AV264" si="1994">+AU146+AU150+AU151</f>
        <v>935</v>
      </c>
      <c r="AV264" s="4">
        <f t="shared" si="1994"/>
        <v>975</v>
      </c>
      <c r="AW264" s="4">
        <f t="shared" ref="AW264:AX264" si="1995">+AW146+AW150+AW151</f>
        <v>1026</v>
      </c>
      <c r="AX264" s="4">
        <f t="shared" si="1995"/>
        <v>1063</v>
      </c>
      <c r="AY264" s="4">
        <f t="shared" ref="AY264:AZ264" si="1996">+AY146+AY150+AY151</f>
        <v>1091</v>
      </c>
      <c r="AZ264" s="4">
        <f t="shared" si="1996"/>
        <v>1113</v>
      </c>
      <c r="BA264" s="4">
        <f t="shared" ref="BA264:BB264" si="1997">+BA146+BA150+BA151</f>
        <v>1128</v>
      </c>
      <c r="BB264" s="4">
        <f t="shared" si="1997"/>
        <v>1138</v>
      </c>
      <c r="BC264" s="4">
        <f t="shared" ref="BC264:BD264" si="1998">+BC146+BC150+BC151</f>
        <v>1161</v>
      </c>
      <c r="BD264" s="4">
        <f t="shared" si="1998"/>
        <v>1164</v>
      </c>
      <c r="BE264" s="4">
        <f t="shared" ref="BE264:BF264" si="1999">+BE146+BE150+BE151</f>
        <v>1178</v>
      </c>
      <c r="BF264" s="4">
        <f t="shared" si="1999"/>
        <v>1198</v>
      </c>
      <c r="BG264" s="4">
        <f t="shared" ref="BG264:BH264" si="2000">+BG146+BG150+BG151</f>
        <v>1215</v>
      </c>
      <c r="BH264" s="4">
        <f t="shared" si="2000"/>
        <v>1228</v>
      </c>
      <c r="BI264" s="4">
        <f t="shared" ref="BI264:BJ264" si="2001">+BI146+BI150+BI151</f>
        <v>1236</v>
      </c>
      <c r="BJ264" s="4">
        <f t="shared" si="2001"/>
        <v>1247</v>
      </c>
      <c r="BK264" s="4">
        <f t="shared" ref="BK264:BL264" si="2002">+BK146+BK150+BK151</f>
        <v>1254</v>
      </c>
      <c r="BL264" s="4">
        <f t="shared" si="2002"/>
        <v>1257</v>
      </c>
      <c r="BM264" s="4">
        <f t="shared" ref="BM264" si="2003">+BM146+BM150+BM151</f>
        <v>1271</v>
      </c>
      <c r="BN264" s="108"/>
      <c r="BO264" s="108"/>
      <c r="BP264" s="108"/>
      <c r="BQ264" s="108"/>
      <c r="BR264" s="108"/>
      <c r="BS264" s="108"/>
      <c r="BT264" s="108"/>
      <c r="BU264" s="108"/>
      <c r="BV264" s="108"/>
      <c r="BW264" s="108"/>
      <c r="BX264" s="108"/>
      <c r="BY264" s="108"/>
      <c r="BZ264" s="108"/>
      <c r="CA264" s="2">
        <v>21</v>
      </c>
      <c r="CC264" s="107">
        <f ca="1">HLOOKUP($B$170,$E$244:$BZ$265,$CA264,FALSE)</f>
        <v>1271</v>
      </c>
      <c r="CD264" s="106">
        <f t="shared" ca="1" si="1588"/>
        <v>9.5088111741623678</v>
      </c>
      <c r="CE264" s="114">
        <f ca="1">HLOOKUP($B$170,$D$244:$BZ$265,$CA264,FALSE)-HLOOKUP($B$170-1,$D$244:$BZ$265,$CA264,FALSE)</f>
        <v>14</v>
      </c>
      <c r="CG264" t="s">
        <v>35</v>
      </c>
      <c r="CH264">
        <v>120</v>
      </c>
      <c r="CI264">
        <f ca="1">HLOOKUP($B$170,$D$2:$BZ$159,$CL264,FALSE)</f>
        <v>18</v>
      </c>
      <c r="CJ264" s="3">
        <f t="shared" ca="1" si="1589"/>
        <v>0.15</v>
      </c>
      <c r="CK264" s="3">
        <f ca="1">HLOOKUP($B$170,$D$2:$BZ$159,$CL264-1,FALSE)/HLOOKUP($B$170,$D$2:$BZ$159,$CL264+1,FALSE)</f>
        <v>0.14117647058823529</v>
      </c>
      <c r="CL264">
        <v>147</v>
      </c>
    </row>
    <row r="265" spans="1:90" x14ac:dyDescent="0.25">
      <c r="B265" s="85" t="s">
        <v>77</v>
      </c>
      <c r="C265" s="85">
        <v>126883</v>
      </c>
      <c r="D265" s="4">
        <f>+D153+D157+D158</f>
        <v>0</v>
      </c>
      <c r="E265" s="4">
        <f>+E153+E157+E158</f>
        <v>0</v>
      </c>
      <c r="F265" s="4">
        <f t="shared" ref="F265:V265" si="2004">+F153+F157+F158</f>
        <v>0</v>
      </c>
      <c r="G265" s="4">
        <f t="shared" si="2004"/>
        <v>0</v>
      </c>
      <c r="H265" s="4">
        <f t="shared" si="2004"/>
        <v>0</v>
      </c>
      <c r="I265" s="4">
        <f t="shared" si="2004"/>
        <v>0</v>
      </c>
      <c r="J265" s="4">
        <f t="shared" si="2004"/>
        <v>0</v>
      </c>
      <c r="K265" s="4">
        <f t="shared" si="2004"/>
        <v>0</v>
      </c>
      <c r="L265" s="4">
        <f t="shared" si="2004"/>
        <v>0</v>
      </c>
      <c r="M265" s="4">
        <f t="shared" si="2004"/>
        <v>0</v>
      </c>
      <c r="N265" s="4">
        <f t="shared" si="2004"/>
        <v>2</v>
      </c>
      <c r="O265" s="4">
        <f t="shared" si="2004"/>
        <v>7</v>
      </c>
      <c r="P265" s="4">
        <f t="shared" si="2004"/>
        <v>8</v>
      </c>
      <c r="Q265" s="4">
        <f t="shared" si="2004"/>
        <v>9</v>
      </c>
      <c r="R265" s="4">
        <f t="shared" si="2004"/>
        <v>15</v>
      </c>
      <c r="S265" s="4">
        <f t="shared" si="2004"/>
        <v>17</v>
      </c>
      <c r="T265" s="4">
        <f t="shared" si="2004"/>
        <v>20</v>
      </c>
      <c r="U265" s="4">
        <f t="shared" si="2004"/>
        <v>27</v>
      </c>
      <c r="V265" s="4">
        <f t="shared" si="2004"/>
        <v>28</v>
      </c>
      <c r="W265" s="4">
        <f t="shared" ref="W265:X265" si="2005">+W153+W157+W158</f>
        <v>42</v>
      </c>
      <c r="X265" s="4">
        <f t="shared" si="2005"/>
        <v>57</v>
      </c>
      <c r="Y265" s="4">
        <f t="shared" ref="Y265:Z265" si="2006">+Y153+Y157+Y158</f>
        <v>105</v>
      </c>
      <c r="Z265" s="4">
        <f t="shared" si="2006"/>
        <v>136</v>
      </c>
      <c r="AA265" s="4">
        <f t="shared" ref="AA265:AB265" si="2007">+AA153+AA157+AA158</f>
        <v>165</v>
      </c>
      <c r="AB265" s="4">
        <f t="shared" si="2007"/>
        <v>215</v>
      </c>
      <c r="AC265" s="4">
        <f t="shared" ref="AC265:AD265" si="2008">+AC153+AC157+AC158</f>
        <v>264</v>
      </c>
      <c r="AD265" s="4">
        <f t="shared" si="2008"/>
        <v>313</v>
      </c>
      <c r="AE265" s="4">
        <f t="shared" ref="AE265:AF265" si="2009">+AE153+AE157+AE158</f>
        <v>364</v>
      </c>
      <c r="AF265" s="4">
        <f t="shared" si="2009"/>
        <v>393</v>
      </c>
      <c r="AG265" s="4">
        <f t="shared" ref="AG265:AH265" si="2010">+AG153+AG157+AG158</f>
        <v>400</v>
      </c>
      <c r="AH265" s="4">
        <f t="shared" si="2010"/>
        <v>401</v>
      </c>
      <c r="AI265" s="4">
        <f t="shared" ref="AI265:AJ265" si="2011">+AI153+AI157+AI158</f>
        <v>408</v>
      </c>
      <c r="AJ265" s="4">
        <f t="shared" si="2011"/>
        <v>452</v>
      </c>
      <c r="AK265" s="4">
        <f t="shared" ref="AK265:AL265" si="2012">+AK153+AK157+AK158</f>
        <v>511</v>
      </c>
      <c r="AL265" s="4">
        <f t="shared" si="2012"/>
        <v>584</v>
      </c>
      <c r="AM265" s="4">
        <f t="shared" ref="AM265:AN265" si="2013">+AM153+AM157+AM158</f>
        <v>584</v>
      </c>
      <c r="AN265" s="4">
        <f t="shared" si="2013"/>
        <v>628</v>
      </c>
      <c r="AO265" s="4">
        <f t="shared" ref="AO265:AP265" si="2014">+AO153+AO157+AO158</f>
        <v>631</v>
      </c>
      <c r="AP265" s="4">
        <f t="shared" si="2014"/>
        <v>668</v>
      </c>
      <c r="AQ265" s="4">
        <f t="shared" ref="AQ265:AR265" si="2015">+AQ153+AQ157+AQ158</f>
        <v>719</v>
      </c>
      <c r="AR265" s="4">
        <f t="shared" si="2015"/>
        <v>748</v>
      </c>
      <c r="AS265" s="4">
        <f t="shared" ref="AS265:AT265" si="2016">+AS153+AS157+AS158</f>
        <v>782</v>
      </c>
      <c r="AT265" s="4">
        <f t="shared" si="2016"/>
        <v>805</v>
      </c>
      <c r="AU265" s="4">
        <f t="shared" ref="AU265:AV265" si="2017">+AU153+AU157+AU158</f>
        <v>835</v>
      </c>
      <c r="AV265" s="4">
        <f t="shared" si="2017"/>
        <v>850</v>
      </c>
      <c r="AW265" s="4">
        <f t="shared" ref="AW265:AX265" si="2018">+AW153+AW157+AW158</f>
        <v>868</v>
      </c>
      <c r="AX265" s="4">
        <f t="shared" si="2018"/>
        <v>879</v>
      </c>
      <c r="AY265" s="4">
        <f t="shared" ref="AY265:AZ265" si="2019">+AY153+AY157+AY158</f>
        <v>902</v>
      </c>
      <c r="AZ265" s="4">
        <f t="shared" si="2019"/>
        <v>921</v>
      </c>
      <c r="BA265" s="4">
        <f t="shared" ref="BA265:BB265" si="2020">+BA153+BA157+BA158</f>
        <v>927</v>
      </c>
      <c r="BB265" s="4">
        <f t="shared" si="2020"/>
        <v>947</v>
      </c>
      <c r="BC265" s="4">
        <f t="shared" ref="BC265:BD265" si="2021">+BC153+BC157+BC158</f>
        <v>958</v>
      </c>
      <c r="BD265" s="4">
        <f t="shared" si="2021"/>
        <v>971</v>
      </c>
      <c r="BE265" s="4">
        <f t="shared" ref="BE265:BF265" si="2022">+BE153+BE157+BE158</f>
        <v>993</v>
      </c>
      <c r="BF265" s="4">
        <f t="shared" si="2022"/>
        <v>1073</v>
      </c>
      <c r="BG265" s="4">
        <f t="shared" ref="BG265:BH265" si="2023">+BG153+BG157+BG158</f>
        <v>1088</v>
      </c>
      <c r="BH265" s="4">
        <f t="shared" si="2023"/>
        <v>1088</v>
      </c>
      <c r="BI265" s="4">
        <f t="shared" ref="BI265:BJ265" si="2024">+BI153+BI157+BI158</f>
        <v>1093</v>
      </c>
      <c r="BJ265" s="4">
        <f t="shared" si="2024"/>
        <v>1095</v>
      </c>
      <c r="BK265" s="4">
        <f t="shared" ref="BK265:BL265" si="2025">+BK153+BK157+BK158</f>
        <v>1096</v>
      </c>
      <c r="BL265" s="4">
        <f t="shared" si="2025"/>
        <v>1100</v>
      </c>
      <c r="BM265" s="4">
        <f t="shared" ref="BM265" si="2026">+BM153+BM157+BM158</f>
        <v>1100</v>
      </c>
      <c r="BN265" s="108"/>
      <c r="BO265" s="108"/>
      <c r="BP265" s="108"/>
      <c r="BQ265" s="108"/>
      <c r="BR265" s="108"/>
      <c r="BS265" s="108"/>
      <c r="BT265" s="108"/>
      <c r="BU265" s="108"/>
      <c r="BV265" s="108"/>
      <c r="BW265" s="108"/>
      <c r="BX265" s="108"/>
      <c r="BY265" s="108"/>
      <c r="BZ265" s="108"/>
      <c r="CA265" s="2">
        <v>22</v>
      </c>
      <c r="CC265" s="107">
        <f ca="1">HLOOKUP($B$170,$E$244:$BZ$265,$CA265,FALSE)</f>
        <v>1100</v>
      </c>
      <c r="CD265" s="106">
        <f t="shared" ca="1" si="1588"/>
        <v>86.694040966875008</v>
      </c>
      <c r="CE265" s="114">
        <f ca="1">HLOOKUP($B$170,$D$244:$BZ$265,$CA265,FALSE)-HLOOKUP($B$170-1,$D$244:$BZ$265,$CA265,FALSE)</f>
        <v>0</v>
      </c>
      <c r="CG265" t="s">
        <v>77</v>
      </c>
      <c r="CH265">
        <v>10</v>
      </c>
      <c r="CI265">
        <f ca="1">HLOOKUP($B$170,$D$2:$BZ$159,$CL265,FALSE)</f>
        <v>6</v>
      </c>
      <c r="CJ265" s="3">
        <f t="shared" ca="1" si="1589"/>
        <v>0.6</v>
      </c>
      <c r="CK265" s="3">
        <f ca="1">HLOOKUP($B$170,$D$2:$BZ$159,$CL265-1,FALSE)/HLOOKUP($B$170,$D$2:$BZ$159,$CL265+1,FALSE)</f>
        <v>0.3705357142857143</v>
      </c>
      <c r="CL265">
        <v>154</v>
      </c>
    </row>
    <row r="266" spans="1:90" x14ac:dyDescent="0.25">
      <c r="B266" s="1"/>
      <c r="D266" s="1"/>
      <c r="E266" s="1"/>
    </row>
    <row r="267" spans="1:90" x14ac:dyDescent="0.25">
      <c r="B267" s="1"/>
      <c r="D267" s="1"/>
      <c r="E267" s="1"/>
    </row>
    <row r="268" spans="1:90" x14ac:dyDescent="0.25">
      <c r="A268" t="s">
        <v>396</v>
      </c>
      <c r="B268" s="1"/>
      <c r="D268" s="1"/>
      <c r="E268" s="96">
        <f>+E2</f>
        <v>43886</v>
      </c>
      <c r="F268" s="96">
        <f t="shared" ref="F268:BL268" si="2027">+F2</f>
        <v>43887</v>
      </c>
      <c r="G268" s="96">
        <f t="shared" si="2027"/>
        <v>43888</v>
      </c>
      <c r="H268" s="96">
        <f t="shared" si="2027"/>
        <v>43889</v>
      </c>
      <c r="I268" s="96">
        <f t="shared" si="2027"/>
        <v>43890</v>
      </c>
      <c r="J268" s="96">
        <f t="shared" si="2027"/>
        <v>43891</v>
      </c>
      <c r="K268" s="96">
        <f t="shared" si="2027"/>
        <v>43892</v>
      </c>
      <c r="L268" s="96">
        <f t="shared" si="2027"/>
        <v>43893</v>
      </c>
      <c r="M268" s="96">
        <f t="shared" si="2027"/>
        <v>43894</v>
      </c>
      <c r="N268" s="96">
        <f t="shared" si="2027"/>
        <v>43895</v>
      </c>
      <c r="O268" s="96">
        <f t="shared" si="2027"/>
        <v>43896</v>
      </c>
      <c r="P268" s="96">
        <f t="shared" si="2027"/>
        <v>43897</v>
      </c>
      <c r="Q268" s="96">
        <f t="shared" si="2027"/>
        <v>43898</v>
      </c>
      <c r="R268" s="96">
        <f t="shared" si="2027"/>
        <v>43899</v>
      </c>
      <c r="S268" s="96">
        <f t="shared" si="2027"/>
        <v>43900</v>
      </c>
      <c r="T268" s="96">
        <f t="shared" si="2027"/>
        <v>43901</v>
      </c>
      <c r="U268" s="96">
        <f t="shared" si="2027"/>
        <v>43902</v>
      </c>
      <c r="V268" s="96">
        <f t="shared" si="2027"/>
        <v>43903</v>
      </c>
      <c r="W268" s="96">
        <f t="shared" si="2027"/>
        <v>43904</v>
      </c>
      <c r="X268" s="96">
        <f t="shared" si="2027"/>
        <v>43905</v>
      </c>
      <c r="Y268" s="96">
        <f t="shared" si="2027"/>
        <v>43906</v>
      </c>
      <c r="Z268" s="96">
        <f t="shared" si="2027"/>
        <v>43907</v>
      </c>
      <c r="AA268" s="96">
        <f t="shared" si="2027"/>
        <v>43908</v>
      </c>
      <c r="AB268" s="96">
        <f t="shared" si="2027"/>
        <v>43909</v>
      </c>
      <c r="AC268" s="96">
        <f t="shared" si="2027"/>
        <v>43910</v>
      </c>
      <c r="AD268" s="96">
        <f t="shared" si="2027"/>
        <v>43911</v>
      </c>
      <c r="AE268" s="96">
        <f t="shared" si="2027"/>
        <v>43912</v>
      </c>
      <c r="AF268" s="96">
        <f t="shared" si="2027"/>
        <v>43913</v>
      </c>
      <c r="AG268" s="96">
        <f t="shared" si="2027"/>
        <v>43914</v>
      </c>
      <c r="AH268" s="96">
        <f t="shared" si="2027"/>
        <v>43915</v>
      </c>
      <c r="AI268" s="96">
        <f t="shared" si="2027"/>
        <v>43916</v>
      </c>
      <c r="AJ268" s="96">
        <f t="shared" si="2027"/>
        <v>43917</v>
      </c>
      <c r="AK268" s="96">
        <f t="shared" si="2027"/>
        <v>43918</v>
      </c>
      <c r="AL268" s="96">
        <f t="shared" si="2027"/>
        <v>43919</v>
      </c>
      <c r="AM268" s="96">
        <f t="shared" si="2027"/>
        <v>43920</v>
      </c>
      <c r="AN268" s="96">
        <f t="shared" si="2027"/>
        <v>43921</v>
      </c>
      <c r="AO268" s="96">
        <f t="shared" si="2027"/>
        <v>43922</v>
      </c>
      <c r="AP268" s="96">
        <f t="shared" si="2027"/>
        <v>43923</v>
      </c>
      <c r="AQ268" s="96">
        <f t="shared" si="2027"/>
        <v>43924</v>
      </c>
      <c r="AR268" s="96">
        <f t="shared" si="2027"/>
        <v>43925</v>
      </c>
      <c r="AS268" s="96">
        <f t="shared" si="2027"/>
        <v>43926</v>
      </c>
      <c r="AT268" s="96">
        <f t="shared" si="2027"/>
        <v>43927</v>
      </c>
      <c r="AU268" s="96">
        <f t="shared" si="2027"/>
        <v>43928</v>
      </c>
      <c r="AV268" s="96">
        <f t="shared" si="2027"/>
        <v>43929</v>
      </c>
      <c r="AW268" s="96">
        <f t="shared" si="2027"/>
        <v>43930</v>
      </c>
      <c r="AX268" s="96">
        <f t="shared" si="2027"/>
        <v>43931</v>
      </c>
      <c r="AY268" s="96">
        <f t="shared" si="2027"/>
        <v>43932</v>
      </c>
      <c r="AZ268" s="96">
        <f t="shared" si="2027"/>
        <v>43933</v>
      </c>
      <c r="BA268" s="96">
        <f t="shared" si="2027"/>
        <v>43934</v>
      </c>
      <c r="BB268" s="96">
        <f t="shared" si="2027"/>
        <v>43935</v>
      </c>
      <c r="BC268" s="96">
        <f t="shared" si="2027"/>
        <v>43936</v>
      </c>
      <c r="BD268" s="96">
        <f t="shared" si="2027"/>
        <v>43937</v>
      </c>
      <c r="BE268" s="96">
        <f t="shared" si="2027"/>
        <v>43938</v>
      </c>
      <c r="BF268" s="96">
        <f t="shared" si="2027"/>
        <v>43939</v>
      </c>
      <c r="BG268" s="96">
        <f t="shared" si="2027"/>
        <v>43940</v>
      </c>
      <c r="BH268" s="96">
        <f t="shared" si="2027"/>
        <v>43941</v>
      </c>
      <c r="BI268" s="96">
        <f t="shared" si="2027"/>
        <v>43942</v>
      </c>
      <c r="BJ268" s="96">
        <f t="shared" si="2027"/>
        <v>43943</v>
      </c>
      <c r="BK268" s="96">
        <f t="shared" si="2027"/>
        <v>43944</v>
      </c>
      <c r="BL268" s="96">
        <f t="shared" si="2027"/>
        <v>43945</v>
      </c>
      <c r="BM268" s="96">
        <f t="shared" ref="BM268:BZ268" si="2028">+BM2</f>
        <v>43946</v>
      </c>
      <c r="BN268" s="96">
        <f t="shared" si="2028"/>
        <v>43947</v>
      </c>
      <c r="BO268" s="96">
        <f t="shared" si="2028"/>
        <v>43948</v>
      </c>
      <c r="BP268" s="96">
        <f t="shared" si="2028"/>
        <v>43949</v>
      </c>
      <c r="BQ268" s="96">
        <f t="shared" si="2028"/>
        <v>43950</v>
      </c>
      <c r="BR268" s="96">
        <f t="shared" si="2028"/>
        <v>43951</v>
      </c>
      <c r="BS268" s="96">
        <f t="shared" si="2028"/>
        <v>43952</v>
      </c>
      <c r="BT268" s="96">
        <f t="shared" si="2028"/>
        <v>43953</v>
      </c>
      <c r="BU268" s="96">
        <f t="shared" si="2028"/>
        <v>43954</v>
      </c>
      <c r="BV268" s="96">
        <f t="shared" si="2028"/>
        <v>43955</v>
      </c>
      <c r="BW268" s="96">
        <f t="shared" si="2028"/>
        <v>43956</v>
      </c>
      <c r="BX268" s="96">
        <f t="shared" si="2028"/>
        <v>43957</v>
      </c>
      <c r="BY268" s="96">
        <f t="shared" si="2028"/>
        <v>43958</v>
      </c>
      <c r="BZ268" s="96">
        <f t="shared" si="2028"/>
        <v>43959</v>
      </c>
    </row>
    <row r="269" spans="1:90" x14ac:dyDescent="0.25">
      <c r="B269" s="85" t="s">
        <v>68</v>
      </c>
      <c r="C269" s="97">
        <v>14</v>
      </c>
      <c r="D269" s="1"/>
      <c r="E269" s="4">
        <f>IF(E14="",0,E14+E15-D14-D15)</f>
        <v>9</v>
      </c>
      <c r="F269" s="4">
        <f t="shared" ref="F269:BA269" si="2029">IF(F14="",0,F14+F15-E14-E15)</f>
        <v>0</v>
      </c>
      <c r="G269" s="4">
        <f t="shared" si="2029"/>
        <v>109</v>
      </c>
      <c r="H269" s="4">
        <f t="shared" si="2029"/>
        <v>69</v>
      </c>
      <c r="I269" s="4">
        <f t="shared" si="2029"/>
        <v>54</v>
      </c>
      <c r="J269" s="4">
        <f t="shared" si="2029"/>
        <v>176</v>
      </c>
      <c r="K269" s="4">
        <f t="shared" si="2029"/>
        <v>93</v>
      </c>
      <c r="L269" s="4">
        <f t="shared" si="2029"/>
        <v>260</v>
      </c>
      <c r="M269" s="4">
        <f t="shared" si="2029"/>
        <v>221</v>
      </c>
      <c r="N269" s="4">
        <f t="shared" si="2029"/>
        <v>327</v>
      </c>
      <c r="O269" s="4">
        <f t="shared" si="2029"/>
        <v>518</v>
      </c>
      <c r="P269" s="4">
        <f t="shared" si="2029"/>
        <v>89</v>
      </c>
      <c r="Q269" s="4">
        <f t="shared" si="2029"/>
        <v>596</v>
      </c>
      <c r="R269" s="4">
        <f t="shared" si="2029"/>
        <v>626</v>
      </c>
      <c r="S269" s="4">
        <f t="shared" si="2029"/>
        <v>543</v>
      </c>
      <c r="T269" s="4">
        <f t="shared" si="2029"/>
        <v>627</v>
      </c>
      <c r="U269" s="4">
        <f t="shared" si="2029"/>
        <v>440</v>
      </c>
      <c r="V269" s="4">
        <f t="shared" si="2029"/>
        <v>233</v>
      </c>
      <c r="W269" s="4">
        <f t="shared" si="2029"/>
        <v>545</v>
      </c>
      <c r="X269" s="4">
        <f t="shared" si="2029"/>
        <v>637</v>
      </c>
      <c r="Y269" s="4">
        <f t="shared" si="2029"/>
        <v>727</v>
      </c>
      <c r="Z269" s="4">
        <f t="shared" si="2029"/>
        <v>838</v>
      </c>
      <c r="AA269" s="4">
        <f t="shared" si="2029"/>
        <v>377</v>
      </c>
      <c r="AB269" s="4">
        <f t="shared" si="2029"/>
        <v>184</v>
      </c>
      <c r="AC269" s="4">
        <f t="shared" si="2029"/>
        <v>392</v>
      </c>
      <c r="AD269" s="4">
        <f t="shared" si="2029"/>
        <v>566</v>
      </c>
      <c r="AE269" s="4">
        <f t="shared" si="2029"/>
        <v>1230</v>
      </c>
      <c r="AF269" s="4">
        <f t="shared" si="2029"/>
        <v>-132</v>
      </c>
      <c r="AG269" s="4">
        <f t="shared" si="2029"/>
        <v>456</v>
      </c>
      <c r="AH269" s="4">
        <f t="shared" si="2029"/>
        <v>357</v>
      </c>
      <c r="AI269" s="4">
        <f t="shared" si="2029"/>
        <v>682</v>
      </c>
      <c r="AJ269" s="4">
        <f t="shared" si="2029"/>
        <v>485</v>
      </c>
      <c r="AK269" s="4">
        <f t="shared" si="2029"/>
        <v>42</v>
      </c>
      <c r="AL269" s="4">
        <f t="shared" si="2029"/>
        <v>470</v>
      </c>
      <c r="AM269" s="4">
        <f t="shared" si="2029"/>
        <v>204</v>
      </c>
      <c r="AN269" s="4">
        <f t="shared" si="2029"/>
        <v>62</v>
      </c>
      <c r="AO269" s="4">
        <f t="shared" si="2029"/>
        <v>62</v>
      </c>
      <c r="AP269" s="4">
        <f t="shared" si="2029"/>
        <v>-156</v>
      </c>
      <c r="AQ269" s="4">
        <f t="shared" si="2029"/>
        <v>70</v>
      </c>
      <c r="AR269" s="4">
        <f t="shared" si="2029"/>
        <v>145</v>
      </c>
      <c r="AS269" s="4">
        <f t="shared" si="2029"/>
        <v>-2</v>
      </c>
      <c r="AT269" s="4">
        <f t="shared" si="2029"/>
        <v>-69</v>
      </c>
      <c r="AU269" s="4">
        <f t="shared" si="2029"/>
        <v>-119</v>
      </c>
      <c r="AV269" s="4">
        <f t="shared" si="2029"/>
        <v>-162</v>
      </c>
      <c r="AW269" s="4">
        <f t="shared" si="2029"/>
        <v>56</v>
      </c>
      <c r="AX269" s="4">
        <f t="shared" si="2029"/>
        <v>47</v>
      </c>
      <c r="AY269" s="4">
        <f t="shared" si="2029"/>
        <v>121</v>
      </c>
      <c r="AZ269" s="4">
        <f t="shared" si="2029"/>
        <v>-55</v>
      </c>
      <c r="BA269" s="4">
        <f t="shared" si="2029"/>
        <v>26</v>
      </c>
      <c r="BB269" s="4">
        <f t="shared" ref="BB269" si="2030">IF(BB14="",0,BB14+BB15-BA14-BA15)</f>
        <v>28</v>
      </c>
      <c r="BC269" s="4">
        <f t="shared" ref="BC269" si="2031">IF(BC14="",0,BC14+BC15-BB14-BB15)</f>
        <v>-82</v>
      </c>
      <c r="BD269" s="4">
        <f t="shared" ref="BD269" si="2032">IF(BD14="",0,BD14+BD15-BC14-BC15)</f>
        <v>-729</v>
      </c>
      <c r="BE269" s="4">
        <f t="shared" ref="BE269" si="2033">IF(BE14="",0,BE14+BE15-BD14-BD15)</f>
        <v>-790</v>
      </c>
      <c r="BF269" s="4">
        <f t="shared" ref="BF269" si="2034">IF(BF14="",0,BF14+BF15-BE14-BE15)</f>
        <v>-609</v>
      </c>
      <c r="BG269" s="4">
        <f t="shared" ref="BG269" si="2035">IF(BG14="",0,BG14+BG15-BF14-BF15)</f>
        <v>275</v>
      </c>
      <c r="BH269" s="4">
        <f t="shared" ref="BH269" si="2036">IF(BH14="",0,BH14+BH15-BG14-BG15)</f>
        <v>-225</v>
      </c>
      <c r="BI269" s="4">
        <f t="shared" ref="BI269" si="2037">IF(BI14="",0,BI14+BI15-BH14-BH15)</f>
        <v>-383</v>
      </c>
      <c r="BJ269" s="4">
        <f t="shared" ref="BJ269" si="2038">IF(BJ14="",0,BJ14+BJ15-BI14-BI15)</f>
        <v>-147</v>
      </c>
      <c r="BK269" s="4">
        <f t="shared" ref="BK269" si="2039">IF(BK14="",0,BK14+BK15-BJ14-BJ15)</f>
        <v>-527</v>
      </c>
      <c r="BL269" s="4">
        <f t="shared" ref="BL269" si="2040">IF(BL14="",0,BL14+BL15-BK14-BK15)</f>
        <v>-435</v>
      </c>
      <c r="BM269" s="4">
        <f t="shared" ref="BM269" si="2041">IF(BM14="",0,BM14+BM15-BL14-BL15)</f>
        <v>-334</v>
      </c>
      <c r="BN269" s="4">
        <f t="shared" ref="BN269" si="2042">IF(BN14="",0,BN14+BN15-BM14-BM15)</f>
        <v>0</v>
      </c>
      <c r="BO269" s="4">
        <f t="shared" ref="BO269" si="2043">IF(BO14="",0,BO14+BO15-BN14-BN15)</f>
        <v>0</v>
      </c>
      <c r="BP269" s="4">
        <f t="shared" ref="BP269" si="2044">IF(BP14="",0,BP14+BP15-BO14-BO15)</f>
        <v>0</v>
      </c>
      <c r="BQ269" s="4">
        <f t="shared" ref="BQ269" si="2045">IF(BQ14="",0,BQ14+BQ15-BP14-BP15)</f>
        <v>0</v>
      </c>
      <c r="BR269" s="4">
        <f t="shared" ref="BR269" si="2046">IF(BR14="",0,BR14+BR15-BQ14-BQ15)</f>
        <v>0</v>
      </c>
      <c r="BS269" s="4">
        <f t="shared" ref="BS269" si="2047">IF(BS14="",0,BS14+BS15-BR14-BR15)</f>
        <v>0</v>
      </c>
      <c r="BT269" s="4">
        <f t="shared" ref="BT269" si="2048">IF(BT14="",0,BT14+BT15-BS14-BS15)</f>
        <v>0</v>
      </c>
      <c r="BU269" s="4">
        <f t="shared" ref="BU269" si="2049">IF(BU14="",0,BU14+BU15-BT14-BT15)</f>
        <v>0</v>
      </c>
      <c r="BV269" s="4">
        <f t="shared" ref="BV269" si="2050">IF(BV14="",0,BV14+BV15-BU14-BU15)</f>
        <v>0</v>
      </c>
      <c r="BW269" s="4">
        <f t="shared" ref="BW269" si="2051">IF(BW14="",0,BW14+BW15-BV14-BV15)</f>
        <v>0</v>
      </c>
      <c r="BX269" s="4">
        <f t="shared" ref="BX269" si="2052">IF(BX14="",0,BX14+BX15-BW14-BW15)</f>
        <v>0</v>
      </c>
      <c r="BY269" s="4">
        <f t="shared" ref="BY269" si="2053">IF(BY14="",0,BY14+BY15-BX14-BX15)</f>
        <v>0</v>
      </c>
      <c r="BZ269" s="4">
        <f t="shared" ref="BZ269" si="2054">IF(BZ14="",0,BZ14+BZ15-BY14-BY15)</f>
        <v>0</v>
      </c>
    </row>
    <row r="270" spans="1:90" x14ac:dyDescent="0.25">
      <c r="B270" s="85" t="s">
        <v>65</v>
      </c>
      <c r="C270" s="97">
        <v>21</v>
      </c>
      <c r="D270" s="1"/>
      <c r="E270" s="4">
        <f>IF(E21="",0,E21+E22-D21-D22)</f>
        <v>5</v>
      </c>
      <c r="F270" s="4">
        <f t="shared" ref="F270:BA270" si="2055">IF(F21="",0,F21+F22-E21-E22)</f>
        <v>6</v>
      </c>
      <c r="G270" s="4">
        <f t="shared" si="2055"/>
        <v>19</v>
      </c>
      <c r="H270" s="4">
        <f t="shared" si="2055"/>
        <v>20</v>
      </c>
      <c r="I270" s="4">
        <f t="shared" si="2055"/>
        <v>35</v>
      </c>
      <c r="J270" s="4">
        <f t="shared" si="2055"/>
        <v>43</v>
      </c>
      <c r="K270" s="4">
        <f t="shared" si="2055"/>
        <v>24</v>
      </c>
      <c r="L270" s="4">
        <f t="shared" si="2055"/>
        <v>47</v>
      </c>
      <c r="M270" s="4">
        <f t="shared" si="2055"/>
        <v>71</v>
      </c>
      <c r="N270" s="4">
        <f t="shared" si="2055"/>
        <v>77</v>
      </c>
      <c r="O270" s="4">
        <f t="shared" si="2055"/>
        <v>91</v>
      </c>
      <c r="P270" s="4">
        <f t="shared" si="2055"/>
        <v>78</v>
      </c>
      <c r="Q270" s="4">
        <f t="shared" si="2055"/>
        <v>89</v>
      </c>
      <c r="R270" s="4">
        <f t="shared" si="2055"/>
        <v>49</v>
      </c>
      <c r="S270" s="4">
        <f t="shared" si="2055"/>
        <v>101</v>
      </c>
      <c r="T270" s="4">
        <f t="shared" si="2055"/>
        <v>82</v>
      </c>
      <c r="U270" s="4">
        <f t="shared" si="2055"/>
        <v>77</v>
      </c>
      <c r="V270" s="4">
        <f t="shared" si="2055"/>
        <v>144</v>
      </c>
      <c r="W270" s="4">
        <f t="shared" si="2055"/>
        <v>158</v>
      </c>
      <c r="X270" s="4">
        <f t="shared" si="2055"/>
        <v>156</v>
      </c>
      <c r="Y270" s="4">
        <f t="shared" si="2055"/>
        <v>175</v>
      </c>
      <c r="Z270" s="4">
        <f t="shared" si="2055"/>
        <v>230</v>
      </c>
      <c r="AA270" s="4">
        <f t="shared" si="2055"/>
        <v>242</v>
      </c>
      <c r="AB270" s="4">
        <f t="shared" si="2055"/>
        <v>129</v>
      </c>
      <c r="AC270" s="4">
        <f t="shared" si="2055"/>
        <v>190</v>
      </c>
      <c r="AD270" s="4">
        <f t="shared" si="2055"/>
        <v>182</v>
      </c>
      <c r="AE270" s="4">
        <f t="shared" si="2055"/>
        <v>166</v>
      </c>
      <c r="AF270" s="4">
        <f t="shared" si="2055"/>
        <v>424</v>
      </c>
      <c r="AG270" s="4">
        <f t="shared" si="2055"/>
        <v>143</v>
      </c>
      <c r="AH270" s="4">
        <f t="shared" si="2055"/>
        <v>209</v>
      </c>
      <c r="AI270" s="4">
        <f t="shared" si="2055"/>
        <v>181</v>
      </c>
      <c r="AJ270" s="4">
        <f t="shared" si="2055"/>
        <v>114</v>
      </c>
      <c r="AK270" s="4">
        <f t="shared" si="2055"/>
        <v>242</v>
      </c>
      <c r="AL270" s="4">
        <f t="shared" si="2055"/>
        <v>91</v>
      </c>
      <c r="AM270" s="4">
        <f t="shared" si="2055"/>
        <v>28</v>
      </c>
      <c r="AN270" s="4">
        <f t="shared" si="2055"/>
        <v>-12</v>
      </c>
      <c r="AO270" s="4">
        <f t="shared" si="2055"/>
        <v>139</v>
      </c>
      <c r="AP270" s="4">
        <f t="shared" si="2055"/>
        <v>53</v>
      </c>
      <c r="AQ270" s="4">
        <f t="shared" si="2055"/>
        <v>-31</v>
      </c>
      <c r="AR270" s="4">
        <f t="shared" si="2055"/>
        <v>-62</v>
      </c>
      <c r="AS270" s="4">
        <f t="shared" si="2055"/>
        <v>-3</v>
      </c>
      <c r="AT270" s="4">
        <f t="shared" si="2055"/>
        <v>-38</v>
      </c>
      <c r="AU270" s="4">
        <f t="shared" si="2055"/>
        <v>-60</v>
      </c>
      <c r="AV270" s="4">
        <f t="shared" si="2055"/>
        <v>14</v>
      </c>
      <c r="AW270" s="4">
        <f t="shared" si="2055"/>
        <v>-53</v>
      </c>
      <c r="AX270" s="4">
        <f t="shared" si="2055"/>
        <v>-132</v>
      </c>
      <c r="AY270" s="4">
        <f t="shared" si="2055"/>
        <v>-74</v>
      </c>
      <c r="AZ270" s="4">
        <f t="shared" si="2055"/>
        <v>-45</v>
      </c>
      <c r="BA270" s="4">
        <f t="shared" si="2055"/>
        <v>-5</v>
      </c>
      <c r="BB270" s="4">
        <f t="shared" ref="BB270" si="2056">IF(BB21="",0,BB21+BB22-BA21-BA22)</f>
        <v>-20</v>
      </c>
      <c r="BC270" s="4">
        <f t="shared" ref="BC270" si="2057">IF(BC21="",0,BC21+BC22-BB21-BB22)</f>
        <v>-88</v>
      </c>
      <c r="BD270" s="4">
        <f t="shared" ref="BD270" si="2058">IF(BD21="",0,BD21+BD22-BC21-BC22)</f>
        <v>-37</v>
      </c>
      <c r="BE270" s="4">
        <f t="shared" ref="BE270" si="2059">IF(BE21="",0,BE21+BE22-BD21-BD22)</f>
        <v>-37</v>
      </c>
      <c r="BF270" s="4">
        <f t="shared" ref="BF270" si="2060">IF(BF21="",0,BF21+BF22-BE21-BE22)</f>
        <v>-109</v>
      </c>
      <c r="BG270" s="4">
        <f t="shared" ref="BG270" si="2061">IF(BG21="",0,BG21+BG22-BF21-BF22)</f>
        <v>-75</v>
      </c>
      <c r="BH270" s="4">
        <f t="shared" ref="BH270" si="2062">IF(BH21="",0,BH21+BH22-BG21-BG22)</f>
        <v>-28</v>
      </c>
      <c r="BI270" s="4">
        <f t="shared" ref="BI270" si="2063">IF(BI21="",0,BI21+BI22-BH21-BH22)</f>
        <v>-100</v>
      </c>
      <c r="BJ270" s="4">
        <f t="shared" ref="BJ270" si="2064">IF(BJ21="",0,BJ21+BJ22-BI21-BI22)</f>
        <v>-81</v>
      </c>
      <c r="BK270" s="4">
        <f t="shared" ref="BK270" si="2065">IF(BK21="",0,BK21+BK22-BJ21-BJ22)</f>
        <v>-91</v>
      </c>
      <c r="BL270" s="4">
        <f t="shared" ref="BL270" si="2066">IF(BL21="",0,BL21+BL22-BK21-BK22)</f>
        <v>-84</v>
      </c>
      <c r="BM270" s="4">
        <f t="shared" ref="BM270" si="2067">IF(BM21="",0,BM21+BM22-BL21-BL22)</f>
        <v>-107</v>
      </c>
      <c r="BN270" s="4">
        <f t="shared" ref="BN270" si="2068">IF(BN21="",0,BN21+BN22-BM21-BM22)</f>
        <v>0</v>
      </c>
      <c r="BO270" s="4">
        <f t="shared" ref="BO270" si="2069">IF(BO21="",0,BO21+BO22-BN21-BN22)</f>
        <v>0</v>
      </c>
      <c r="BP270" s="4">
        <f t="shared" ref="BP270" si="2070">IF(BP21="",0,BP21+BP22-BO21-BO22)</f>
        <v>0</v>
      </c>
      <c r="BQ270" s="4">
        <f t="shared" ref="BQ270" si="2071">IF(BQ21="",0,BQ21+BQ22-BP21-BP22)</f>
        <v>0</v>
      </c>
      <c r="BR270" s="4">
        <f t="shared" ref="BR270" si="2072">IF(BR21="",0,BR21+BR22-BQ21-BQ22)</f>
        <v>0</v>
      </c>
      <c r="BS270" s="4">
        <f t="shared" ref="BS270" si="2073">IF(BS21="",0,BS21+BS22-BR21-BR22)</f>
        <v>0</v>
      </c>
      <c r="BT270" s="4">
        <f t="shared" ref="BT270" si="2074">IF(BT21="",0,BT21+BT22-BS21-BS22)</f>
        <v>0</v>
      </c>
      <c r="BU270" s="4">
        <f t="shared" ref="BU270" si="2075">IF(BU21="",0,BU21+BU22-BT21-BT22)</f>
        <v>0</v>
      </c>
      <c r="BV270" s="4">
        <f t="shared" ref="BV270" si="2076">IF(BV21="",0,BV21+BV22-BU21-BU22)</f>
        <v>0</v>
      </c>
      <c r="BW270" s="4">
        <f t="shared" ref="BW270" si="2077">IF(BW21="",0,BW21+BW22-BV21-BV22)</f>
        <v>0</v>
      </c>
      <c r="BX270" s="4">
        <f t="shared" ref="BX270" si="2078">IF(BX21="",0,BX21+BX22-BW21-BW22)</f>
        <v>0</v>
      </c>
      <c r="BY270" s="4">
        <f t="shared" ref="BY270" si="2079">IF(BY21="",0,BY21+BY22-BX21-BX22)</f>
        <v>0</v>
      </c>
      <c r="BZ270" s="4">
        <f t="shared" ref="BZ270" si="2080">IF(BZ21="",0,BZ21+BZ22-BY21-BY22)</f>
        <v>0</v>
      </c>
    </row>
    <row r="271" spans="1:90" x14ac:dyDescent="0.25">
      <c r="B271" s="85" t="s">
        <v>78</v>
      </c>
      <c r="C271" s="97">
        <v>28</v>
      </c>
      <c r="E271" s="4">
        <f>IF(E28="",0,E28+E29-D28-D29)</f>
        <v>3</v>
      </c>
      <c r="F271" s="4">
        <f t="shared" ref="F271:BA271" si="2081">IF(F28="",0,F28+F29-E28-E29)</f>
        <v>5</v>
      </c>
      <c r="G271" s="4">
        <f t="shared" si="2081"/>
        <v>3</v>
      </c>
      <c r="H271" s="4">
        <f t="shared" si="2081"/>
        <v>6</v>
      </c>
      <c r="I271" s="4">
        <f t="shared" si="2081"/>
        <v>2</v>
      </c>
      <c r="J271" s="4">
        <f t="shared" si="2081"/>
        <v>29</v>
      </c>
      <c r="K271" s="4">
        <f t="shared" si="2081"/>
        <v>3</v>
      </c>
      <c r="L271" s="4">
        <f t="shared" si="2081"/>
        <v>1</v>
      </c>
      <c r="M271" s="4">
        <f t="shared" si="2081"/>
        <v>31</v>
      </c>
      <c r="N271" s="4">
        <f t="shared" si="2081"/>
        <v>17</v>
      </c>
      <c r="O271" s="4">
        <f t="shared" si="2081"/>
        <v>28</v>
      </c>
      <c r="P271" s="4">
        <f t="shared" si="2081"/>
        <v>20</v>
      </c>
      <c r="Q271" s="4">
        <f t="shared" si="2081"/>
        <v>29</v>
      </c>
      <c r="R271" s="4">
        <f t="shared" si="2081"/>
        <v>44</v>
      </c>
      <c r="S271" s="4">
        <f t="shared" si="2081"/>
        <v>34</v>
      </c>
      <c r="T271" s="4">
        <f t="shared" si="2081"/>
        <v>59</v>
      </c>
      <c r="U271" s="4">
        <f t="shared" si="2081"/>
        <v>115</v>
      </c>
      <c r="V271" s="4">
        <f t="shared" si="2081"/>
        <v>28</v>
      </c>
      <c r="W271" s="4">
        <f t="shared" si="2081"/>
        <v>12</v>
      </c>
      <c r="X271" s="4">
        <f t="shared" si="2081"/>
        <v>70</v>
      </c>
      <c r="Y271" s="4">
        <f t="shared" si="2081"/>
        <v>99</v>
      </c>
      <c r="Z271" s="4">
        <f t="shared" si="2081"/>
        <v>65</v>
      </c>
      <c r="AA271" s="4">
        <f t="shared" si="2081"/>
        <v>122</v>
      </c>
      <c r="AB271" s="4">
        <f t="shared" si="2081"/>
        <v>139</v>
      </c>
      <c r="AC271" s="4">
        <f t="shared" si="2081"/>
        <v>99</v>
      </c>
      <c r="AD271" s="4">
        <f t="shared" si="2081"/>
        <v>112</v>
      </c>
      <c r="AE271" s="4">
        <f t="shared" si="2081"/>
        <v>177</v>
      </c>
      <c r="AF271" s="4">
        <f t="shared" si="2081"/>
        <v>119</v>
      </c>
      <c r="AG271" s="4">
        <f t="shared" si="2081"/>
        <v>135</v>
      </c>
      <c r="AH271" s="4">
        <f t="shared" si="2081"/>
        <v>101</v>
      </c>
      <c r="AI271" s="4">
        <f t="shared" si="2081"/>
        <v>50</v>
      </c>
      <c r="AJ271" s="4">
        <f t="shared" si="2081"/>
        <v>101</v>
      </c>
      <c r="AK271" s="4">
        <f t="shared" si="2081"/>
        <v>29</v>
      </c>
      <c r="AL271" s="4">
        <f t="shared" si="2081"/>
        <v>38</v>
      </c>
      <c r="AM271" s="4">
        <f t="shared" si="2081"/>
        <v>48</v>
      </c>
      <c r="AN271" s="4">
        <f t="shared" si="2081"/>
        <v>47</v>
      </c>
      <c r="AO271" s="4">
        <f t="shared" si="2081"/>
        <v>32</v>
      </c>
      <c r="AP271" s="4">
        <f t="shared" si="2081"/>
        <v>-53</v>
      </c>
      <c r="AQ271" s="4">
        <f t="shared" si="2081"/>
        <v>34</v>
      </c>
      <c r="AR271" s="4">
        <f t="shared" si="2081"/>
        <v>-34</v>
      </c>
      <c r="AS271" s="4">
        <f t="shared" si="2081"/>
        <v>-12</v>
      </c>
      <c r="AT271" s="4">
        <f t="shared" si="2081"/>
        <v>33</v>
      </c>
      <c r="AU271" s="4">
        <f t="shared" si="2081"/>
        <v>-160</v>
      </c>
      <c r="AV271" s="4">
        <f t="shared" si="2081"/>
        <v>-37</v>
      </c>
      <c r="AW271" s="4">
        <f t="shared" si="2081"/>
        <v>-35</v>
      </c>
      <c r="AX271" s="4">
        <f t="shared" si="2081"/>
        <v>-26</v>
      </c>
      <c r="AY271" s="4">
        <f t="shared" si="2081"/>
        <v>-62</v>
      </c>
      <c r="AZ271" s="4">
        <f t="shared" si="2081"/>
        <v>-39</v>
      </c>
      <c r="BA271" s="4">
        <f t="shared" si="2081"/>
        <v>-5</v>
      </c>
      <c r="BB271" s="4">
        <f t="shared" ref="BB271" si="2082">IF(BB28="",0,BB28+BB29-BA28-BA29)</f>
        <v>-12</v>
      </c>
      <c r="BC271" s="4">
        <f t="shared" ref="BC271" si="2083">IF(BC28="",0,BC28+BC29-BB28-BB29)</f>
        <v>-39</v>
      </c>
      <c r="BD271" s="4">
        <f t="shared" ref="BD271" si="2084">IF(BD28="",0,BD28+BD29-BC28-BC29)</f>
        <v>-24</v>
      </c>
      <c r="BE271" s="4">
        <f t="shared" ref="BE271" si="2085">IF(BE28="",0,BE28+BE29-BD28-BD29)</f>
        <v>-41</v>
      </c>
      <c r="BF271" s="4">
        <f t="shared" ref="BF271" si="2086">IF(BF28="",0,BF28+BF29-BE28-BE29)</f>
        <v>-79</v>
      </c>
      <c r="BG271" s="4">
        <f t="shared" ref="BG271" si="2087">IF(BG28="",0,BG28+BG29-BF28-BF29)</f>
        <v>-29</v>
      </c>
      <c r="BH271" s="4">
        <f t="shared" ref="BH271" si="2088">IF(BH28="",0,BH28+BH29-BG28-BG29)</f>
        <v>5</v>
      </c>
      <c r="BI271" s="4">
        <f t="shared" ref="BI271" si="2089">IF(BI28="",0,BI28+BI29-BH28-BH29)</f>
        <v>-46</v>
      </c>
      <c r="BJ271" s="4">
        <f t="shared" ref="BJ271" si="2090">IF(BJ28="",0,BJ28+BJ29-BI28-BI29)</f>
        <v>-39</v>
      </c>
      <c r="BK271" s="4">
        <f t="shared" ref="BK271" si="2091">IF(BK28="",0,BK28+BK29-BJ28-BJ29)</f>
        <v>-39</v>
      </c>
      <c r="BL271" s="4">
        <f t="shared" ref="BL271" si="2092">IF(BL28="",0,BL28+BL29-BK28-BK29)</f>
        <v>-40</v>
      </c>
      <c r="BM271" s="4">
        <f t="shared" ref="BM271" si="2093">IF(BM28="",0,BM28+BM29-BL28-BL29)</f>
        <v>-55</v>
      </c>
      <c r="BN271" s="4">
        <f t="shared" ref="BN271" si="2094">IF(BN28="",0,BN28+BN29-BM28-BM29)</f>
        <v>0</v>
      </c>
      <c r="BO271" s="4">
        <f t="shared" ref="BO271" si="2095">IF(BO28="",0,BO28+BO29-BN28-BN29)</f>
        <v>0</v>
      </c>
      <c r="BP271" s="4">
        <f t="shared" ref="BP271" si="2096">IF(BP28="",0,BP28+BP29-BO28-BO29)</f>
        <v>0</v>
      </c>
      <c r="BQ271" s="4">
        <f t="shared" ref="BQ271" si="2097">IF(BQ28="",0,BQ28+BQ29-BP28-BP29)</f>
        <v>0</v>
      </c>
      <c r="BR271" s="4">
        <f t="shared" ref="BR271" si="2098">IF(BR28="",0,BR28+BR29-BQ28-BQ29)</f>
        <v>0</v>
      </c>
      <c r="BS271" s="4">
        <f t="shared" ref="BS271" si="2099">IF(BS28="",0,BS28+BS29-BR28-BR29)</f>
        <v>0</v>
      </c>
      <c r="BT271" s="4">
        <f t="shared" ref="BT271" si="2100">IF(BT28="",0,BT28+BT29-BS28-BS29)</f>
        <v>0</v>
      </c>
      <c r="BU271" s="4">
        <f t="shared" ref="BU271" si="2101">IF(BU28="",0,BU28+BU29-BT28-BT29)</f>
        <v>0</v>
      </c>
      <c r="BV271" s="4">
        <f t="shared" ref="BV271" si="2102">IF(BV28="",0,BV28+BV29-BU28-BU29)</f>
        <v>0</v>
      </c>
      <c r="BW271" s="4">
        <f t="shared" ref="BW271" si="2103">IF(BW28="",0,BW28+BW29-BV28-BV29)</f>
        <v>0</v>
      </c>
      <c r="BX271" s="4">
        <f t="shared" ref="BX271" si="2104">IF(BX28="",0,BX28+BX29-BW28-BW29)</f>
        <v>0</v>
      </c>
      <c r="BY271" s="4">
        <f t="shared" ref="BY271" si="2105">IF(BY28="",0,BY28+BY29-BX28-BX29)</f>
        <v>0</v>
      </c>
      <c r="BZ271" s="4">
        <f t="shared" ref="BZ271" si="2106">IF(BZ28="",0,BZ28+BZ29-BY28-BY29)</f>
        <v>0</v>
      </c>
    </row>
    <row r="272" spans="1:90" x14ac:dyDescent="0.25">
      <c r="B272" s="85" t="s">
        <v>71</v>
      </c>
      <c r="C272" s="97">
        <v>35</v>
      </c>
      <c r="D272" s="1"/>
      <c r="E272" s="4">
        <f>IF(E35="",0,E35+E36-D35-D36)</f>
        <v>0</v>
      </c>
      <c r="F272" s="4">
        <f t="shared" ref="F272:BA272" si="2107">IF(F35="",0,F35+F36-E35-E36)</f>
        <v>0</v>
      </c>
      <c r="G272" s="4">
        <f t="shared" si="2107"/>
        <v>0</v>
      </c>
      <c r="H272" s="4">
        <f t="shared" si="2107"/>
        <v>5</v>
      </c>
      <c r="I272" s="4">
        <f t="shared" si="2107"/>
        <v>0</v>
      </c>
      <c r="J272" s="4">
        <f t="shared" si="2107"/>
        <v>6</v>
      </c>
      <c r="K272" s="4">
        <f t="shared" si="2107"/>
        <v>1</v>
      </c>
      <c r="L272" s="4">
        <f t="shared" si="2107"/>
        <v>2</v>
      </c>
      <c r="M272" s="4">
        <f t="shared" si="2107"/>
        <v>23</v>
      </c>
      <c r="N272" s="4">
        <f t="shared" si="2107"/>
        <v>21</v>
      </c>
      <c r="O272" s="4">
        <f t="shared" si="2107"/>
        <v>27</v>
      </c>
      <c r="P272" s="4">
        <f t="shared" si="2107"/>
        <v>61</v>
      </c>
      <c r="Q272" s="4">
        <f t="shared" si="2107"/>
        <v>142</v>
      </c>
      <c r="R272" s="4">
        <f t="shared" si="2107"/>
        <v>-18</v>
      </c>
      <c r="S272" s="4">
        <f t="shared" si="2107"/>
        <v>100</v>
      </c>
      <c r="T272" s="4">
        <f t="shared" si="2107"/>
        <v>22</v>
      </c>
      <c r="U272" s="4">
        <f t="shared" si="2107"/>
        <v>71</v>
      </c>
      <c r="V272" s="4">
        <f t="shared" si="2107"/>
        <v>226</v>
      </c>
      <c r="W272" s="4">
        <f t="shared" si="2107"/>
        <v>-3</v>
      </c>
      <c r="X272" s="4">
        <f t="shared" si="2107"/>
        <v>209</v>
      </c>
      <c r="Y272" s="4">
        <f t="shared" si="2107"/>
        <v>334</v>
      </c>
      <c r="Z272" s="4">
        <f t="shared" si="2107"/>
        <v>353</v>
      </c>
      <c r="AA272" s="4">
        <f t="shared" si="2107"/>
        <v>423</v>
      </c>
      <c r="AB272" s="4">
        <f t="shared" si="2107"/>
        <v>529</v>
      </c>
      <c r="AC272" s="4">
        <f t="shared" si="2107"/>
        <v>-715</v>
      </c>
      <c r="AD272" s="4">
        <f t="shared" si="2107"/>
        <v>456</v>
      </c>
      <c r="AE272" s="4">
        <f t="shared" si="2107"/>
        <v>149</v>
      </c>
      <c r="AF272" s="4">
        <f t="shared" si="2107"/>
        <v>111</v>
      </c>
      <c r="AG272" s="4">
        <f t="shared" si="2107"/>
        <v>227</v>
      </c>
      <c r="AH272" s="4">
        <f t="shared" si="2107"/>
        <v>161</v>
      </c>
      <c r="AI272" s="4">
        <f t="shared" si="2107"/>
        <v>116</v>
      </c>
      <c r="AJ272" s="4">
        <f t="shared" si="2107"/>
        <v>242</v>
      </c>
      <c r="AK272" s="4">
        <f t="shared" si="2107"/>
        <v>250</v>
      </c>
      <c r="AL272" s="4">
        <f t="shared" si="2107"/>
        <v>-105</v>
      </c>
      <c r="AM272" s="4">
        <f t="shared" si="2107"/>
        <v>9</v>
      </c>
      <c r="AN272" s="4">
        <f t="shared" si="2107"/>
        <v>189</v>
      </c>
      <c r="AO272" s="4">
        <f t="shared" si="2107"/>
        <v>-27</v>
      </c>
      <c r="AP272" s="4">
        <f t="shared" si="2107"/>
        <v>195</v>
      </c>
      <c r="AQ272" s="4">
        <f t="shared" si="2107"/>
        <v>-42</v>
      </c>
      <c r="AR272" s="4">
        <f t="shared" si="2107"/>
        <v>139</v>
      </c>
      <c r="AS272" s="4">
        <f t="shared" si="2107"/>
        <v>25</v>
      </c>
      <c r="AT272" s="4">
        <f t="shared" si="2107"/>
        <v>6</v>
      </c>
      <c r="AU272" s="4">
        <f t="shared" si="2107"/>
        <v>63</v>
      </c>
      <c r="AV272" s="4">
        <f t="shared" si="2107"/>
        <v>-69</v>
      </c>
      <c r="AW272" s="4">
        <f t="shared" si="2107"/>
        <v>10</v>
      </c>
      <c r="AX272" s="4">
        <f t="shared" si="2107"/>
        <v>-35</v>
      </c>
      <c r="AY272" s="4">
        <f t="shared" si="2107"/>
        <v>-72</v>
      </c>
      <c r="AZ272" s="4">
        <f t="shared" si="2107"/>
        <v>-9</v>
      </c>
      <c r="BA272" s="4">
        <f t="shared" si="2107"/>
        <v>-87</v>
      </c>
      <c r="BB272" s="4">
        <f t="shared" ref="BB272" si="2108">IF(BB35="",0,BB35+BB36-BA35-BA36)</f>
        <v>39</v>
      </c>
      <c r="BC272" s="4">
        <f t="shared" ref="BC272" si="2109">IF(BC35="",0,BC35+BC36-BB35-BB36)</f>
        <v>-58</v>
      </c>
      <c r="BD272" s="4">
        <f t="shared" ref="BD272" si="2110">IF(BD35="",0,BD35+BD36-BC35-BC36)</f>
        <v>60</v>
      </c>
      <c r="BE272" s="4">
        <f t="shared" ref="BE272" si="2111">IF(BE35="",0,BE35+BE36-BD35-BD36)</f>
        <v>-165</v>
      </c>
      <c r="BF272" s="4">
        <f t="shared" ref="BF272" si="2112">IF(BF35="",0,BF35+BF36-BE35-BE36)</f>
        <v>-5</v>
      </c>
      <c r="BG272" s="4">
        <f t="shared" ref="BG272" si="2113">IF(BG35="",0,BG35+BG36-BF35-BF36)</f>
        <v>-88</v>
      </c>
      <c r="BH272" s="4">
        <f t="shared" ref="BH272" si="2114">IF(BH35="",0,BH35+BH36-BG35-BG36)</f>
        <v>94</v>
      </c>
      <c r="BI272" s="4">
        <f t="shared" ref="BI272" si="2115">IF(BI35="",0,BI35+BI36-BH35-BH36)</f>
        <v>-191</v>
      </c>
      <c r="BJ272" s="4">
        <f t="shared" ref="BJ272" si="2116">IF(BJ35="",0,BJ35+BJ36-BI35-BI36)</f>
        <v>77</v>
      </c>
      <c r="BK272" s="4">
        <f t="shared" ref="BK272" si="2117">IF(BK35="",0,BK35+BK36-BJ35-BJ36)</f>
        <v>-186</v>
      </c>
      <c r="BL272" s="4">
        <f t="shared" ref="BL272" si="2118">IF(BL35="",0,BL35+BL36-BK35-BK36)</f>
        <v>-125</v>
      </c>
      <c r="BM272" s="4">
        <f t="shared" ref="BM272" si="2119">IF(BM35="",0,BM35+BM36-BL35-BL36)</f>
        <v>0</v>
      </c>
      <c r="BN272" s="4">
        <f t="shared" ref="BN272" si="2120">IF(BN35="",0,BN35+BN36-BM35-BM36)</f>
        <v>0</v>
      </c>
      <c r="BO272" s="4">
        <f t="shared" ref="BO272" si="2121">IF(BO35="",0,BO35+BO36-BN35-BN36)</f>
        <v>0</v>
      </c>
      <c r="BP272" s="4">
        <f t="shared" ref="BP272" si="2122">IF(BP35="",0,BP35+BP36-BO35-BO36)</f>
        <v>0</v>
      </c>
      <c r="BQ272" s="4">
        <f t="shared" ref="BQ272" si="2123">IF(BQ35="",0,BQ35+BQ36-BP35-BP36)</f>
        <v>0</v>
      </c>
      <c r="BR272" s="4">
        <f t="shared" ref="BR272" si="2124">IF(BR35="",0,BR35+BR36-BQ35-BQ36)</f>
        <v>0</v>
      </c>
      <c r="BS272" s="4">
        <f t="shared" ref="BS272" si="2125">IF(BS35="",0,BS35+BS36-BR35-BR36)</f>
        <v>0</v>
      </c>
      <c r="BT272" s="4">
        <f t="shared" ref="BT272" si="2126">IF(BT35="",0,BT35+BT36-BS35-BS36)</f>
        <v>0</v>
      </c>
      <c r="BU272" s="4">
        <f t="shared" ref="BU272" si="2127">IF(BU35="",0,BU35+BU36-BT35-BT36)</f>
        <v>0</v>
      </c>
      <c r="BV272" s="4">
        <f t="shared" ref="BV272" si="2128">IF(BV35="",0,BV35+BV36-BU35-BU36)</f>
        <v>0</v>
      </c>
      <c r="BW272" s="4">
        <f t="shared" ref="BW272" si="2129">IF(BW35="",0,BW35+BW36-BV35-BV36)</f>
        <v>0</v>
      </c>
      <c r="BX272" s="4">
        <f t="shared" ref="BX272" si="2130">IF(BX35="",0,BX35+BX36-BW35-BW36)</f>
        <v>0</v>
      </c>
      <c r="BY272" s="4">
        <f t="shared" ref="BY272" si="2131">IF(BY35="",0,BY35+BY36-BX35-BX36)</f>
        <v>0</v>
      </c>
      <c r="BZ272" s="4">
        <f t="shared" ref="BZ272" si="2132">IF(BZ35="",0,BZ35+BZ36-BY35-BY36)</f>
        <v>0</v>
      </c>
    </row>
    <row r="273" spans="2:78" x14ac:dyDescent="0.25">
      <c r="B273" s="85" t="s">
        <v>69</v>
      </c>
      <c r="C273" s="97">
        <v>42</v>
      </c>
      <c r="D273" s="1"/>
      <c r="E273" s="4">
        <f>IF(E42="",0,E42+E43-D42-D43)</f>
        <v>0</v>
      </c>
      <c r="F273" s="4">
        <f t="shared" ref="F273:BA273" si="2133">IF(F42="",0,F42+F43-E42-E43)</f>
        <v>1</v>
      </c>
      <c r="G273" s="4">
        <f t="shared" si="2133"/>
        <v>2</v>
      </c>
      <c r="H273" s="4">
        <f t="shared" si="2133"/>
        <v>2</v>
      </c>
      <c r="I273" s="4">
        <f t="shared" si="2133"/>
        <v>3</v>
      </c>
      <c r="J273" s="4">
        <f t="shared" si="2133"/>
        <v>9</v>
      </c>
      <c r="K273" s="4">
        <f t="shared" si="2133"/>
        <v>6</v>
      </c>
      <c r="L273" s="4">
        <f t="shared" si="2133"/>
        <v>17</v>
      </c>
      <c r="M273" s="4">
        <f t="shared" si="2133"/>
        <v>9</v>
      </c>
      <c r="N273" s="4">
        <f t="shared" si="2133"/>
        <v>27</v>
      </c>
      <c r="O273" s="4">
        <f t="shared" si="2133"/>
        <v>17</v>
      </c>
      <c r="P273" s="4">
        <f t="shared" si="2133"/>
        <v>37</v>
      </c>
      <c r="Q273" s="4">
        <f t="shared" si="2133"/>
        <v>21</v>
      </c>
      <c r="R273" s="4">
        <f t="shared" si="2133"/>
        <v>32</v>
      </c>
      <c r="S273" s="4">
        <f t="shared" si="2133"/>
        <v>23</v>
      </c>
      <c r="T273" s="4">
        <f t="shared" si="2133"/>
        <v>72</v>
      </c>
      <c r="U273" s="4">
        <f t="shared" si="2133"/>
        <v>52</v>
      </c>
      <c r="V273" s="4">
        <f t="shared" si="2133"/>
        <v>92</v>
      </c>
      <c r="W273" s="4">
        <f t="shared" si="2133"/>
        <v>120</v>
      </c>
      <c r="X273" s="4">
        <f t="shared" si="2133"/>
        <v>77</v>
      </c>
      <c r="Y273" s="4">
        <f t="shared" si="2133"/>
        <v>19</v>
      </c>
      <c r="Z273" s="4">
        <f t="shared" si="2133"/>
        <v>70</v>
      </c>
      <c r="AA273" s="4">
        <f t="shared" si="2133"/>
        <v>49</v>
      </c>
      <c r="AB273" s="4">
        <f t="shared" si="2133"/>
        <v>40</v>
      </c>
      <c r="AC273" s="4">
        <f t="shared" si="2133"/>
        <v>45</v>
      </c>
      <c r="AD273" s="4">
        <f t="shared" si="2133"/>
        <v>41</v>
      </c>
      <c r="AE273" s="4">
        <f t="shared" si="2133"/>
        <v>71</v>
      </c>
      <c r="AF273" s="4">
        <f t="shared" si="2133"/>
        <v>76</v>
      </c>
      <c r="AG273" s="4">
        <f t="shared" si="2133"/>
        <v>-19</v>
      </c>
      <c r="AH273" s="4">
        <f t="shared" si="2133"/>
        <v>75</v>
      </c>
      <c r="AI273" s="4">
        <f t="shared" si="2133"/>
        <v>57</v>
      </c>
      <c r="AJ273" s="4">
        <f t="shared" si="2133"/>
        <v>-2</v>
      </c>
      <c r="AK273" s="4">
        <f t="shared" si="2133"/>
        <v>12</v>
      </c>
      <c r="AL273" s="4">
        <f t="shared" si="2133"/>
        <v>15</v>
      </c>
      <c r="AM273" s="4">
        <f t="shared" si="2133"/>
        <v>-3</v>
      </c>
      <c r="AN273" s="4">
        <f t="shared" si="2133"/>
        <v>-50</v>
      </c>
      <c r="AO273" s="4">
        <f t="shared" si="2133"/>
        <v>37</v>
      </c>
      <c r="AP273" s="4">
        <f t="shared" si="2133"/>
        <v>-2</v>
      </c>
      <c r="AQ273" s="4">
        <f t="shared" si="2133"/>
        <v>-10</v>
      </c>
      <c r="AR273" s="4">
        <f t="shared" si="2133"/>
        <v>10</v>
      </c>
      <c r="AS273" s="4">
        <f t="shared" si="2133"/>
        <v>-12</v>
      </c>
      <c r="AT273" s="4">
        <f t="shared" si="2133"/>
        <v>3</v>
      </c>
      <c r="AU273" s="4">
        <f t="shared" si="2133"/>
        <v>-40</v>
      </c>
      <c r="AV273" s="4">
        <f t="shared" si="2133"/>
        <v>6</v>
      </c>
      <c r="AW273" s="4">
        <f t="shared" si="2133"/>
        <v>-29</v>
      </c>
      <c r="AX273" s="4">
        <f t="shared" si="2133"/>
        <v>-26</v>
      </c>
      <c r="AY273" s="4">
        <f t="shared" si="2133"/>
        <v>26</v>
      </c>
      <c r="AZ273" s="4">
        <f t="shared" si="2133"/>
        <v>-15</v>
      </c>
      <c r="BA273" s="4">
        <f t="shared" si="2133"/>
        <v>4</v>
      </c>
      <c r="BB273" s="4">
        <f t="shared" ref="BB273" si="2134">IF(BB42="",0,BB42+BB43-BA42-BA43)</f>
        <v>-24</v>
      </c>
      <c r="BC273" s="4">
        <f t="shared" ref="BC273" si="2135">IF(BC42="",0,BC42+BC43-BB42-BB43)</f>
        <v>-49</v>
      </c>
      <c r="BD273" s="4">
        <f t="shared" ref="BD273" si="2136">IF(BD42="",0,BD42+BD43-BC42-BC43)</f>
        <v>-42</v>
      </c>
      <c r="BE273" s="4">
        <f t="shared" ref="BE273" si="2137">IF(BE42="",0,BE42+BE43-BD42-BD43)</f>
        <v>-19</v>
      </c>
      <c r="BF273" s="4">
        <f t="shared" ref="BF273" si="2138">IF(BF42="",0,BF42+BF43-BE42-BE43)</f>
        <v>-41</v>
      </c>
      <c r="BG273" s="4">
        <f t="shared" ref="BG273" si="2139">IF(BG42="",0,BG42+BG43-BF42-BF43)</f>
        <v>-7</v>
      </c>
      <c r="BH273" s="4">
        <f t="shared" ref="BH273" si="2140">IF(BH42="",0,BH42+BH43-BG42-BG43)</f>
        <v>-13</v>
      </c>
      <c r="BI273" s="4">
        <f t="shared" ref="BI273" si="2141">IF(BI42="",0,BI42+BI43-BH42-BH43)</f>
        <v>-10</v>
      </c>
      <c r="BJ273" s="4">
        <f t="shared" ref="BJ273" si="2142">IF(BJ42="",0,BJ42+BJ43-BI42-BI43)</f>
        <v>-51</v>
      </c>
      <c r="BK273" s="4">
        <f t="shared" ref="BK273" si="2143">IF(BK42="",0,BK42+BK43-BJ42-BJ43)</f>
        <v>-13</v>
      </c>
      <c r="BL273" s="4">
        <f t="shared" ref="BL273" si="2144">IF(BL42="",0,BL42+BL43-BK42-BK43)</f>
        <v>-32</v>
      </c>
      <c r="BM273" s="4">
        <f t="shared" ref="BM273" si="2145">IF(BM42="",0,BM42+BM43-BL42-BL43)</f>
        <v>-19</v>
      </c>
      <c r="BN273" s="4">
        <f t="shared" ref="BN273" si="2146">IF(BN42="",0,BN42+BN43-BM42-BM43)</f>
        <v>0</v>
      </c>
      <c r="BO273" s="4">
        <f t="shared" ref="BO273" si="2147">IF(BO42="",0,BO42+BO43-BN42-BN43)</f>
        <v>0</v>
      </c>
      <c r="BP273" s="4">
        <f t="shared" ref="BP273" si="2148">IF(BP42="",0,BP42+BP43-BO42-BO43)</f>
        <v>0</v>
      </c>
      <c r="BQ273" s="4">
        <f t="shared" ref="BQ273" si="2149">IF(BQ42="",0,BQ42+BQ43-BP42-BP43)</f>
        <v>0</v>
      </c>
      <c r="BR273" s="4">
        <f t="shared" ref="BR273" si="2150">IF(BR42="",0,BR42+BR43-BQ42-BQ43)</f>
        <v>0</v>
      </c>
      <c r="BS273" s="4">
        <f t="shared" ref="BS273" si="2151">IF(BS42="",0,BS42+BS43-BR42-BR43)</f>
        <v>0</v>
      </c>
      <c r="BT273" s="4">
        <f t="shared" ref="BT273" si="2152">IF(BT42="",0,BT42+BT43-BS42-BS43)</f>
        <v>0</v>
      </c>
      <c r="BU273" s="4">
        <f t="shared" ref="BU273" si="2153">IF(BU42="",0,BU42+BU43-BT42-BT43)</f>
        <v>0</v>
      </c>
      <c r="BV273" s="4">
        <f t="shared" ref="BV273" si="2154">IF(BV42="",0,BV42+BV43-BU42-BU43)</f>
        <v>0</v>
      </c>
      <c r="BW273" s="4">
        <f t="shared" ref="BW273" si="2155">IF(BW42="",0,BW42+BW43-BV42-BV43)</f>
        <v>0</v>
      </c>
      <c r="BX273" s="4">
        <f t="shared" ref="BX273" si="2156">IF(BX42="",0,BX42+BX43-BW42-BW43)</f>
        <v>0</v>
      </c>
      <c r="BY273" s="4">
        <f t="shared" ref="BY273" si="2157">IF(BY42="",0,BY42+BY43-BX42-BX43)</f>
        <v>0</v>
      </c>
      <c r="BZ273" s="4">
        <f t="shared" ref="BZ273" si="2158">IF(BZ42="",0,BZ42+BZ43-BY42-BY43)</f>
        <v>0</v>
      </c>
    </row>
    <row r="274" spans="2:78" x14ac:dyDescent="0.25">
      <c r="B274" s="85" t="s">
        <v>64</v>
      </c>
      <c r="C274" s="97">
        <v>49</v>
      </c>
      <c r="E274" s="4">
        <f>IF(E49="",0,E49+E50-D49-D50)</f>
        <v>0</v>
      </c>
      <c r="F274" s="4">
        <f t="shared" ref="F274:BA274" si="2159">IF(F49="",0,F49+F50-E49-E50)</f>
        <v>0</v>
      </c>
      <c r="G274" s="4">
        <f t="shared" si="2159"/>
        <v>2</v>
      </c>
      <c r="H274" s="4">
        <f t="shared" si="2159"/>
        <v>0</v>
      </c>
      <c r="I274" s="4">
        <f t="shared" si="2159"/>
        <v>1</v>
      </c>
      <c r="J274" s="4">
        <f t="shared" si="2159"/>
        <v>1</v>
      </c>
      <c r="K274" s="4">
        <f t="shared" si="2159"/>
        <v>0</v>
      </c>
      <c r="L274" s="4">
        <f t="shared" si="2159"/>
        <v>7</v>
      </c>
      <c r="M274" s="4">
        <f t="shared" si="2159"/>
        <v>0</v>
      </c>
      <c r="N274" s="4">
        <f t="shared" si="2159"/>
        <v>1</v>
      </c>
      <c r="O274" s="4">
        <f t="shared" si="2159"/>
        <v>0</v>
      </c>
      <c r="P274" s="4">
        <f t="shared" si="2159"/>
        <v>4</v>
      </c>
      <c r="Q274" s="4">
        <f t="shared" si="2159"/>
        <v>21</v>
      </c>
      <c r="R274" s="4">
        <f t="shared" si="2159"/>
        <v>13</v>
      </c>
      <c r="S274" s="4">
        <f t="shared" si="2159"/>
        <v>-9</v>
      </c>
      <c r="T274" s="4">
        <f t="shared" si="2159"/>
        <v>26</v>
      </c>
      <c r="U274" s="4">
        <f t="shared" si="2159"/>
        <v>0</v>
      </c>
      <c r="V274" s="4">
        <f t="shared" si="2159"/>
        <v>12</v>
      </c>
      <c r="W274" s="4">
        <f t="shared" si="2159"/>
        <v>10</v>
      </c>
      <c r="X274" s="4">
        <f t="shared" si="2159"/>
        <v>6</v>
      </c>
      <c r="Y274" s="4">
        <f t="shared" si="2159"/>
        <v>30</v>
      </c>
      <c r="Z274" s="4">
        <f t="shared" si="2159"/>
        <v>26</v>
      </c>
      <c r="AA274" s="4">
        <f t="shared" si="2159"/>
        <v>0</v>
      </c>
      <c r="AB274" s="4">
        <f t="shared" si="2159"/>
        <v>98</v>
      </c>
      <c r="AC274" s="4">
        <f t="shared" si="2159"/>
        <v>-78</v>
      </c>
      <c r="AD274" s="4">
        <f t="shared" si="2159"/>
        <v>149</v>
      </c>
      <c r="AE274" s="4">
        <f t="shared" si="2159"/>
        <v>22</v>
      </c>
      <c r="AF274" s="4">
        <f t="shared" si="2159"/>
        <v>34</v>
      </c>
      <c r="AG274" s="4">
        <f t="shared" si="2159"/>
        <v>150</v>
      </c>
      <c r="AH274" s="4">
        <f t="shared" si="2159"/>
        <v>-85</v>
      </c>
      <c r="AI274" s="4">
        <f t="shared" si="2159"/>
        <v>121</v>
      </c>
      <c r="AJ274" s="4">
        <f t="shared" si="2159"/>
        <v>7</v>
      </c>
      <c r="AK274" s="4">
        <f t="shared" si="2159"/>
        <v>26</v>
      </c>
      <c r="AL274" s="4">
        <f t="shared" si="2159"/>
        <v>16</v>
      </c>
      <c r="AM274" s="4">
        <f t="shared" si="2159"/>
        <v>-17</v>
      </c>
      <c r="AN274" s="4">
        <f t="shared" si="2159"/>
        <v>40</v>
      </c>
      <c r="AO274" s="4">
        <f t="shared" si="2159"/>
        <v>-27</v>
      </c>
      <c r="AP274" s="4">
        <f t="shared" si="2159"/>
        <v>16</v>
      </c>
      <c r="AQ274" s="4">
        <f t="shared" si="2159"/>
        <v>24</v>
      </c>
      <c r="AR274" s="4">
        <f t="shared" si="2159"/>
        <v>34</v>
      </c>
      <c r="AS274" s="4">
        <f t="shared" si="2159"/>
        <v>36</v>
      </c>
      <c r="AT274" s="4">
        <f t="shared" si="2159"/>
        <v>-6</v>
      </c>
      <c r="AU274" s="4">
        <f t="shared" si="2159"/>
        <v>-5</v>
      </c>
      <c r="AV274" s="4">
        <f t="shared" si="2159"/>
        <v>-1</v>
      </c>
      <c r="AW274" s="4">
        <f t="shared" si="2159"/>
        <v>-7</v>
      </c>
      <c r="AX274" s="4">
        <f t="shared" si="2159"/>
        <v>-8</v>
      </c>
      <c r="AY274" s="4">
        <f t="shared" si="2159"/>
        <v>-23</v>
      </c>
      <c r="AZ274" s="4">
        <f t="shared" si="2159"/>
        <v>-59</v>
      </c>
      <c r="BA274" s="4">
        <f t="shared" si="2159"/>
        <v>78</v>
      </c>
      <c r="BB274" s="4">
        <f t="shared" ref="BB274" si="2160">IF(BB49="",0,BB49+BB50-BA49-BA50)</f>
        <v>14</v>
      </c>
      <c r="BC274" s="4">
        <f t="shared" ref="BC274" si="2161">IF(BC49="",0,BC49+BC50-BB49-BB50)</f>
        <v>-7</v>
      </c>
      <c r="BD274" s="4">
        <f t="shared" ref="BD274" si="2162">IF(BD49="",0,BD49+BD50-BC49-BC50)</f>
        <v>1</v>
      </c>
      <c r="BE274" s="4">
        <f t="shared" ref="BE274" si="2163">IF(BE49="",0,BE49+BE50-BD49-BD50)</f>
        <v>4</v>
      </c>
      <c r="BF274" s="4">
        <f t="shared" ref="BF274" si="2164">IF(BF49="",0,BF49+BF50-BE49-BE50)</f>
        <v>-17</v>
      </c>
      <c r="BG274" s="4">
        <f t="shared" ref="BG274" si="2165">IF(BG49="",0,BG49+BG50-BF49-BF50)</f>
        <v>-30</v>
      </c>
      <c r="BH274" s="4">
        <f t="shared" ref="BH274" si="2166">IF(BH49="",0,BH49+BH50-BG49-BG50)</f>
        <v>-4</v>
      </c>
      <c r="BI274" s="4">
        <f t="shared" ref="BI274" si="2167">IF(BI49="",0,BI49+BI50-BH49-BH50)</f>
        <v>-57</v>
      </c>
      <c r="BJ274" s="4">
        <f t="shared" ref="BJ274" si="2168">IF(BJ49="",0,BJ49+BJ50-BI49-BI50)</f>
        <v>-14</v>
      </c>
      <c r="BK274" s="4">
        <f t="shared" ref="BK274" si="2169">IF(BK49="",0,BK49+BK50-BJ49-BJ50)</f>
        <v>10</v>
      </c>
      <c r="BL274" s="4">
        <f t="shared" ref="BL274" si="2170">IF(BL49="",0,BL49+BL50-BK49-BK50)</f>
        <v>-18</v>
      </c>
      <c r="BM274" s="4">
        <f t="shared" ref="BM274" si="2171">IF(BM49="",0,BM49+BM50-BL49-BL50)</f>
        <v>30</v>
      </c>
      <c r="BN274" s="4">
        <f t="shared" ref="BN274" si="2172">IF(BN49="",0,BN49+BN50-BM49-BM50)</f>
        <v>0</v>
      </c>
      <c r="BO274" s="4">
        <f t="shared" ref="BO274" si="2173">IF(BO49="",0,BO49+BO50-BN49-BN50)</f>
        <v>0</v>
      </c>
      <c r="BP274" s="4">
        <f t="shared" ref="BP274" si="2174">IF(BP49="",0,BP49+BP50-BO49-BO50)</f>
        <v>0</v>
      </c>
      <c r="BQ274" s="4">
        <f t="shared" ref="BQ274" si="2175">IF(BQ49="",0,BQ49+BQ50-BP49-BP50)</f>
        <v>0</v>
      </c>
      <c r="BR274" s="4">
        <f t="shared" ref="BR274" si="2176">IF(BR49="",0,BR49+BR50-BQ49-BQ50)</f>
        <v>0</v>
      </c>
      <c r="BS274" s="4">
        <f t="shared" ref="BS274" si="2177">IF(BS49="",0,BS49+BS50-BR49-BR50)</f>
        <v>0</v>
      </c>
      <c r="BT274" s="4">
        <f t="shared" ref="BT274" si="2178">IF(BT49="",0,BT49+BT50-BS49-BS50)</f>
        <v>0</v>
      </c>
      <c r="BU274" s="4">
        <f t="shared" ref="BU274" si="2179">IF(BU49="",0,BU49+BU50-BT49-BT50)</f>
        <v>0</v>
      </c>
      <c r="BV274" s="4">
        <f t="shared" ref="BV274" si="2180">IF(BV49="",0,BV49+BV50-BU49-BU50)</f>
        <v>0</v>
      </c>
      <c r="BW274" s="4">
        <f t="shared" ref="BW274" si="2181">IF(BW49="",0,BW49+BW50-BV49-BV50)</f>
        <v>0</v>
      </c>
      <c r="BX274" s="4">
        <f t="shared" ref="BX274" si="2182">IF(BX49="",0,BX49+BX50-BW49-BW50)</f>
        <v>0</v>
      </c>
      <c r="BY274" s="4">
        <f t="shared" ref="BY274" si="2183">IF(BY49="",0,BY49+BY50-BX49-BX50)</f>
        <v>0</v>
      </c>
      <c r="BZ274" s="4">
        <f t="shared" ref="BZ274" si="2184">IF(BZ49="",0,BZ49+BZ50-BY49-BY50)</f>
        <v>0</v>
      </c>
    </row>
    <row r="275" spans="2:78" x14ac:dyDescent="0.25">
      <c r="B275" s="85" t="s">
        <v>67</v>
      </c>
      <c r="C275" s="97">
        <v>56</v>
      </c>
      <c r="E275" s="4">
        <f>IF(E56="",0,E56+E57-D56-D57)</f>
        <v>1</v>
      </c>
      <c r="F275" s="4">
        <f t="shared" ref="F275:BA275" si="2185">IF(F56="",0,F56+F57-E56-E57)</f>
        <v>5</v>
      </c>
      <c r="G275" s="4">
        <f t="shared" si="2185"/>
        <v>3</v>
      </c>
      <c r="H275" s="4">
        <f t="shared" si="2185"/>
        <v>0</v>
      </c>
      <c r="I275" s="4">
        <f t="shared" si="2185"/>
        <v>-4</v>
      </c>
      <c r="J275" s="4">
        <f t="shared" si="2185"/>
        <v>8</v>
      </c>
      <c r="K275" s="4">
        <f t="shared" si="2185"/>
        <v>0</v>
      </c>
      <c r="L275" s="4">
        <f t="shared" si="2185"/>
        <v>1</v>
      </c>
      <c r="M275" s="4">
        <f t="shared" si="2185"/>
        <v>-1</v>
      </c>
      <c r="N275" s="4">
        <f t="shared" si="2185"/>
        <v>1</v>
      </c>
      <c r="O275" s="4">
        <f t="shared" si="2185"/>
        <v>3</v>
      </c>
      <c r="P275" s="4">
        <f t="shared" si="2185"/>
        <v>15</v>
      </c>
      <c r="Q275" s="4">
        <f t="shared" si="2185"/>
        <v>18</v>
      </c>
      <c r="R275" s="4">
        <f t="shared" si="2185"/>
        <v>27</v>
      </c>
      <c r="S275" s="4">
        <f t="shared" si="2185"/>
        <v>9</v>
      </c>
      <c r="T275" s="4">
        <f t="shared" si="2185"/>
        <v>22</v>
      </c>
      <c r="U275" s="4">
        <f t="shared" si="2185"/>
        <v>28</v>
      </c>
      <c r="V275" s="4">
        <f t="shared" si="2185"/>
        <v>36</v>
      </c>
      <c r="W275" s="4">
        <f t="shared" si="2185"/>
        <v>103</v>
      </c>
      <c r="X275" s="4">
        <f t="shared" si="2185"/>
        <v>44</v>
      </c>
      <c r="Y275" s="4">
        <f t="shared" si="2185"/>
        <v>9</v>
      </c>
      <c r="Z275" s="4">
        <f t="shared" si="2185"/>
        <v>56</v>
      </c>
      <c r="AA275" s="4">
        <f t="shared" si="2185"/>
        <v>117</v>
      </c>
      <c r="AB275" s="4">
        <f t="shared" si="2185"/>
        <v>102</v>
      </c>
      <c r="AC275" s="4">
        <f t="shared" si="2185"/>
        <v>91</v>
      </c>
      <c r="AD275" s="4">
        <f t="shared" si="2185"/>
        <v>33</v>
      </c>
      <c r="AE275" s="4">
        <f t="shared" si="2185"/>
        <v>141</v>
      </c>
      <c r="AF275" s="4">
        <f t="shared" si="2185"/>
        <v>26</v>
      </c>
      <c r="AG275" s="4">
        <f t="shared" si="2185"/>
        <v>56</v>
      </c>
      <c r="AH275" s="4">
        <f t="shared" si="2185"/>
        <v>124</v>
      </c>
      <c r="AI275" s="4">
        <f t="shared" si="2185"/>
        <v>78</v>
      </c>
      <c r="AJ275" s="4">
        <f t="shared" si="2185"/>
        <v>28</v>
      </c>
      <c r="AK275" s="4">
        <f t="shared" si="2185"/>
        <v>18</v>
      </c>
      <c r="AL275" s="4">
        <f t="shared" si="2185"/>
        <v>45</v>
      </c>
      <c r="AM275" s="4">
        <f t="shared" si="2185"/>
        <v>74</v>
      </c>
      <c r="AN275" s="4">
        <f t="shared" si="2185"/>
        <v>15</v>
      </c>
      <c r="AO275" s="4">
        <f t="shared" si="2185"/>
        <v>-39</v>
      </c>
      <c r="AP275" s="4">
        <f t="shared" si="2185"/>
        <v>-1</v>
      </c>
      <c r="AQ275" s="4">
        <f t="shared" si="2185"/>
        <v>28</v>
      </c>
      <c r="AR275" s="4">
        <f t="shared" si="2185"/>
        <v>-30</v>
      </c>
      <c r="AS275" s="4">
        <f t="shared" si="2185"/>
        <v>1</v>
      </c>
      <c r="AT275" s="4">
        <f t="shared" si="2185"/>
        <v>12</v>
      </c>
      <c r="AU275" s="4">
        <f t="shared" si="2185"/>
        <v>-57</v>
      </c>
      <c r="AV275" s="4">
        <f t="shared" si="2185"/>
        <v>16</v>
      </c>
      <c r="AW275" s="4">
        <f t="shared" si="2185"/>
        <v>-5</v>
      </c>
      <c r="AX275" s="4">
        <f t="shared" si="2185"/>
        <v>-30</v>
      </c>
      <c r="AY275" s="4">
        <f t="shared" si="2185"/>
        <v>-78</v>
      </c>
      <c r="AZ275" s="4">
        <f t="shared" si="2185"/>
        <v>27</v>
      </c>
      <c r="BA275" s="4">
        <f t="shared" si="2185"/>
        <v>50</v>
      </c>
      <c r="BB275" s="4">
        <f t="shared" ref="BB275" si="2186">IF(BB56="",0,BB56+BB57-BA56-BA57)</f>
        <v>-126</v>
      </c>
      <c r="BC275" s="4">
        <f t="shared" ref="BC275" si="2187">IF(BC56="",0,BC56+BC57-BB56-BB57)</f>
        <v>-21</v>
      </c>
      <c r="BD275" s="4">
        <f t="shared" ref="BD275" si="2188">IF(BD56="",0,BD56+BD57-BC56-BC57)</f>
        <v>-19</v>
      </c>
      <c r="BE275" s="4">
        <f t="shared" ref="BE275" si="2189">IF(BE56="",0,BE56+BE57-BD56-BD57)</f>
        <v>-58</v>
      </c>
      <c r="BF275" s="4">
        <f t="shared" ref="BF275" si="2190">IF(BF56="",0,BF56+BF57-BE56-BE57)</f>
        <v>4</v>
      </c>
      <c r="BG275" s="4">
        <f t="shared" ref="BG275" si="2191">IF(BG56="",0,BG56+BG57-BF56-BF57)</f>
        <v>-20</v>
      </c>
      <c r="BH275" s="4">
        <f t="shared" ref="BH275" si="2192">IF(BH56="",0,BH56+BH57-BG56-BG57)</f>
        <v>-6</v>
      </c>
      <c r="BI275" s="4">
        <f t="shared" ref="BI275" si="2193">IF(BI56="",0,BI56+BI57-BH56-BH57)</f>
        <v>28</v>
      </c>
      <c r="BJ275" s="4">
        <f t="shared" ref="BJ275" si="2194">IF(BJ56="",0,BJ56+BJ57-BI56-BI57)</f>
        <v>-56</v>
      </c>
      <c r="BK275" s="4">
        <f t="shared" ref="BK275" si="2195">IF(BK56="",0,BK56+BK57-BJ56-BJ57)</f>
        <v>-78</v>
      </c>
      <c r="BL275" s="4">
        <f t="shared" ref="BL275" si="2196">IF(BL56="",0,BL56+BL57-BK56-BK57)</f>
        <v>-27</v>
      </c>
      <c r="BM275" s="4">
        <f t="shared" ref="BM275" si="2197">IF(BM56="",0,BM56+BM57-BL56-BL57)</f>
        <v>-5</v>
      </c>
      <c r="BN275" s="4">
        <f t="shared" ref="BN275" si="2198">IF(BN56="",0,BN56+BN57-BM56-BM57)</f>
        <v>0</v>
      </c>
      <c r="BO275" s="4">
        <f t="shared" ref="BO275" si="2199">IF(BO56="",0,BO56+BO57-BN56-BN57)</f>
        <v>0</v>
      </c>
      <c r="BP275" s="4">
        <f t="shared" ref="BP275" si="2200">IF(BP56="",0,BP56+BP57-BO56-BO57)</f>
        <v>0</v>
      </c>
      <c r="BQ275" s="4">
        <f t="shared" ref="BQ275" si="2201">IF(BQ56="",0,BQ56+BQ57-BP56-BP57)</f>
        <v>0</v>
      </c>
      <c r="BR275" s="4">
        <f t="shared" ref="BR275" si="2202">IF(BR56="",0,BR56+BR57-BQ56-BQ57)</f>
        <v>0</v>
      </c>
      <c r="BS275" s="4">
        <f t="shared" ref="BS275" si="2203">IF(BS56="",0,BS56+BS57-BR56-BR57)</f>
        <v>0</v>
      </c>
      <c r="BT275" s="4">
        <f t="shared" ref="BT275" si="2204">IF(BT56="",0,BT56+BT57-BS56-BS57)</f>
        <v>0</v>
      </c>
      <c r="BU275" s="4">
        <f t="shared" ref="BU275" si="2205">IF(BU56="",0,BU56+BU57-BT56-BT57)</f>
        <v>0</v>
      </c>
      <c r="BV275" s="4">
        <f t="shared" ref="BV275" si="2206">IF(BV56="",0,BV56+BV57-BU56-BU57)</f>
        <v>0</v>
      </c>
      <c r="BW275" s="4">
        <f t="shared" ref="BW275" si="2207">IF(BW56="",0,BW56+BW57-BV56-BV57)</f>
        <v>0</v>
      </c>
      <c r="BX275" s="4">
        <f t="shared" ref="BX275" si="2208">IF(BX56="",0,BX56+BX57-BW56-BW57)</f>
        <v>0</v>
      </c>
      <c r="BY275" s="4">
        <f t="shared" ref="BY275" si="2209">IF(BY56="",0,BY56+BY57-BX56-BX57)</f>
        <v>0</v>
      </c>
      <c r="BZ275" s="4">
        <f t="shared" ref="BZ275" si="2210">IF(BZ56="",0,BZ56+BZ57-BY56-BY57)</f>
        <v>0</v>
      </c>
    </row>
    <row r="276" spans="2:78" x14ac:dyDescent="0.25">
      <c r="B276" s="85" t="s">
        <v>74</v>
      </c>
      <c r="C276" s="97">
        <v>63</v>
      </c>
      <c r="E276" s="4">
        <f>IF(E63="",0,E63+E64-D63-D64)</f>
        <v>2</v>
      </c>
      <c r="F276" s="4">
        <f t="shared" ref="F276:BA276" si="2211">IF(F63="",0,F63+F64-E63-E64)</f>
        <v>0</v>
      </c>
      <c r="G276" s="4">
        <f t="shared" si="2211"/>
        <v>0</v>
      </c>
      <c r="H276" s="4">
        <f t="shared" si="2211"/>
        <v>3</v>
      </c>
      <c r="I276" s="4">
        <f t="shared" si="2211"/>
        <v>2</v>
      </c>
      <c r="J276" s="4">
        <f t="shared" si="2211"/>
        <v>0</v>
      </c>
      <c r="K276" s="4">
        <f t="shared" si="2211"/>
        <v>0</v>
      </c>
      <c r="L276" s="4">
        <f t="shared" si="2211"/>
        <v>3</v>
      </c>
      <c r="M276" s="4">
        <f t="shared" si="2211"/>
        <v>7</v>
      </c>
      <c r="N276" s="4">
        <f t="shared" si="2211"/>
        <v>12</v>
      </c>
      <c r="O276" s="4">
        <f t="shared" si="2211"/>
        <v>11</v>
      </c>
      <c r="P276" s="4">
        <f t="shared" si="2211"/>
        <v>21</v>
      </c>
      <c r="Q276" s="4">
        <f t="shared" si="2211"/>
        <v>37</v>
      </c>
      <c r="R276" s="4">
        <f t="shared" si="2211"/>
        <v>18</v>
      </c>
      <c r="S276" s="4">
        <f t="shared" si="2211"/>
        <v>15</v>
      </c>
      <c r="T276" s="4">
        <f t="shared" si="2211"/>
        <v>10</v>
      </c>
      <c r="U276" s="4">
        <f t="shared" si="2211"/>
        <v>18</v>
      </c>
      <c r="V276" s="4">
        <f t="shared" si="2211"/>
        <v>52</v>
      </c>
      <c r="W276" s="4">
        <f t="shared" si="2211"/>
        <v>36</v>
      </c>
      <c r="X276" s="4">
        <f t="shared" si="2211"/>
        <v>35</v>
      </c>
      <c r="Y276" s="4">
        <f t="shared" si="2211"/>
        <v>0</v>
      </c>
      <c r="Z276" s="4">
        <f t="shared" si="2211"/>
        <v>190</v>
      </c>
      <c r="AA276" s="4">
        <f t="shared" si="2211"/>
        <v>115</v>
      </c>
      <c r="AB276" s="4">
        <f t="shared" si="2211"/>
        <v>92</v>
      </c>
      <c r="AC276" s="4">
        <f t="shared" si="2211"/>
        <v>111</v>
      </c>
      <c r="AD276" s="4">
        <f t="shared" si="2211"/>
        <v>76</v>
      </c>
      <c r="AE276" s="4">
        <f t="shared" si="2211"/>
        <v>55</v>
      </c>
      <c r="AF276" s="4">
        <f t="shared" si="2211"/>
        <v>155</v>
      </c>
      <c r="AG276" s="4">
        <f t="shared" si="2211"/>
        <v>86</v>
      </c>
      <c r="AH276" s="4">
        <f t="shared" si="2211"/>
        <v>88</v>
      </c>
      <c r="AI276" s="4">
        <f t="shared" si="2211"/>
        <v>46</v>
      </c>
      <c r="AJ276" s="4">
        <f t="shared" si="2211"/>
        <v>31</v>
      </c>
      <c r="AK276" s="4">
        <f t="shared" si="2211"/>
        <v>43</v>
      </c>
      <c r="AL276" s="4">
        <f t="shared" si="2211"/>
        <v>16</v>
      </c>
      <c r="AM276" s="4">
        <f t="shared" si="2211"/>
        <v>9</v>
      </c>
      <c r="AN276" s="4">
        <f t="shared" si="2211"/>
        <v>18</v>
      </c>
      <c r="AO276" s="4">
        <f t="shared" si="2211"/>
        <v>4</v>
      </c>
      <c r="AP276" s="4">
        <f t="shared" si="2211"/>
        <v>13</v>
      </c>
      <c r="AQ276" s="4">
        <f t="shared" si="2211"/>
        <v>7</v>
      </c>
      <c r="AR276" s="4">
        <f t="shared" si="2211"/>
        <v>-22</v>
      </c>
      <c r="AS276" s="4">
        <f t="shared" si="2211"/>
        <v>-28</v>
      </c>
      <c r="AT276" s="4">
        <f t="shared" si="2211"/>
        <v>8</v>
      </c>
      <c r="AU276" s="4">
        <f t="shared" si="2211"/>
        <v>-45</v>
      </c>
      <c r="AV276" s="4">
        <f t="shared" si="2211"/>
        <v>-24</v>
      </c>
      <c r="AW276" s="4">
        <f t="shared" si="2211"/>
        <v>-32</v>
      </c>
      <c r="AX276" s="4">
        <f t="shared" si="2211"/>
        <v>-27</v>
      </c>
      <c r="AY276" s="4">
        <f t="shared" si="2211"/>
        <v>-33</v>
      </c>
      <c r="AZ276" s="4">
        <f t="shared" si="2211"/>
        <v>-13</v>
      </c>
      <c r="BA276" s="4">
        <f t="shared" si="2211"/>
        <v>-4</v>
      </c>
      <c r="BB276" s="4">
        <f t="shared" ref="BB276" si="2212">IF(BB63="",0,BB63+BB64-BA63-BA64)</f>
        <v>10</v>
      </c>
      <c r="BC276" s="4">
        <f t="shared" ref="BC276" si="2213">IF(BC63="",0,BC63+BC64-BB63-BB64)</f>
        <v>-34</v>
      </c>
      <c r="BD276" s="4">
        <f t="shared" ref="BD276" si="2214">IF(BD63="",0,BD63+BD64-BC63-BC64)</f>
        <v>-40</v>
      </c>
      <c r="BE276" s="4">
        <f t="shared" ref="BE276" si="2215">IF(BE63="",0,BE63+BE64-BD63-BD64)</f>
        <v>-48</v>
      </c>
      <c r="BF276" s="4">
        <f t="shared" ref="BF276" si="2216">IF(BF63="",0,BF63+BF64-BE63-BE64)</f>
        <v>-24</v>
      </c>
      <c r="BG276" s="4">
        <f t="shared" ref="BG276" si="2217">IF(BG63="",0,BG63+BG64-BF63-BF64)</f>
        <v>-37</v>
      </c>
      <c r="BH276" s="4">
        <f t="shared" ref="BH276" si="2218">IF(BH63="",0,BH63+BH64-BG63-BG64)</f>
        <v>-12</v>
      </c>
      <c r="BI276" s="4">
        <f t="shared" ref="BI276" si="2219">IF(BI63="",0,BI63+BI64-BH63-BH64)</f>
        <v>-28</v>
      </c>
      <c r="BJ276" s="4">
        <f t="shared" ref="BJ276" si="2220">IF(BJ63="",0,BJ63+BJ64-BI63-BI64)</f>
        <v>-10</v>
      </c>
      <c r="BK276" s="4">
        <f t="shared" ref="BK276" si="2221">IF(BK63="",0,BK63+BK64-BJ63-BJ64)</f>
        <v>-35</v>
      </c>
      <c r="BL276" s="4">
        <f t="shared" ref="BL276" si="2222">IF(BL63="",0,BL63+BL64-BK63-BK64)</f>
        <v>-62</v>
      </c>
      <c r="BM276" s="4">
        <f t="shared" ref="BM276" si="2223">IF(BM63="",0,BM63+BM64-BL63-BL64)</f>
        <v>-44</v>
      </c>
      <c r="BN276" s="4">
        <f t="shared" ref="BN276" si="2224">IF(BN63="",0,BN63+BN64-BM63-BM64)</f>
        <v>0</v>
      </c>
      <c r="BO276" s="4">
        <f t="shared" ref="BO276" si="2225">IF(BO63="",0,BO63+BO64-BN63-BN64)</f>
        <v>0</v>
      </c>
      <c r="BP276" s="4">
        <f t="shared" ref="BP276" si="2226">IF(BP63="",0,BP63+BP64-BO63-BO64)</f>
        <v>0</v>
      </c>
      <c r="BQ276" s="4">
        <f t="shared" ref="BQ276" si="2227">IF(BQ63="",0,BQ63+BQ64-BP63-BP64)</f>
        <v>0</v>
      </c>
      <c r="BR276" s="4">
        <f t="shared" ref="BR276" si="2228">IF(BR63="",0,BR63+BR64-BQ63-BQ64)</f>
        <v>0</v>
      </c>
      <c r="BS276" s="4">
        <f t="shared" ref="BS276" si="2229">IF(BS63="",0,BS63+BS64-BR63-BR64)</f>
        <v>0</v>
      </c>
      <c r="BT276" s="4">
        <f t="shared" ref="BT276" si="2230">IF(BT63="",0,BT63+BT64-BS63-BS64)</f>
        <v>0</v>
      </c>
      <c r="BU276" s="4">
        <f t="shared" ref="BU276" si="2231">IF(BU63="",0,BU63+BU64-BT63-BT64)</f>
        <v>0</v>
      </c>
      <c r="BV276" s="4">
        <f t="shared" ref="BV276" si="2232">IF(BV63="",0,BV63+BV64-BU63-BU64)</f>
        <v>0</v>
      </c>
      <c r="BW276" s="4">
        <f t="shared" ref="BW276" si="2233">IF(BW63="",0,BW63+BW64-BV63-BV64)</f>
        <v>0</v>
      </c>
      <c r="BX276" s="4">
        <f t="shared" ref="BX276" si="2234">IF(BX63="",0,BX63+BX64-BW63-BW64)</f>
        <v>0</v>
      </c>
      <c r="BY276" s="4">
        <f t="shared" ref="BY276" si="2235">IF(BY63="",0,BY63+BY64-BX63-BX64)</f>
        <v>0</v>
      </c>
      <c r="BZ276" s="4">
        <f t="shared" ref="BZ276" si="2236">IF(BZ63="",0,BZ63+BZ64-BY63-BY64)</f>
        <v>0</v>
      </c>
    </row>
    <row r="277" spans="2:78" x14ac:dyDescent="0.25">
      <c r="B277" s="85" t="s">
        <v>26</v>
      </c>
      <c r="C277" s="97">
        <v>70</v>
      </c>
      <c r="E277" s="4">
        <f>IF(E70="",0,E70+E71-D70-D71)</f>
        <v>0</v>
      </c>
      <c r="F277" s="4">
        <f t="shared" ref="F277:BA277" si="2237">IF(F70="",0,F70+F71-E70-E71)</f>
        <v>-2</v>
      </c>
      <c r="G277" s="4">
        <f t="shared" si="2237"/>
        <v>0</v>
      </c>
      <c r="H277" s="4">
        <f t="shared" si="2237"/>
        <v>0</v>
      </c>
      <c r="I277" s="4">
        <f t="shared" si="2237"/>
        <v>3</v>
      </c>
      <c r="J277" s="4">
        <f t="shared" si="2237"/>
        <v>0</v>
      </c>
      <c r="K277" s="4">
        <f t="shared" si="2237"/>
        <v>0</v>
      </c>
      <c r="L277" s="4">
        <f t="shared" si="2237"/>
        <v>7</v>
      </c>
      <c r="M277" s="4">
        <f t="shared" si="2237"/>
        <v>8</v>
      </c>
      <c r="N277" s="4">
        <f t="shared" si="2237"/>
        <v>9</v>
      </c>
      <c r="O277" s="4">
        <f t="shared" si="2237"/>
        <v>7</v>
      </c>
      <c r="P277" s="4">
        <f t="shared" si="2237"/>
        <v>17</v>
      </c>
      <c r="Q277" s="4">
        <f t="shared" si="2237"/>
        <v>4</v>
      </c>
      <c r="R277" s="4">
        <f t="shared" si="2237"/>
        <v>8</v>
      </c>
      <c r="S277" s="4">
        <f t="shared" si="2237"/>
        <v>2</v>
      </c>
      <c r="T277" s="4">
        <f t="shared" si="2237"/>
        <v>20</v>
      </c>
      <c r="U277" s="4">
        <f t="shared" si="2237"/>
        <v>20</v>
      </c>
      <c r="V277" s="4">
        <f t="shared" si="2237"/>
        <v>41</v>
      </c>
      <c r="W277" s="4">
        <f t="shared" si="2237"/>
        <v>60</v>
      </c>
      <c r="X277" s="4">
        <f t="shared" si="2237"/>
        <v>48</v>
      </c>
      <c r="Y277" s="4">
        <f t="shared" si="2237"/>
        <v>44</v>
      </c>
      <c r="Z277" s="4">
        <f t="shared" si="2237"/>
        <v>60</v>
      </c>
      <c r="AA277" s="4">
        <f t="shared" si="2237"/>
        <v>60</v>
      </c>
      <c r="AB277" s="4">
        <f t="shared" si="2237"/>
        <v>53</v>
      </c>
      <c r="AC277" s="4">
        <f t="shared" si="2237"/>
        <v>113</v>
      </c>
      <c r="AD277" s="4">
        <f t="shared" si="2237"/>
        <v>77</v>
      </c>
      <c r="AE277" s="4">
        <f t="shared" si="2237"/>
        <v>89</v>
      </c>
      <c r="AF277" s="4">
        <f t="shared" si="2237"/>
        <v>64</v>
      </c>
      <c r="AG277" s="4">
        <f t="shared" si="2237"/>
        <v>27</v>
      </c>
      <c r="AH277" s="4">
        <f t="shared" si="2237"/>
        <v>65</v>
      </c>
      <c r="AI277" s="4">
        <f t="shared" si="2237"/>
        <v>85</v>
      </c>
      <c r="AJ277" s="4">
        <f t="shared" si="2237"/>
        <v>127</v>
      </c>
      <c r="AK277" s="4">
        <f t="shared" si="2237"/>
        <v>0</v>
      </c>
      <c r="AL277" s="4">
        <f t="shared" si="2237"/>
        <v>77</v>
      </c>
      <c r="AM277" s="4">
        <f t="shared" si="2237"/>
        <v>38</v>
      </c>
      <c r="AN277" s="4">
        <f t="shared" si="2237"/>
        <v>67</v>
      </c>
      <c r="AO277" s="4">
        <f t="shared" si="2237"/>
        <v>8</v>
      </c>
      <c r="AP277" s="4">
        <f t="shared" si="2237"/>
        <v>42</v>
      </c>
      <c r="AQ277" s="4">
        <f t="shared" si="2237"/>
        <v>32</v>
      </c>
      <c r="AR277" s="4">
        <f t="shared" si="2237"/>
        <v>47</v>
      </c>
      <c r="AS277" s="4">
        <f t="shared" si="2237"/>
        <v>3</v>
      </c>
      <c r="AT277" s="4">
        <f t="shared" si="2237"/>
        <v>0</v>
      </c>
      <c r="AU277" s="4">
        <f t="shared" si="2237"/>
        <v>-11</v>
      </c>
      <c r="AV277" s="4">
        <f t="shared" si="2237"/>
        <v>16</v>
      </c>
      <c r="AW277" s="4">
        <f t="shared" si="2237"/>
        <v>5</v>
      </c>
      <c r="AX277" s="4">
        <f t="shared" si="2237"/>
        <v>-5</v>
      </c>
      <c r="AY277" s="4">
        <f t="shared" si="2237"/>
        <v>30</v>
      </c>
      <c r="AZ277" s="4">
        <f t="shared" si="2237"/>
        <v>2</v>
      </c>
      <c r="BA277" s="4">
        <f t="shared" si="2237"/>
        <v>45</v>
      </c>
      <c r="BB277" s="4">
        <f t="shared" ref="BB277" si="2238">IF(BB70="",0,BB70+BB71-BA70-BA71)</f>
        <v>29</v>
      </c>
      <c r="BC277" s="4">
        <f t="shared" ref="BC277" si="2239">IF(BC70="",0,BC70+BC71-BB70-BB71)</f>
        <v>-5</v>
      </c>
      <c r="BD277" s="4">
        <f t="shared" ref="BD277" si="2240">IF(BD70="",0,BD70+BD71-BC70-BC71)</f>
        <v>6</v>
      </c>
      <c r="BE277" s="4">
        <f t="shared" ref="BE277" si="2241">IF(BE70="",0,BE70+BE71-BD70-BD71)</f>
        <v>-25</v>
      </c>
      <c r="BF277" s="4">
        <f t="shared" ref="BF277" si="2242">IF(BF70="",0,BF70+BF71-BE70-BE71)</f>
        <v>43</v>
      </c>
      <c r="BG277" s="4">
        <f t="shared" ref="BG277" si="2243">IF(BG70="",0,BG70+BG71-BF70-BF71)</f>
        <v>-7</v>
      </c>
      <c r="BH277" s="4">
        <f t="shared" ref="BH277" si="2244">IF(BH70="",0,BH70+BH71-BG70-BG71)</f>
        <v>18</v>
      </c>
      <c r="BI277" s="4">
        <f t="shared" ref="BI277" si="2245">IF(BI70="",0,BI70+BI71-BH70-BH71)</f>
        <v>-9</v>
      </c>
      <c r="BJ277" s="4">
        <f t="shared" ref="BJ277" si="2246">IF(BJ70="",0,BJ70+BJ71-BI70-BI71)</f>
        <v>7</v>
      </c>
      <c r="BK277" s="4">
        <f t="shared" ref="BK277" si="2247">IF(BK70="",0,BK70+BK71-BJ70-BJ71)</f>
        <v>0</v>
      </c>
      <c r="BL277" s="4">
        <f t="shared" ref="BL277" si="2248">IF(BL70="",0,BL70+BL71-BK70-BK71)</f>
        <v>9</v>
      </c>
      <c r="BM277" s="4">
        <f t="shared" ref="BM277" si="2249">IF(BM70="",0,BM70+BM71-BL70-BL71)</f>
        <v>24</v>
      </c>
      <c r="BN277" s="4">
        <f t="shared" ref="BN277" si="2250">IF(BN70="",0,BN70+BN71-BM70-BM71)</f>
        <v>0</v>
      </c>
      <c r="BO277" s="4">
        <f t="shared" ref="BO277" si="2251">IF(BO70="",0,BO70+BO71-BN70-BN71)</f>
        <v>0</v>
      </c>
      <c r="BP277" s="4">
        <f t="shared" ref="BP277" si="2252">IF(BP70="",0,BP70+BP71-BO70-BO71)</f>
        <v>0</v>
      </c>
      <c r="BQ277" s="4">
        <f t="shared" ref="BQ277" si="2253">IF(BQ70="",0,BQ70+BQ71-BP70-BP71)</f>
        <v>0</v>
      </c>
      <c r="BR277" s="4">
        <f t="shared" ref="BR277" si="2254">IF(BR70="",0,BR70+BR71-BQ70-BQ71)</f>
        <v>0</v>
      </c>
      <c r="BS277" s="4">
        <f t="shared" ref="BS277" si="2255">IF(BS70="",0,BS70+BS71-BR70-BR71)</f>
        <v>0</v>
      </c>
      <c r="BT277" s="4">
        <f t="shared" ref="BT277" si="2256">IF(BT70="",0,BT70+BT71-BS70-BS71)</f>
        <v>0</v>
      </c>
      <c r="BU277" s="4">
        <f t="shared" ref="BU277" si="2257">IF(BU70="",0,BU70+BU71-BT70-BT71)</f>
        <v>0</v>
      </c>
      <c r="BV277" s="4">
        <f t="shared" ref="BV277" si="2258">IF(BV70="",0,BV70+BV71-BU70-BU71)</f>
        <v>0</v>
      </c>
      <c r="BW277" s="4">
        <f t="shared" ref="BW277" si="2259">IF(BW70="",0,BW70+BW71-BV70-BV71)</f>
        <v>0</v>
      </c>
      <c r="BX277" s="4">
        <f t="shared" ref="BX277" si="2260">IF(BX70="",0,BX70+BX71-BW70-BW71)</f>
        <v>0</v>
      </c>
      <c r="BY277" s="4">
        <f t="shared" ref="BY277" si="2261">IF(BY70="",0,BY70+BY71-BX70-BX71)</f>
        <v>0</v>
      </c>
      <c r="BZ277" s="4">
        <f t="shared" ref="BZ277" si="2262">IF(BZ70="",0,BZ70+BZ71-BY70-BY71)</f>
        <v>0</v>
      </c>
    </row>
    <row r="278" spans="2:78" x14ac:dyDescent="0.25">
      <c r="B278" s="85" t="s">
        <v>66</v>
      </c>
      <c r="C278" s="97">
        <v>77</v>
      </c>
      <c r="E278" s="4">
        <f>IF(E77="",0,E77+E78-D77-D78)</f>
        <v>0</v>
      </c>
      <c r="F278" s="4">
        <f t="shared" ref="F278:BA278" si="2263">IF(F77="",0,F77+F78-E77-E78)</f>
        <v>0</v>
      </c>
      <c r="G278" s="4">
        <f t="shared" si="2263"/>
        <v>0</v>
      </c>
      <c r="H278" s="4">
        <f t="shared" si="2263"/>
        <v>0</v>
      </c>
      <c r="I278" s="4">
        <f t="shared" si="2263"/>
        <v>0</v>
      </c>
      <c r="J278" s="4">
        <f t="shared" si="2263"/>
        <v>0</v>
      </c>
      <c r="K278" s="4">
        <f t="shared" si="2263"/>
        <v>0</v>
      </c>
      <c r="L278" s="4">
        <f t="shared" si="2263"/>
        <v>1</v>
      </c>
      <c r="M278" s="4">
        <f t="shared" si="2263"/>
        <v>2</v>
      </c>
      <c r="N278" s="4">
        <f t="shared" si="2263"/>
        <v>1</v>
      </c>
      <c r="O278" s="4">
        <f t="shared" si="2263"/>
        <v>0</v>
      </c>
      <c r="P278" s="4">
        <f t="shared" si="2263"/>
        <v>4</v>
      </c>
      <c r="Q278" s="4">
        <f t="shared" si="2263"/>
        <v>0</v>
      </c>
      <c r="R278" s="4">
        <f t="shared" si="2263"/>
        <v>11</v>
      </c>
      <c r="S278" s="4">
        <f t="shared" si="2263"/>
        <v>14</v>
      </c>
      <c r="T278" s="4">
        <f t="shared" si="2263"/>
        <v>-12</v>
      </c>
      <c r="U278" s="4">
        <f t="shared" si="2263"/>
        <v>12</v>
      </c>
      <c r="V278" s="4">
        <f t="shared" si="2263"/>
        <v>34</v>
      </c>
      <c r="W278" s="4">
        <f t="shared" si="2263"/>
        <v>11</v>
      </c>
      <c r="X278" s="4">
        <f t="shared" si="2263"/>
        <v>32</v>
      </c>
      <c r="Y278" s="4">
        <f t="shared" si="2263"/>
        <v>5</v>
      </c>
      <c r="Z278" s="4">
        <f t="shared" si="2263"/>
        <v>10</v>
      </c>
      <c r="AA278" s="4">
        <f t="shared" si="2263"/>
        <v>30</v>
      </c>
      <c r="AB278" s="4">
        <f t="shared" si="2263"/>
        <v>8</v>
      </c>
      <c r="AC278" s="4">
        <f t="shared" si="2263"/>
        <v>12</v>
      </c>
      <c r="AD278" s="4">
        <f t="shared" si="2263"/>
        <v>14</v>
      </c>
      <c r="AE278" s="4">
        <f t="shared" si="2263"/>
        <v>21</v>
      </c>
      <c r="AF278" s="4">
        <f t="shared" si="2263"/>
        <v>16</v>
      </c>
      <c r="AG278" s="4">
        <f t="shared" si="2263"/>
        <v>18</v>
      </c>
      <c r="AH278" s="4">
        <f t="shared" si="2263"/>
        <v>8</v>
      </c>
      <c r="AI278" s="4">
        <f t="shared" si="2263"/>
        <v>14</v>
      </c>
      <c r="AJ278" s="4">
        <f t="shared" si="2263"/>
        <v>13</v>
      </c>
      <c r="AK278" s="4">
        <f t="shared" si="2263"/>
        <v>3</v>
      </c>
      <c r="AL278" s="4">
        <f t="shared" si="2263"/>
        <v>14</v>
      </c>
      <c r="AM278" s="4">
        <f t="shared" si="2263"/>
        <v>-7</v>
      </c>
      <c r="AN278" s="4">
        <f t="shared" si="2263"/>
        <v>-14</v>
      </c>
      <c r="AO278" s="4">
        <f t="shared" si="2263"/>
        <v>-9</v>
      </c>
      <c r="AP278" s="4">
        <f t="shared" si="2263"/>
        <v>-7</v>
      </c>
      <c r="AQ278" s="4">
        <f t="shared" si="2263"/>
        <v>3</v>
      </c>
      <c r="AR278" s="4">
        <f t="shared" si="2263"/>
        <v>-29</v>
      </c>
      <c r="AS278" s="4">
        <f t="shared" si="2263"/>
        <v>2</v>
      </c>
      <c r="AT278" s="4">
        <f t="shared" si="2263"/>
        <v>0</v>
      </c>
      <c r="AU278" s="4">
        <f t="shared" si="2263"/>
        <v>-6</v>
      </c>
      <c r="AV278" s="4">
        <f t="shared" si="2263"/>
        <v>-26</v>
      </c>
      <c r="AW278" s="4">
        <f t="shared" si="2263"/>
        <v>1</v>
      </c>
      <c r="AX278" s="4">
        <f t="shared" si="2263"/>
        <v>-4</v>
      </c>
      <c r="AY278" s="4">
        <f t="shared" si="2263"/>
        <v>0</v>
      </c>
      <c r="AZ278" s="4">
        <f t="shared" si="2263"/>
        <v>-12</v>
      </c>
      <c r="BA278" s="4">
        <f t="shared" si="2263"/>
        <v>1</v>
      </c>
      <c r="BB278" s="4">
        <f t="shared" ref="BB278" si="2264">IF(BB77="",0,BB77+BB78-BA77-BA78)</f>
        <v>5</v>
      </c>
      <c r="BC278" s="4">
        <f t="shared" ref="BC278" si="2265">IF(BC77="",0,BC77+BC78-BB77-BB78)</f>
        <v>-7</v>
      </c>
      <c r="BD278" s="4">
        <f t="shared" ref="BD278" si="2266">IF(BD77="",0,BD77+BD78-BC77-BC78)</f>
        <v>-2</v>
      </c>
      <c r="BE278" s="4">
        <f t="shared" ref="BE278" si="2267">IF(BE77="",0,BE77+BE78-BD77-BD78)</f>
        <v>-14</v>
      </c>
      <c r="BF278" s="4">
        <f t="shared" ref="BF278" si="2268">IF(BF77="",0,BF77+BF78-BE77-BE78)</f>
        <v>-3</v>
      </c>
      <c r="BG278" s="4">
        <f t="shared" ref="BG278" si="2269">IF(BG77="",0,BG77+BG78-BF77-BF78)</f>
        <v>-3</v>
      </c>
      <c r="BH278" s="4">
        <f t="shared" ref="BH278" si="2270">IF(BH77="",0,BH77+BH78-BG77-BG78)</f>
        <v>-3</v>
      </c>
      <c r="BI278" s="4">
        <f t="shared" ref="BI278" si="2271">IF(BI77="",0,BI77+BI78-BH77-BH78)</f>
        <v>-2</v>
      </c>
      <c r="BJ278" s="4">
        <f t="shared" ref="BJ278" si="2272">IF(BJ77="",0,BJ77+BJ78-BI77-BI78)</f>
        <v>-6</v>
      </c>
      <c r="BK278" s="4">
        <f t="shared" ref="BK278" si="2273">IF(BK77="",0,BK77+BK78-BJ77-BJ78)</f>
        <v>2</v>
      </c>
      <c r="BL278" s="4">
        <f t="shared" ref="BL278" si="2274">IF(BL77="",0,BL77+BL78-BK77-BK78)</f>
        <v>-4</v>
      </c>
      <c r="BM278" s="4">
        <f t="shared" ref="BM278" si="2275">IF(BM77="",0,BM77+BM78-BL77-BL78)</f>
        <v>-15</v>
      </c>
      <c r="BN278" s="4">
        <f t="shared" ref="BN278" si="2276">IF(BN77="",0,BN77+BN78-BM77-BM78)</f>
        <v>0</v>
      </c>
      <c r="BO278" s="4">
        <f t="shared" ref="BO278" si="2277">IF(BO77="",0,BO77+BO78-BN77-BN78)</f>
        <v>0</v>
      </c>
      <c r="BP278" s="4">
        <f t="shared" ref="BP278" si="2278">IF(BP77="",0,BP77+BP78-BO77-BO78)</f>
        <v>0</v>
      </c>
      <c r="BQ278" s="4">
        <f t="shared" ref="BQ278" si="2279">IF(BQ77="",0,BQ77+BQ78-BP77-BP78)</f>
        <v>0</v>
      </c>
      <c r="BR278" s="4">
        <f t="shared" ref="BR278" si="2280">IF(BR77="",0,BR77+BR78-BQ77-BQ78)</f>
        <v>0</v>
      </c>
      <c r="BS278" s="4">
        <f t="shared" ref="BS278" si="2281">IF(BS77="",0,BS77+BS78-BR77-BR78)</f>
        <v>0</v>
      </c>
      <c r="BT278" s="4">
        <f t="shared" ref="BT278" si="2282">IF(BT77="",0,BT77+BT78-BS77-BS78)</f>
        <v>0</v>
      </c>
      <c r="BU278" s="4">
        <f t="shared" ref="BU278" si="2283">IF(BU77="",0,BU77+BU78-BT77-BT78)</f>
        <v>0</v>
      </c>
      <c r="BV278" s="4">
        <f t="shared" ref="BV278" si="2284">IF(BV77="",0,BV77+BV78-BU77-BU78)</f>
        <v>0</v>
      </c>
      <c r="BW278" s="4">
        <f t="shared" ref="BW278" si="2285">IF(BW77="",0,BW77+BW78-BV77-BV78)</f>
        <v>0</v>
      </c>
      <c r="BX278" s="4">
        <f t="shared" ref="BX278" si="2286">IF(BX77="",0,BX77+BX78-BW77-BW78)</f>
        <v>0</v>
      </c>
      <c r="BY278" s="4">
        <f t="shared" ref="BY278" si="2287">IF(BY77="",0,BY77+BY78-BX77-BX78)</f>
        <v>0</v>
      </c>
      <c r="BZ278" s="4">
        <f t="shared" ref="BZ278" si="2288">IF(BZ77="",0,BZ77+BZ78-BY77-BY78)</f>
        <v>0</v>
      </c>
    </row>
    <row r="279" spans="2:78" x14ac:dyDescent="0.25">
      <c r="B279" s="85" t="s">
        <v>76</v>
      </c>
      <c r="C279" s="1">
        <v>84</v>
      </c>
      <c r="E279" s="4">
        <f t="shared" ref="E279:E289" si="2289">IF(E24="",0,E24+E25-D24-D25)</f>
        <v>0</v>
      </c>
      <c r="F279" s="4">
        <f t="shared" ref="F279:BA279" si="2290">IF(F223="",0,F223-E223)</f>
        <v>0</v>
      </c>
      <c r="G279" s="4">
        <f t="shared" si="2290"/>
        <v>0</v>
      </c>
      <c r="H279" s="4">
        <f t="shared" si="2290"/>
        <v>0</v>
      </c>
      <c r="I279" s="4">
        <f t="shared" si="2290"/>
        <v>0</v>
      </c>
      <c r="J279" s="4">
        <f t="shared" si="2290"/>
        <v>2</v>
      </c>
      <c r="K279" s="4">
        <f t="shared" si="2290"/>
        <v>0</v>
      </c>
      <c r="L279" s="4">
        <f t="shared" si="2290"/>
        <v>6</v>
      </c>
      <c r="M279" s="4">
        <f t="shared" si="2290"/>
        <v>1</v>
      </c>
      <c r="N279" s="4">
        <f t="shared" si="2290"/>
        <v>0</v>
      </c>
      <c r="O279" s="4">
        <f t="shared" si="2290"/>
        <v>7</v>
      </c>
      <c r="P279" s="4">
        <f t="shared" si="2290"/>
        <v>8</v>
      </c>
      <c r="Q279" s="4">
        <f t="shared" si="2290"/>
        <v>2</v>
      </c>
      <c r="R279" s="4">
        <f t="shared" si="2290"/>
        <v>2</v>
      </c>
      <c r="S279" s="4">
        <f t="shared" si="2290"/>
        <v>9</v>
      </c>
      <c r="T279" s="4">
        <f t="shared" si="2290"/>
        <v>7</v>
      </c>
      <c r="U279" s="4">
        <f t="shared" si="2290"/>
        <v>18</v>
      </c>
      <c r="V279" s="4">
        <f t="shared" si="2290"/>
        <v>11</v>
      </c>
      <c r="W279" s="4">
        <f t="shared" si="2290"/>
        <v>30</v>
      </c>
      <c r="X279" s="4">
        <f t="shared" si="2290"/>
        <v>36</v>
      </c>
      <c r="Y279" s="4">
        <f t="shared" si="2290"/>
        <v>20</v>
      </c>
      <c r="Z279" s="4">
        <f t="shared" si="2290"/>
        <v>33</v>
      </c>
      <c r="AA279" s="4">
        <f t="shared" si="2290"/>
        <v>49</v>
      </c>
      <c r="AB279" s="4">
        <f t="shared" si="2290"/>
        <v>87</v>
      </c>
      <c r="AC279" s="4">
        <f t="shared" si="2290"/>
        <v>56</v>
      </c>
      <c r="AD279" s="4">
        <f t="shared" si="2290"/>
        <v>63</v>
      </c>
      <c r="AE279" s="4">
        <f t="shared" si="2290"/>
        <v>53</v>
      </c>
      <c r="AF279" s="4">
        <f t="shared" si="2290"/>
        <v>56</v>
      </c>
      <c r="AG279" s="4">
        <f t="shared" si="2290"/>
        <v>68</v>
      </c>
      <c r="AH279" s="4">
        <f t="shared" si="2290"/>
        <v>62</v>
      </c>
      <c r="AI279" s="4">
        <f t="shared" si="2290"/>
        <v>84</v>
      </c>
      <c r="AJ279" s="4">
        <f t="shared" si="2290"/>
        <v>54</v>
      </c>
      <c r="AK279" s="4">
        <f t="shared" si="2290"/>
        <v>74</v>
      </c>
      <c r="AL279" s="4">
        <f t="shared" si="2290"/>
        <v>-1</v>
      </c>
      <c r="AM279" s="4">
        <f t="shared" si="2290"/>
        <v>-63</v>
      </c>
      <c r="AN279" s="4">
        <f t="shared" si="2290"/>
        <v>17</v>
      </c>
      <c r="AO279" s="4">
        <f t="shared" si="2290"/>
        <v>13</v>
      </c>
      <c r="AP279" s="4">
        <f t="shared" si="2290"/>
        <v>21</v>
      </c>
      <c r="AQ279" s="4">
        <f t="shared" si="2290"/>
        <v>35</v>
      </c>
      <c r="AR279" s="4">
        <f t="shared" si="2290"/>
        <v>7</v>
      </c>
      <c r="AS279" s="4">
        <f t="shared" si="2290"/>
        <v>-29</v>
      </c>
      <c r="AT279" s="4">
        <f t="shared" si="2290"/>
        <v>-26</v>
      </c>
      <c r="AU279" s="4">
        <f t="shared" si="2290"/>
        <v>-26</v>
      </c>
      <c r="AV279" s="4">
        <f t="shared" si="2290"/>
        <v>-23</v>
      </c>
      <c r="AW279" s="4">
        <f t="shared" si="2290"/>
        <v>-31</v>
      </c>
      <c r="AX279" s="4">
        <f t="shared" si="2290"/>
        <v>-40</v>
      </c>
      <c r="AY279" s="4">
        <f t="shared" si="2290"/>
        <v>-29</v>
      </c>
      <c r="AZ279" s="4">
        <f t="shared" si="2290"/>
        <v>-36</v>
      </c>
      <c r="BA279" s="4">
        <f t="shared" si="2290"/>
        <v>-62</v>
      </c>
      <c r="BB279" s="4">
        <f t="shared" ref="BB279:BB289" si="2291">IF(BB223="",0,BB223-BA223)</f>
        <v>-3</v>
      </c>
      <c r="BC279" s="4">
        <f t="shared" ref="BC279:BC289" si="2292">IF(BC223="",0,BC223-BB223)</f>
        <v>-40</v>
      </c>
      <c r="BD279" s="4">
        <f t="shared" ref="BD279:BD289" si="2293">IF(BD223="",0,BD223-BC223)</f>
        <v>-46</v>
      </c>
      <c r="BE279" s="4">
        <f t="shared" ref="BE279:BE289" si="2294">IF(BE223="",0,BE223-BD223)</f>
        <v>-42</v>
      </c>
      <c r="BF279" s="4">
        <f t="shared" ref="BF279:BF289" si="2295">IF(BF223="",0,BF223-BE223)</f>
        <v>-63</v>
      </c>
      <c r="BG279" s="4">
        <f t="shared" ref="BG279:BG289" si="2296">IF(BG223="",0,BG223-BF223)</f>
        <v>5</v>
      </c>
      <c r="BH279" s="4">
        <f t="shared" ref="BH279:BH289" si="2297">IF(BH223="",0,BH223-BG223)</f>
        <v>-12</v>
      </c>
      <c r="BI279" s="4">
        <f t="shared" ref="BI279:BI289" si="2298">IF(BI223="",0,BI223-BH223)</f>
        <v>-17</v>
      </c>
      <c r="BJ279" s="4">
        <f t="shared" ref="BJ279:BJ289" si="2299">IF(BJ223="",0,BJ223-BI223)</f>
        <v>-36</v>
      </c>
      <c r="BK279" s="4">
        <f t="shared" ref="BK279:BK289" si="2300">IF(BK223="",0,BK223-BJ223)</f>
        <v>-16</v>
      </c>
      <c r="BL279" s="4">
        <f t="shared" ref="BL279:BL289" si="2301">IF(BL223="",0,BL223-BK223)</f>
        <v>-33</v>
      </c>
      <c r="BM279" s="4">
        <f t="shared" ref="BM279:BM289" si="2302">IF(BM223="",0,BM223-BL223)</f>
        <v>-25</v>
      </c>
      <c r="BN279" s="4">
        <f t="shared" ref="BN279:BN289" si="2303">IF(BN223="",0,BN223-BM223)</f>
        <v>0</v>
      </c>
      <c r="BO279" s="4">
        <f t="shared" ref="BO279:BO289" si="2304">IF(BO223="",0,BO223-BN223)</f>
        <v>0</v>
      </c>
      <c r="BP279" s="4">
        <f t="shared" ref="BP279:BP289" si="2305">IF(BP223="",0,BP223-BO223)</f>
        <v>0</v>
      </c>
      <c r="BQ279" s="4">
        <f t="shared" ref="BQ279:BQ289" si="2306">IF(BQ223="",0,BQ223-BP223)</f>
        <v>0</v>
      </c>
      <c r="BR279" s="4">
        <f t="shared" ref="BR279:BR289" si="2307">IF(BR223="",0,BR223-BQ223)</f>
        <v>0</v>
      </c>
      <c r="BS279" s="4">
        <f t="shared" ref="BS279:BS289" si="2308">IF(BS223="",0,BS223-BR223)</f>
        <v>0</v>
      </c>
      <c r="BT279" s="4">
        <f t="shared" ref="BT279:BT289" si="2309">IF(BT223="",0,BT223-BS223)</f>
        <v>0</v>
      </c>
      <c r="BU279" s="4">
        <f t="shared" ref="BU279:BU289" si="2310">IF(BU223="",0,BU223-BT223)</f>
        <v>0</v>
      </c>
      <c r="BV279" s="4">
        <f t="shared" ref="BV279:BV289" si="2311">IF(BV223="",0,BV223-BU223)</f>
        <v>0</v>
      </c>
      <c r="BW279" s="4">
        <f t="shared" ref="BW279:BW289" si="2312">IF(BW223="",0,BW223-BV223)</f>
        <v>0</v>
      </c>
      <c r="BX279" s="4">
        <f t="shared" ref="BX279:BX289" si="2313">IF(BX223="",0,BX223-BW223)</f>
        <v>0</v>
      </c>
      <c r="BY279" s="4">
        <f t="shared" ref="BY279:BY289" si="2314">IF(BY223="",0,BY223-BX223)</f>
        <v>0</v>
      </c>
      <c r="BZ279" s="4">
        <f t="shared" ref="BZ279:BZ289" si="2315">IF(BZ223="",0,BZ223-BY223)</f>
        <v>0</v>
      </c>
    </row>
    <row r="280" spans="2:78" x14ac:dyDescent="0.25">
      <c r="B280" s="85" t="s">
        <v>73</v>
      </c>
      <c r="C280" s="1">
        <v>91</v>
      </c>
      <c r="E280" s="4">
        <f t="shared" si="2289"/>
        <v>243</v>
      </c>
      <c r="F280" s="4">
        <f t="shared" ref="F280:BA280" si="2316">IF(F224="",0,F224-E224)</f>
        <v>0</v>
      </c>
      <c r="G280" s="4">
        <f t="shared" si="2316"/>
        <v>-1</v>
      </c>
      <c r="H280" s="4">
        <f t="shared" si="2316"/>
        <v>0</v>
      </c>
      <c r="I280" s="4">
        <f t="shared" si="2316"/>
        <v>0</v>
      </c>
      <c r="J280" s="4">
        <f t="shared" si="2316"/>
        <v>5</v>
      </c>
      <c r="K280" s="4">
        <f t="shared" si="2316"/>
        <v>-2</v>
      </c>
      <c r="L280" s="4">
        <f t="shared" si="2316"/>
        <v>0</v>
      </c>
      <c r="M280" s="4">
        <f t="shared" si="2316"/>
        <v>11</v>
      </c>
      <c r="N280" s="4">
        <f t="shared" si="2316"/>
        <v>0</v>
      </c>
      <c r="O280" s="4">
        <f t="shared" si="2316"/>
        <v>6</v>
      </c>
      <c r="P280" s="4">
        <f t="shared" si="2316"/>
        <v>11</v>
      </c>
      <c r="Q280" s="4">
        <f t="shared" si="2316"/>
        <v>18</v>
      </c>
      <c r="R280" s="4">
        <f t="shared" si="2316"/>
        <v>1</v>
      </c>
      <c r="S280" s="4">
        <f t="shared" si="2316"/>
        <v>8</v>
      </c>
      <c r="T280" s="4">
        <f t="shared" si="2316"/>
        <v>21</v>
      </c>
      <c r="U280" s="4">
        <f t="shared" si="2316"/>
        <v>30</v>
      </c>
      <c r="V280" s="4">
        <f t="shared" si="2316"/>
        <v>15</v>
      </c>
      <c r="W280" s="4">
        <f t="shared" si="2316"/>
        <v>24</v>
      </c>
      <c r="X280" s="4">
        <f t="shared" si="2316"/>
        <v>29</v>
      </c>
      <c r="Y280" s="4">
        <f t="shared" si="2316"/>
        <v>24</v>
      </c>
      <c r="Z280" s="4">
        <f t="shared" si="2316"/>
        <v>23</v>
      </c>
      <c r="AA280" s="4">
        <f t="shared" si="2316"/>
        <v>41</v>
      </c>
      <c r="AB280" s="4">
        <f t="shared" si="2316"/>
        <v>54</v>
      </c>
      <c r="AC280" s="4">
        <f t="shared" si="2316"/>
        <v>58</v>
      </c>
      <c r="AD280" s="4">
        <f t="shared" si="2316"/>
        <v>79</v>
      </c>
      <c r="AE280" s="4">
        <f t="shared" si="2316"/>
        <v>138</v>
      </c>
      <c r="AF280" s="4">
        <f t="shared" si="2316"/>
        <v>85</v>
      </c>
      <c r="AG280" s="4">
        <f t="shared" si="2316"/>
        <v>118</v>
      </c>
      <c r="AH280" s="4">
        <f t="shared" si="2316"/>
        <v>137</v>
      </c>
      <c r="AI280" s="4">
        <f t="shared" si="2316"/>
        <v>159</v>
      </c>
      <c r="AJ280" s="4">
        <f t="shared" si="2316"/>
        <v>63</v>
      </c>
      <c r="AK280" s="4">
        <f t="shared" si="2316"/>
        <v>84</v>
      </c>
      <c r="AL280" s="4">
        <f t="shared" si="2316"/>
        <v>88</v>
      </c>
      <c r="AM280" s="4">
        <f t="shared" si="2316"/>
        <v>78</v>
      </c>
      <c r="AN280" s="4">
        <f t="shared" si="2316"/>
        <v>84</v>
      </c>
      <c r="AO280" s="4">
        <f t="shared" si="2316"/>
        <v>52</v>
      </c>
      <c r="AP280" s="4">
        <f t="shared" si="2316"/>
        <v>62</v>
      </c>
      <c r="AQ280" s="4">
        <f t="shared" si="2316"/>
        <v>58</v>
      </c>
      <c r="AR280" s="4">
        <f t="shared" si="2316"/>
        <v>62</v>
      </c>
      <c r="AS280" s="4">
        <f t="shared" si="2316"/>
        <v>48</v>
      </c>
      <c r="AT280" s="4">
        <f t="shared" si="2316"/>
        <v>41</v>
      </c>
      <c r="AU280" s="4">
        <f t="shared" si="2316"/>
        <v>44</v>
      </c>
      <c r="AV280" s="4">
        <f t="shared" si="2316"/>
        <v>34</v>
      </c>
      <c r="AW280" s="4">
        <f t="shared" si="2316"/>
        <v>49</v>
      </c>
      <c r="AX280" s="4">
        <f t="shared" si="2316"/>
        <v>25</v>
      </c>
      <c r="AY280" s="4">
        <f t="shared" si="2316"/>
        <v>34</v>
      </c>
      <c r="AZ280" s="4">
        <f t="shared" si="2316"/>
        <v>29</v>
      </c>
      <c r="BA280" s="4">
        <f t="shared" si="2316"/>
        <v>20</v>
      </c>
      <c r="BB280" s="4">
        <f t="shared" si="2291"/>
        <v>21</v>
      </c>
      <c r="BC280" s="4">
        <f t="shared" si="2292"/>
        <v>10</v>
      </c>
      <c r="BD280" s="4">
        <f t="shared" si="2293"/>
        <v>27</v>
      </c>
      <c r="BE280" s="4">
        <f t="shared" si="2294"/>
        <v>31</v>
      </c>
      <c r="BF280" s="4">
        <f t="shared" si="2295"/>
        <v>32</v>
      </c>
      <c r="BG280" s="4">
        <f t="shared" si="2296"/>
        <v>31</v>
      </c>
      <c r="BH280" s="4">
        <f t="shared" si="2297"/>
        <v>8</v>
      </c>
      <c r="BI280" s="4">
        <f t="shared" si="2298"/>
        <v>49</v>
      </c>
      <c r="BJ280" s="4">
        <f t="shared" si="2299"/>
        <v>28</v>
      </c>
      <c r="BK280" s="4">
        <f t="shared" si="2300"/>
        <v>14</v>
      </c>
      <c r="BL280" s="4">
        <f t="shared" si="2301"/>
        <v>19</v>
      </c>
      <c r="BM280" s="4">
        <f t="shared" si="2302"/>
        <v>-48</v>
      </c>
      <c r="BN280" s="4">
        <f t="shared" si="2303"/>
        <v>0</v>
      </c>
      <c r="BO280" s="4">
        <f t="shared" si="2304"/>
        <v>0</v>
      </c>
      <c r="BP280" s="4">
        <f t="shared" si="2305"/>
        <v>0</v>
      </c>
      <c r="BQ280" s="4">
        <f t="shared" si="2306"/>
        <v>0</v>
      </c>
      <c r="BR280" s="4">
        <f t="shared" si="2307"/>
        <v>0</v>
      </c>
      <c r="BS280" s="4">
        <f t="shared" si="2308"/>
        <v>0</v>
      </c>
      <c r="BT280" s="4">
        <f t="shared" si="2309"/>
        <v>0</v>
      </c>
      <c r="BU280" s="4">
        <f t="shared" si="2310"/>
        <v>0</v>
      </c>
      <c r="BV280" s="4">
        <f t="shared" si="2311"/>
        <v>0</v>
      </c>
      <c r="BW280" s="4">
        <f t="shared" si="2312"/>
        <v>0</v>
      </c>
      <c r="BX280" s="4">
        <f t="shared" si="2313"/>
        <v>0</v>
      </c>
      <c r="BY280" s="4">
        <f t="shared" si="2314"/>
        <v>0</v>
      </c>
      <c r="BZ280" s="4">
        <f t="shared" si="2315"/>
        <v>0</v>
      </c>
    </row>
    <row r="281" spans="2:78" x14ac:dyDescent="0.25">
      <c r="B281" s="85" t="s">
        <v>60</v>
      </c>
      <c r="C281" s="1">
        <v>98</v>
      </c>
      <c r="E281" s="4">
        <f t="shared" si="2289"/>
        <v>253</v>
      </c>
      <c r="F281" s="4">
        <f t="shared" ref="F281:BA281" si="2317">IF(F225="",0,F225-E225)</f>
        <v>0</v>
      </c>
      <c r="G281" s="4">
        <f t="shared" si="2317"/>
        <v>1</v>
      </c>
      <c r="H281" s="4">
        <f t="shared" si="2317"/>
        <v>0</v>
      </c>
      <c r="I281" s="4">
        <f t="shared" si="2317"/>
        <v>1</v>
      </c>
      <c r="J281" s="4">
        <f t="shared" si="2317"/>
        <v>3</v>
      </c>
      <c r="K281" s="4">
        <f t="shared" si="2317"/>
        <v>0</v>
      </c>
      <c r="L281" s="4">
        <f t="shared" si="2317"/>
        <v>1</v>
      </c>
      <c r="M281" s="4">
        <f t="shared" si="2317"/>
        <v>1</v>
      </c>
      <c r="N281" s="4">
        <f t="shared" si="2317"/>
        <v>1</v>
      </c>
      <c r="O281" s="4">
        <f t="shared" si="2317"/>
        <v>1</v>
      </c>
      <c r="P281" s="4">
        <f t="shared" si="2317"/>
        <v>2</v>
      </c>
      <c r="Q281" s="4">
        <f t="shared" si="2317"/>
        <v>6</v>
      </c>
      <c r="R281" s="4">
        <f t="shared" si="2317"/>
        <v>13</v>
      </c>
      <c r="S281" s="4">
        <f t="shared" si="2317"/>
        <v>7</v>
      </c>
      <c r="T281" s="4">
        <f t="shared" si="2317"/>
        <v>0</v>
      </c>
      <c r="U281" s="4">
        <f t="shared" si="2317"/>
        <v>41</v>
      </c>
      <c r="V281" s="4">
        <f t="shared" si="2317"/>
        <v>5</v>
      </c>
      <c r="W281" s="4">
        <f t="shared" si="2317"/>
        <v>23</v>
      </c>
      <c r="X281" s="4">
        <f t="shared" si="2317"/>
        <v>22</v>
      </c>
      <c r="Y281" s="4">
        <f t="shared" si="2317"/>
        <v>37</v>
      </c>
      <c r="Z281" s="4">
        <f t="shared" si="2317"/>
        <v>51</v>
      </c>
      <c r="AA281" s="4">
        <f t="shared" si="2317"/>
        <v>33</v>
      </c>
      <c r="AB281" s="4">
        <f t="shared" si="2317"/>
        <v>117</v>
      </c>
      <c r="AC281" s="4">
        <f t="shared" si="2317"/>
        <v>56</v>
      </c>
      <c r="AD281" s="4">
        <f t="shared" si="2317"/>
        <v>72</v>
      </c>
      <c r="AE281" s="4">
        <f t="shared" si="2317"/>
        <v>45</v>
      </c>
      <c r="AF281" s="4">
        <f t="shared" si="2317"/>
        <v>66</v>
      </c>
      <c r="AG281" s="4">
        <f t="shared" si="2317"/>
        <v>17</v>
      </c>
      <c r="AH281" s="4">
        <f t="shared" si="2317"/>
        <v>116</v>
      </c>
      <c r="AI281" s="4">
        <f t="shared" si="2317"/>
        <v>122</v>
      </c>
      <c r="AJ281" s="4">
        <f t="shared" si="2317"/>
        <v>65</v>
      </c>
      <c r="AK281" s="4">
        <f t="shared" si="2317"/>
        <v>102</v>
      </c>
      <c r="AL281" s="4">
        <f t="shared" si="2317"/>
        <v>142</v>
      </c>
      <c r="AM281" s="4">
        <f t="shared" si="2317"/>
        <v>0</v>
      </c>
      <c r="AN281" s="4">
        <f t="shared" si="2317"/>
        <v>22</v>
      </c>
      <c r="AO281" s="4">
        <f t="shared" si="2317"/>
        <v>20</v>
      </c>
      <c r="AP281" s="4">
        <f t="shared" si="2317"/>
        <v>40</v>
      </c>
      <c r="AQ281" s="4">
        <f t="shared" si="2317"/>
        <v>50</v>
      </c>
      <c r="AR281" s="4">
        <f t="shared" si="2317"/>
        <v>55</v>
      </c>
      <c r="AS281" s="4">
        <f t="shared" si="2317"/>
        <v>64</v>
      </c>
      <c r="AT281" s="4">
        <f t="shared" si="2317"/>
        <v>5</v>
      </c>
      <c r="AU281" s="4">
        <f t="shared" si="2317"/>
        <v>66</v>
      </c>
      <c r="AV281" s="4">
        <f t="shared" si="2317"/>
        <v>43</v>
      </c>
      <c r="AW281" s="4">
        <f t="shared" si="2317"/>
        <v>32</v>
      </c>
      <c r="AX281" s="4">
        <f t="shared" si="2317"/>
        <v>69</v>
      </c>
      <c r="AY281" s="4">
        <f t="shared" si="2317"/>
        <v>89</v>
      </c>
      <c r="AZ281" s="4">
        <f t="shared" si="2317"/>
        <v>18</v>
      </c>
      <c r="BA281" s="4">
        <f t="shared" si="2317"/>
        <v>36</v>
      </c>
      <c r="BB281" s="4">
        <f t="shared" si="2291"/>
        <v>22</v>
      </c>
      <c r="BC281" s="4">
        <f t="shared" si="2292"/>
        <v>10</v>
      </c>
      <c r="BD281" s="4">
        <f t="shared" si="2293"/>
        <v>40</v>
      </c>
      <c r="BE281" s="4">
        <f t="shared" si="2294"/>
        <v>92</v>
      </c>
      <c r="BF281" s="4">
        <f t="shared" si="2295"/>
        <v>29</v>
      </c>
      <c r="BG281" s="4">
        <f t="shared" si="2296"/>
        <v>16</v>
      </c>
      <c r="BH281" s="4">
        <f t="shared" si="2297"/>
        <v>75</v>
      </c>
      <c r="BI281" s="4">
        <f t="shared" si="2298"/>
        <v>5</v>
      </c>
      <c r="BJ281" s="4">
        <f t="shared" si="2299"/>
        <v>41</v>
      </c>
      <c r="BK281" s="4">
        <f t="shared" si="2300"/>
        <v>-8</v>
      </c>
      <c r="BL281" s="4">
        <f t="shared" si="2301"/>
        <v>-21</v>
      </c>
      <c r="BM281" s="4">
        <f t="shared" si="2302"/>
        <v>-18</v>
      </c>
      <c r="BN281" s="4">
        <f t="shared" si="2303"/>
        <v>0</v>
      </c>
      <c r="BO281" s="4">
        <f t="shared" si="2304"/>
        <v>0</v>
      </c>
      <c r="BP281" s="4">
        <f t="shared" si="2305"/>
        <v>0</v>
      </c>
      <c r="BQ281" s="4">
        <f t="shared" si="2306"/>
        <v>0</v>
      </c>
      <c r="BR281" s="4">
        <f t="shared" si="2307"/>
        <v>0</v>
      </c>
      <c r="BS281" s="4">
        <f t="shared" si="2308"/>
        <v>0</v>
      </c>
      <c r="BT281" s="4">
        <f t="shared" si="2309"/>
        <v>0</v>
      </c>
      <c r="BU281" s="4">
        <f t="shared" si="2310"/>
        <v>0</v>
      </c>
      <c r="BV281" s="4">
        <f t="shared" si="2311"/>
        <v>0</v>
      </c>
      <c r="BW281" s="4">
        <f t="shared" si="2312"/>
        <v>0</v>
      </c>
      <c r="BX281" s="4">
        <f t="shared" si="2313"/>
        <v>0</v>
      </c>
      <c r="BY281" s="4">
        <f t="shared" si="2314"/>
        <v>0</v>
      </c>
      <c r="BZ281" s="4">
        <f t="shared" si="2315"/>
        <v>0</v>
      </c>
    </row>
    <row r="282" spans="2:78" x14ac:dyDescent="0.25">
      <c r="B282" s="85" t="s">
        <v>72</v>
      </c>
      <c r="C282" s="1">
        <v>105</v>
      </c>
      <c r="E282" s="4">
        <f t="shared" si="2289"/>
        <v>10</v>
      </c>
      <c r="F282" s="4">
        <f t="shared" ref="F282:BA282" si="2318">IF(F226="",0,F226-E226)</f>
        <v>0</v>
      </c>
      <c r="G282" s="4">
        <f t="shared" si="2318"/>
        <v>1</v>
      </c>
      <c r="H282" s="4">
        <f t="shared" si="2318"/>
        <v>2</v>
      </c>
      <c r="I282" s="4">
        <f t="shared" si="2318"/>
        <v>0</v>
      </c>
      <c r="J282" s="4">
        <f t="shared" si="2318"/>
        <v>0</v>
      </c>
      <c r="K282" s="4">
        <f t="shared" si="2318"/>
        <v>1</v>
      </c>
      <c r="L282" s="4">
        <f t="shared" si="2318"/>
        <v>2</v>
      </c>
      <c r="M282" s="4">
        <f t="shared" si="2318"/>
        <v>1</v>
      </c>
      <c r="N282" s="4">
        <f t="shared" si="2318"/>
        <v>5</v>
      </c>
      <c r="O282" s="4">
        <f t="shared" si="2318"/>
        <v>3</v>
      </c>
      <c r="P282" s="4">
        <f t="shared" si="2318"/>
        <v>8</v>
      </c>
      <c r="Q282" s="4">
        <f t="shared" si="2318"/>
        <v>13</v>
      </c>
      <c r="R282" s="4">
        <f t="shared" si="2318"/>
        <v>10</v>
      </c>
      <c r="S282" s="4">
        <f t="shared" si="2318"/>
        <v>9</v>
      </c>
      <c r="T282" s="4">
        <f t="shared" si="2318"/>
        <v>16</v>
      </c>
      <c r="U282" s="4">
        <f t="shared" si="2318"/>
        <v>27</v>
      </c>
      <c r="V282" s="4">
        <f t="shared" si="2318"/>
        <v>23</v>
      </c>
      <c r="W282" s="4">
        <f t="shared" si="2318"/>
        <v>35</v>
      </c>
      <c r="X282" s="4">
        <f t="shared" si="2318"/>
        <v>56</v>
      </c>
      <c r="Y282" s="4">
        <f t="shared" si="2318"/>
        <v>0</v>
      </c>
      <c r="Z282" s="4">
        <f t="shared" si="2318"/>
        <v>108</v>
      </c>
      <c r="AA282" s="4">
        <f t="shared" si="2318"/>
        <v>42</v>
      </c>
      <c r="AB282" s="4">
        <f t="shared" si="2318"/>
        <v>87</v>
      </c>
      <c r="AC282" s="4">
        <f t="shared" si="2318"/>
        <v>102</v>
      </c>
      <c r="AD282" s="4">
        <f t="shared" si="2318"/>
        <v>91</v>
      </c>
      <c r="AE282" s="4">
        <f t="shared" si="2318"/>
        <v>106</v>
      </c>
      <c r="AF282" s="4">
        <f t="shared" si="2318"/>
        <v>114</v>
      </c>
      <c r="AG282" s="4">
        <f t="shared" si="2318"/>
        <v>78</v>
      </c>
      <c r="AH282" s="4">
        <f t="shared" si="2318"/>
        <v>83</v>
      </c>
      <c r="AI282" s="4">
        <f t="shared" si="2318"/>
        <v>72</v>
      </c>
      <c r="AJ282" s="4">
        <f t="shared" si="2318"/>
        <v>141</v>
      </c>
      <c r="AK282" s="4">
        <f t="shared" si="2318"/>
        <v>122</v>
      </c>
      <c r="AL282" s="4">
        <f t="shared" si="2318"/>
        <v>74</v>
      </c>
      <c r="AM282" s="4">
        <f t="shared" si="2318"/>
        <v>153</v>
      </c>
      <c r="AN282" s="4">
        <f t="shared" si="2318"/>
        <v>69</v>
      </c>
      <c r="AO282" s="4">
        <f t="shared" si="2318"/>
        <v>102</v>
      </c>
      <c r="AP282" s="4">
        <f t="shared" si="2318"/>
        <v>108</v>
      </c>
      <c r="AQ282" s="4">
        <f t="shared" si="2318"/>
        <v>85</v>
      </c>
      <c r="AR282" s="4">
        <f t="shared" si="2318"/>
        <v>24</v>
      </c>
      <c r="AS282" s="4">
        <f t="shared" si="2318"/>
        <v>49</v>
      </c>
      <c r="AT282" s="4">
        <f t="shared" si="2318"/>
        <v>93</v>
      </c>
      <c r="AU282" s="4">
        <f t="shared" si="2318"/>
        <v>22</v>
      </c>
      <c r="AV282" s="4">
        <f t="shared" si="2318"/>
        <v>101</v>
      </c>
      <c r="AW282" s="4">
        <f t="shared" si="2318"/>
        <v>63</v>
      </c>
      <c r="AX282" s="4">
        <f t="shared" si="2318"/>
        <v>35</v>
      </c>
      <c r="AY282" s="4">
        <f t="shared" si="2318"/>
        <v>66</v>
      </c>
      <c r="AZ282" s="4">
        <f t="shared" si="2318"/>
        <v>50</v>
      </c>
      <c r="BA282" s="4">
        <f t="shared" si="2318"/>
        <v>60</v>
      </c>
      <c r="BB282" s="4">
        <f t="shared" si="2291"/>
        <v>40</v>
      </c>
      <c r="BC282" s="4">
        <f t="shared" si="2292"/>
        <v>21</v>
      </c>
      <c r="BD282" s="4">
        <f t="shared" si="2293"/>
        <v>52</v>
      </c>
      <c r="BE282" s="4">
        <f t="shared" si="2294"/>
        <v>31</v>
      </c>
      <c r="BF282" s="4">
        <f t="shared" si="2295"/>
        <v>38</v>
      </c>
      <c r="BG282" s="4">
        <f t="shared" si="2296"/>
        <v>92</v>
      </c>
      <c r="BH282" s="4">
        <f t="shared" si="2297"/>
        <v>24</v>
      </c>
      <c r="BI282" s="4">
        <f t="shared" si="2298"/>
        <v>2</v>
      </c>
      <c r="BJ282" s="4">
        <f t="shared" si="2299"/>
        <v>62</v>
      </c>
      <c r="BK282" s="4">
        <f t="shared" si="2300"/>
        <v>62</v>
      </c>
      <c r="BL282" s="4">
        <f t="shared" si="2301"/>
        <v>-3</v>
      </c>
      <c r="BM282" s="4">
        <f t="shared" si="2302"/>
        <v>-14</v>
      </c>
      <c r="BN282" s="4">
        <f t="shared" si="2303"/>
        <v>0</v>
      </c>
      <c r="BO282" s="4">
        <f t="shared" si="2304"/>
        <v>0</v>
      </c>
      <c r="BP282" s="4">
        <f t="shared" si="2305"/>
        <v>0</v>
      </c>
      <c r="BQ282" s="4">
        <f t="shared" si="2306"/>
        <v>0</v>
      </c>
      <c r="BR282" s="4">
        <f t="shared" si="2307"/>
        <v>0</v>
      </c>
      <c r="BS282" s="4">
        <f t="shared" si="2308"/>
        <v>0</v>
      </c>
      <c r="BT282" s="4">
        <f t="shared" si="2309"/>
        <v>0</v>
      </c>
      <c r="BU282" s="4">
        <f t="shared" si="2310"/>
        <v>0</v>
      </c>
      <c r="BV282" s="4">
        <f t="shared" si="2311"/>
        <v>0</v>
      </c>
      <c r="BW282" s="4">
        <f t="shared" si="2312"/>
        <v>0</v>
      </c>
      <c r="BX282" s="4">
        <f t="shared" si="2313"/>
        <v>0</v>
      </c>
      <c r="BY282" s="4">
        <f t="shared" si="2314"/>
        <v>0</v>
      </c>
      <c r="BZ282" s="4">
        <f t="shared" si="2315"/>
        <v>0</v>
      </c>
    </row>
    <row r="283" spans="2:78" x14ac:dyDescent="0.25">
      <c r="B283" s="85" t="s">
        <v>75</v>
      </c>
      <c r="C283" s="1">
        <v>112</v>
      </c>
      <c r="E283" s="4">
        <f t="shared" si="2289"/>
        <v>3</v>
      </c>
      <c r="F283" s="4">
        <f t="shared" ref="F283:BA283" si="2319">IF(F227="",0,F227-E227)</f>
        <v>0</v>
      </c>
      <c r="G283" s="4">
        <f t="shared" si="2319"/>
        <v>0</v>
      </c>
      <c r="H283" s="4">
        <f t="shared" si="2319"/>
        <v>0</v>
      </c>
      <c r="I283" s="4">
        <f t="shared" si="2319"/>
        <v>0</v>
      </c>
      <c r="J283" s="4">
        <f t="shared" si="2319"/>
        <v>0</v>
      </c>
      <c r="K283" s="4">
        <f t="shared" si="2319"/>
        <v>0</v>
      </c>
      <c r="L283" s="4">
        <f t="shared" si="2319"/>
        <v>4</v>
      </c>
      <c r="M283" s="4">
        <f t="shared" si="2319"/>
        <v>1</v>
      </c>
      <c r="N283" s="4">
        <f t="shared" si="2319"/>
        <v>2</v>
      </c>
      <c r="O283" s="4">
        <f t="shared" si="2319"/>
        <v>3</v>
      </c>
      <c r="P283" s="4">
        <f t="shared" si="2319"/>
        <v>4</v>
      </c>
      <c r="Q283" s="4">
        <f t="shared" si="2319"/>
        <v>9</v>
      </c>
      <c r="R283" s="4">
        <f t="shared" si="2319"/>
        <v>10</v>
      </c>
      <c r="S283" s="4">
        <f t="shared" si="2319"/>
        <v>17</v>
      </c>
      <c r="T283" s="4">
        <f t="shared" si="2319"/>
        <v>24</v>
      </c>
      <c r="U283" s="4">
        <f t="shared" si="2319"/>
        <v>28</v>
      </c>
      <c r="V283" s="4">
        <f t="shared" si="2319"/>
        <v>55</v>
      </c>
      <c r="W283" s="4">
        <f t="shared" si="2319"/>
        <v>42</v>
      </c>
      <c r="X283" s="4">
        <f t="shared" si="2319"/>
        <v>168</v>
      </c>
      <c r="Y283" s="4">
        <f t="shared" si="2319"/>
        <v>0</v>
      </c>
      <c r="Z283" s="4">
        <f t="shared" si="2319"/>
        <v>1</v>
      </c>
      <c r="AA283" s="4">
        <f t="shared" si="2319"/>
        <v>68</v>
      </c>
      <c r="AB283" s="4">
        <f t="shared" si="2319"/>
        <v>55</v>
      </c>
      <c r="AC283" s="4">
        <f t="shared" si="2319"/>
        <v>109</v>
      </c>
      <c r="AD283" s="4">
        <f t="shared" si="2319"/>
        <v>120</v>
      </c>
      <c r="AE283" s="4">
        <f t="shared" si="2319"/>
        <v>165</v>
      </c>
      <c r="AF283" s="4">
        <f t="shared" si="2319"/>
        <v>29</v>
      </c>
      <c r="AG283" s="4">
        <f t="shared" si="2319"/>
        <v>61</v>
      </c>
      <c r="AH283" s="4">
        <f t="shared" si="2319"/>
        <v>83</v>
      </c>
      <c r="AI283" s="4">
        <f t="shared" si="2319"/>
        <v>36</v>
      </c>
      <c r="AJ283" s="4">
        <f t="shared" si="2319"/>
        <v>70</v>
      </c>
      <c r="AK283" s="4">
        <f t="shared" si="2319"/>
        <v>70</v>
      </c>
      <c r="AL283" s="4">
        <f t="shared" si="2319"/>
        <v>59</v>
      </c>
      <c r="AM283" s="4">
        <f t="shared" si="2319"/>
        <v>64</v>
      </c>
      <c r="AN283" s="4">
        <f t="shared" si="2319"/>
        <v>32</v>
      </c>
      <c r="AO283" s="4">
        <f t="shared" si="2319"/>
        <v>94</v>
      </c>
      <c r="AP283" s="4">
        <f t="shared" si="2319"/>
        <v>104</v>
      </c>
      <c r="AQ283" s="4">
        <f t="shared" si="2319"/>
        <v>72</v>
      </c>
      <c r="AR283" s="4">
        <f t="shared" si="2319"/>
        <v>94</v>
      </c>
      <c r="AS283" s="4">
        <f t="shared" si="2319"/>
        <v>42</v>
      </c>
      <c r="AT283" s="4">
        <f t="shared" si="2319"/>
        <v>43</v>
      </c>
      <c r="AU283" s="4">
        <f t="shared" si="2319"/>
        <v>52</v>
      </c>
      <c r="AV283" s="4">
        <f t="shared" si="2319"/>
        <v>50</v>
      </c>
      <c r="AW283" s="4">
        <f t="shared" si="2319"/>
        <v>38</v>
      </c>
      <c r="AX283" s="4">
        <f t="shared" si="2319"/>
        <v>16</v>
      </c>
      <c r="AY283" s="4">
        <f t="shared" si="2319"/>
        <v>70</v>
      </c>
      <c r="AZ283" s="4">
        <f t="shared" si="2319"/>
        <v>18</v>
      </c>
      <c r="BA283" s="4">
        <f t="shared" si="2319"/>
        <v>-2</v>
      </c>
      <c r="BB283" s="4">
        <f t="shared" si="2291"/>
        <v>2</v>
      </c>
      <c r="BC283" s="4">
        <f t="shared" si="2292"/>
        <v>22</v>
      </c>
      <c r="BD283" s="4">
        <f t="shared" si="2293"/>
        <v>-17</v>
      </c>
      <c r="BE283" s="4">
        <f t="shared" si="2294"/>
        <v>-97</v>
      </c>
      <c r="BF283" s="4">
        <f t="shared" si="2295"/>
        <v>-5</v>
      </c>
      <c r="BG283" s="4">
        <f t="shared" si="2296"/>
        <v>-14</v>
      </c>
      <c r="BH283" s="4">
        <f t="shared" si="2297"/>
        <v>-42</v>
      </c>
      <c r="BI283" s="4">
        <f t="shared" si="2298"/>
        <v>-20</v>
      </c>
      <c r="BJ283" s="4">
        <f t="shared" si="2299"/>
        <v>-35</v>
      </c>
      <c r="BK283" s="4">
        <f t="shared" si="2300"/>
        <v>-3</v>
      </c>
      <c r="BL283" s="4">
        <f t="shared" si="2301"/>
        <v>-44</v>
      </c>
      <c r="BM283" s="4">
        <f t="shared" si="2302"/>
        <v>-83</v>
      </c>
      <c r="BN283" s="4">
        <f t="shared" si="2303"/>
        <v>0</v>
      </c>
      <c r="BO283" s="4">
        <f t="shared" si="2304"/>
        <v>0</v>
      </c>
      <c r="BP283" s="4">
        <f t="shared" si="2305"/>
        <v>0</v>
      </c>
      <c r="BQ283" s="4">
        <f t="shared" si="2306"/>
        <v>0</v>
      </c>
      <c r="BR283" s="4">
        <f t="shared" si="2307"/>
        <v>0</v>
      </c>
      <c r="BS283" s="4">
        <f t="shared" si="2308"/>
        <v>0</v>
      </c>
      <c r="BT283" s="4">
        <f t="shared" si="2309"/>
        <v>0</v>
      </c>
      <c r="BU283" s="4">
        <f t="shared" si="2310"/>
        <v>0</v>
      </c>
      <c r="BV283" s="4">
        <f t="shared" si="2311"/>
        <v>0</v>
      </c>
      <c r="BW283" s="4">
        <f t="shared" si="2312"/>
        <v>0</v>
      </c>
      <c r="BX283" s="4">
        <f t="shared" si="2313"/>
        <v>0</v>
      </c>
      <c r="BY283" s="4">
        <f t="shared" si="2314"/>
        <v>0</v>
      </c>
      <c r="BZ283" s="4">
        <f t="shared" si="2315"/>
        <v>0</v>
      </c>
    </row>
    <row r="284" spans="2:78" x14ac:dyDescent="0.25">
      <c r="B284" s="85" t="s">
        <v>70</v>
      </c>
      <c r="C284" s="1">
        <v>119</v>
      </c>
      <c r="E284" s="4">
        <f t="shared" si="2289"/>
        <v>10</v>
      </c>
      <c r="F284" s="4">
        <f t="shared" ref="F284:BA284" si="2320">IF(F228="",0,F228-E228)</f>
        <v>0</v>
      </c>
      <c r="G284" s="4">
        <f t="shared" si="2320"/>
        <v>0</v>
      </c>
      <c r="H284" s="4">
        <f t="shared" si="2320"/>
        <v>0</v>
      </c>
      <c r="I284" s="4">
        <f t="shared" si="2320"/>
        <v>0</v>
      </c>
      <c r="J284" s="4">
        <f t="shared" si="2320"/>
        <v>0</v>
      </c>
      <c r="K284" s="4">
        <f t="shared" si="2320"/>
        <v>0</v>
      </c>
      <c r="L284" s="4">
        <f t="shared" si="2320"/>
        <v>3</v>
      </c>
      <c r="M284" s="4">
        <f t="shared" si="2320"/>
        <v>0</v>
      </c>
      <c r="N284" s="4">
        <f t="shared" si="2320"/>
        <v>4</v>
      </c>
      <c r="O284" s="4">
        <f t="shared" si="2320"/>
        <v>5</v>
      </c>
      <c r="P284" s="4">
        <f t="shared" si="2320"/>
        <v>2</v>
      </c>
      <c r="Q284" s="4">
        <f t="shared" si="2320"/>
        <v>0</v>
      </c>
      <c r="R284" s="4">
        <f t="shared" si="2320"/>
        <v>0</v>
      </c>
      <c r="S284" s="4">
        <f t="shared" si="2320"/>
        <v>1</v>
      </c>
      <c r="T284" s="4">
        <f t="shared" si="2320"/>
        <v>1</v>
      </c>
      <c r="U284" s="4">
        <f t="shared" si="2320"/>
        <v>0</v>
      </c>
      <c r="V284" s="4">
        <f t="shared" si="2320"/>
        <v>1</v>
      </c>
      <c r="W284" s="4">
        <f t="shared" si="2320"/>
        <v>0</v>
      </c>
      <c r="X284" s="4">
        <f t="shared" si="2320"/>
        <v>0</v>
      </c>
      <c r="Y284" s="4">
        <f t="shared" si="2320"/>
        <v>-2</v>
      </c>
      <c r="Z284" s="4">
        <f t="shared" si="2320"/>
        <v>4</v>
      </c>
      <c r="AA284" s="4">
        <f t="shared" si="2320"/>
        <v>2</v>
      </c>
      <c r="AB284" s="4">
        <f t="shared" si="2320"/>
        <v>17</v>
      </c>
      <c r="AC284" s="4">
        <f t="shared" si="2320"/>
        <v>1</v>
      </c>
      <c r="AD284" s="4">
        <f t="shared" si="2320"/>
        <v>8</v>
      </c>
      <c r="AE284" s="4">
        <f t="shared" si="2320"/>
        <v>5</v>
      </c>
      <c r="AF284" s="4">
        <f t="shared" si="2320"/>
        <v>-2</v>
      </c>
      <c r="AG284" s="4">
        <f t="shared" si="2320"/>
        <v>5</v>
      </c>
      <c r="AH284" s="4">
        <f t="shared" si="2320"/>
        <v>-2</v>
      </c>
      <c r="AI284" s="4">
        <f t="shared" si="2320"/>
        <v>28</v>
      </c>
      <c r="AJ284" s="4">
        <f t="shared" si="2320"/>
        <v>5</v>
      </c>
      <c r="AK284" s="4">
        <f t="shared" si="2320"/>
        <v>12</v>
      </c>
      <c r="AL284" s="4">
        <f t="shared" si="2320"/>
        <v>2</v>
      </c>
      <c r="AM284" s="4">
        <f t="shared" si="2320"/>
        <v>7</v>
      </c>
      <c r="AN284" s="4">
        <f t="shared" si="2320"/>
        <v>10</v>
      </c>
      <c r="AO284" s="4">
        <f t="shared" si="2320"/>
        <v>14</v>
      </c>
      <c r="AP284" s="4">
        <f t="shared" si="2320"/>
        <v>2</v>
      </c>
      <c r="AQ284" s="4">
        <f t="shared" si="2320"/>
        <v>11</v>
      </c>
      <c r="AR284" s="4">
        <f t="shared" si="2320"/>
        <v>27</v>
      </c>
      <c r="AS284" s="4">
        <f t="shared" si="2320"/>
        <v>16</v>
      </c>
      <c r="AT284" s="4">
        <f t="shared" si="2320"/>
        <v>0</v>
      </c>
      <c r="AU284" s="4">
        <f t="shared" si="2320"/>
        <v>-2</v>
      </c>
      <c r="AV284" s="4">
        <f t="shared" si="2320"/>
        <v>-4</v>
      </c>
      <c r="AW284" s="4">
        <f t="shared" si="2320"/>
        <v>8</v>
      </c>
      <c r="AX284" s="4">
        <f t="shared" si="2320"/>
        <v>4</v>
      </c>
      <c r="AY284" s="4">
        <f t="shared" si="2320"/>
        <v>0</v>
      </c>
      <c r="AZ284" s="4">
        <f t="shared" si="2320"/>
        <v>9</v>
      </c>
      <c r="BA284" s="4">
        <f t="shared" si="2320"/>
        <v>0</v>
      </c>
      <c r="BB284" s="4">
        <f t="shared" si="2291"/>
        <v>-2</v>
      </c>
      <c r="BC284" s="4">
        <f t="shared" si="2292"/>
        <v>6</v>
      </c>
      <c r="BD284" s="4">
        <f t="shared" si="2293"/>
        <v>-3</v>
      </c>
      <c r="BE284" s="4">
        <f t="shared" si="2294"/>
        <v>5</v>
      </c>
      <c r="BF284" s="4">
        <f t="shared" si="2295"/>
        <v>1</v>
      </c>
      <c r="BG284" s="4">
        <f t="shared" si="2296"/>
        <v>6</v>
      </c>
      <c r="BH284" s="4">
        <f t="shared" si="2297"/>
        <v>-2</v>
      </c>
      <c r="BI284" s="4">
        <f t="shared" si="2298"/>
        <v>0</v>
      </c>
      <c r="BJ284" s="4">
        <f t="shared" si="2299"/>
        <v>-8</v>
      </c>
      <c r="BK284" s="4">
        <f t="shared" si="2300"/>
        <v>-7</v>
      </c>
      <c r="BL284" s="4">
        <f t="shared" si="2301"/>
        <v>2</v>
      </c>
      <c r="BM284" s="4">
        <f t="shared" si="2302"/>
        <v>-2</v>
      </c>
      <c r="BN284" s="4">
        <f t="shared" si="2303"/>
        <v>0</v>
      </c>
      <c r="BO284" s="4">
        <f t="shared" si="2304"/>
        <v>0</v>
      </c>
      <c r="BP284" s="4">
        <f t="shared" si="2305"/>
        <v>0</v>
      </c>
      <c r="BQ284" s="4">
        <f t="shared" si="2306"/>
        <v>0</v>
      </c>
      <c r="BR284" s="4">
        <f t="shared" si="2307"/>
        <v>0</v>
      </c>
      <c r="BS284" s="4">
        <f t="shared" si="2308"/>
        <v>0</v>
      </c>
      <c r="BT284" s="4">
        <f t="shared" si="2309"/>
        <v>0</v>
      </c>
      <c r="BU284" s="4">
        <f t="shared" si="2310"/>
        <v>0</v>
      </c>
      <c r="BV284" s="4">
        <f t="shared" si="2311"/>
        <v>0</v>
      </c>
      <c r="BW284" s="4">
        <f t="shared" si="2312"/>
        <v>0</v>
      </c>
      <c r="BX284" s="4">
        <f t="shared" si="2313"/>
        <v>0</v>
      </c>
      <c r="BY284" s="4">
        <f t="shared" si="2314"/>
        <v>0</v>
      </c>
      <c r="BZ284" s="4">
        <f t="shared" si="2315"/>
        <v>0</v>
      </c>
    </row>
    <row r="285" spans="2:78" x14ac:dyDescent="0.25">
      <c r="B285" s="85" t="s">
        <v>61</v>
      </c>
      <c r="C285" s="1">
        <v>126</v>
      </c>
      <c r="E285" s="4">
        <f t="shared" si="2289"/>
        <v>7</v>
      </c>
      <c r="F285" s="4">
        <f t="shared" ref="F285:BA285" si="2321">IF(F229="",0,F229-E229)</f>
        <v>0</v>
      </c>
      <c r="G285" s="4">
        <f t="shared" si="2321"/>
        <v>0</v>
      </c>
      <c r="H285" s="4">
        <f t="shared" si="2321"/>
        <v>0</v>
      </c>
      <c r="I285" s="4">
        <f t="shared" si="2321"/>
        <v>0</v>
      </c>
      <c r="J285" s="4">
        <f t="shared" si="2321"/>
        <v>0</v>
      </c>
      <c r="K285" s="4">
        <f t="shared" si="2321"/>
        <v>0</v>
      </c>
      <c r="L285" s="4">
        <f t="shared" si="2321"/>
        <v>1</v>
      </c>
      <c r="M285" s="4">
        <f t="shared" si="2321"/>
        <v>0</v>
      </c>
      <c r="N285" s="4">
        <f t="shared" si="2321"/>
        <v>0</v>
      </c>
      <c r="O285" s="4">
        <f t="shared" si="2321"/>
        <v>2</v>
      </c>
      <c r="P285" s="4">
        <f t="shared" si="2321"/>
        <v>0</v>
      </c>
      <c r="Q285" s="4">
        <f t="shared" si="2321"/>
        <v>1</v>
      </c>
      <c r="R285" s="4">
        <f t="shared" si="2321"/>
        <v>1</v>
      </c>
      <c r="S285" s="4">
        <f t="shared" si="2321"/>
        <v>2</v>
      </c>
      <c r="T285" s="4">
        <f t="shared" si="2321"/>
        <v>1</v>
      </c>
      <c r="U285" s="4">
        <f t="shared" si="2321"/>
        <v>0</v>
      </c>
      <c r="V285" s="4">
        <f t="shared" si="2321"/>
        <v>2</v>
      </c>
      <c r="W285" s="4">
        <f t="shared" si="2321"/>
        <v>0</v>
      </c>
      <c r="X285" s="4">
        <f t="shared" si="2321"/>
        <v>1</v>
      </c>
      <c r="Y285" s="4">
        <f t="shared" si="2321"/>
        <v>1</v>
      </c>
      <c r="Z285" s="4">
        <f t="shared" si="2321"/>
        <v>8</v>
      </c>
      <c r="AA285" s="4">
        <f t="shared" si="2321"/>
        <v>7</v>
      </c>
      <c r="AB285" s="4">
        <f t="shared" si="2321"/>
        <v>10</v>
      </c>
      <c r="AC285" s="4">
        <f t="shared" si="2321"/>
        <v>15</v>
      </c>
      <c r="AD285" s="4">
        <f t="shared" si="2321"/>
        <v>14</v>
      </c>
      <c r="AE285" s="4">
        <f t="shared" si="2321"/>
        <v>15</v>
      </c>
      <c r="AF285" s="4">
        <f t="shared" si="2321"/>
        <v>8</v>
      </c>
      <c r="AG285" s="4">
        <f t="shared" si="2321"/>
        <v>2</v>
      </c>
      <c r="AH285" s="4">
        <f t="shared" si="2321"/>
        <v>21</v>
      </c>
      <c r="AI285" s="4">
        <f t="shared" si="2321"/>
        <v>21</v>
      </c>
      <c r="AJ285" s="4">
        <f t="shared" si="2321"/>
        <v>14</v>
      </c>
      <c r="AK285" s="4">
        <f t="shared" si="2321"/>
        <v>31</v>
      </c>
      <c r="AL285" s="4">
        <f t="shared" si="2321"/>
        <v>19</v>
      </c>
      <c r="AM285" s="4">
        <f t="shared" si="2321"/>
        <v>11</v>
      </c>
      <c r="AN285" s="4">
        <f t="shared" si="2321"/>
        <v>8</v>
      </c>
      <c r="AO285" s="4">
        <f t="shared" si="2321"/>
        <v>9</v>
      </c>
      <c r="AP285" s="4">
        <f t="shared" si="2321"/>
        <v>8</v>
      </c>
      <c r="AQ285" s="4">
        <f t="shared" si="2321"/>
        <v>14</v>
      </c>
      <c r="AR285" s="4">
        <f t="shared" si="2321"/>
        <v>-3</v>
      </c>
      <c r="AS285" s="4">
        <f t="shared" si="2321"/>
        <v>10</v>
      </c>
      <c r="AT285" s="4">
        <f t="shared" si="2321"/>
        <v>8</v>
      </c>
      <c r="AU285" s="4">
        <f t="shared" si="2321"/>
        <v>3</v>
      </c>
      <c r="AV285" s="4">
        <f t="shared" si="2321"/>
        <v>5</v>
      </c>
      <c r="AW285" s="4">
        <f t="shared" si="2321"/>
        <v>5</v>
      </c>
      <c r="AX285" s="4">
        <f t="shared" si="2321"/>
        <v>4</v>
      </c>
      <c r="AY285" s="4">
        <f t="shared" si="2321"/>
        <v>2</v>
      </c>
      <c r="AZ285" s="4">
        <f t="shared" si="2321"/>
        <v>-4</v>
      </c>
      <c r="BA285" s="4">
        <f t="shared" si="2321"/>
        <v>-7</v>
      </c>
      <c r="BB285" s="4">
        <f t="shared" si="2291"/>
        <v>-5</v>
      </c>
      <c r="BC285" s="4">
        <f t="shared" si="2292"/>
        <v>-4</v>
      </c>
      <c r="BD285" s="4">
        <f t="shared" si="2293"/>
        <v>12</v>
      </c>
      <c r="BE285" s="4">
        <f t="shared" si="2294"/>
        <v>-7</v>
      </c>
      <c r="BF285" s="4">
        <f t="shared" si="2295"/>
        <v>-4</v>
      </c>
      <c r="BG285" s="4">
        <f t="shared" si="2296"/>
        <v>-15</v>
      </c>
      <c r="BH285" s="4">
        <f t="shared" si="2297"/>
        <v>-5</v>
      </c>
      <c r="BI285" s="4">
        <f t="shared" si="2298"/>
        <v>3</v>
      </c>
      <c r="BJ285" s="4">
        <f t="shared" si="2299"/>
        <v>-13</v>
      </c>
      <c r="BK285" s="4">
        <f t="shared" si="2300"/>
        <v>-3</v>
      </c>
      <c r="BL285" s="4">
        <f t="shared" si="2301"/>
        <v>0</v>
      </c>
      <c r="BM285" s="4">
        <f t="shared" si="2302"/>
        <v>-11</v>
      </c>
      <c r="BN285" s="4">
        <f t="shared" si="2303"/>
        <v>0</v>
      </c>
      <c r="BO285" s="4">
        <f t="shared" si="2304"/>
        <v>0</v>
      </c>
      <c r="BP285" s="4">
        <f t="shared" si="2305"/>
        <v>0</v>
      </c>
      <c r="BQ285" s="4">
        <f t="shared" si="2306"/>
        <v>0</v>
      </c>
      <c r="BR285" s="4">
        <f t="shared" si="2307"/>
        <v>0</v>
      </c>
      <c r="BS285" s="4">
        <f t="shared" si="2308"/>
        <v>0</v>
      </c>
      <c r="BT285" s="4">
        <f t="shared" si="2309"/>
        <v>0</v>
      </c>
      <c r="BU285" s="4">
        <f t="shared" si="2310"/>
        <v>0</v>
      </c>
      <c r="BV285" s="4">
        <f t="shared" si="2311"/>
        <v>0</v>
      </c>
      <c r="BW285" s="4">
        <f t="shared" si="2312"/>
        <v>0</v>
      </c>
      <c r="BX285" s="4">
        <f t="shared" si="2313"/>
        <v>0</v>
      </c>
      <c r="BY285" s="4">
        <f t="shared" si="2314"/>
        <v>0</v>
      </c>
      <c r="BZ285" s="4">
        <f t="shared" si="2315"/>
        <v>0</v>
      </c>
    </row>
    <row r="286" spans="2:78" x14ac:dyDescent="0.25">
      <c r="B286" s="85" t="s">
        <v>63</v>
      </c>
      <c r="C286" s="1">
        <v>133</v>
      </c>
      <c r="E286" s="4">
        <f t="shared" si="2289"/>
        <v>0</v>
      </c>
      <c r="F286" s="4">
        <f t="shared" ref="F286:BA286" si="2322">IF(F230="",0,F230-E230)</f>
        <v>0</v>
      </c>
      <c r="G286" s="4">
        <f t="shared" si="2322"/>
        <v>0</v>
      </c>
      <c r="H286" s="4">
        <f t="shared" si="2322"/>
        <v>1</v>
      </c>
      <c r="I286" s="4">
        <f t="shared" si="2322"/>
        <v>0</v>
      </c>
      <c r="J286" s="4">
        <f t="shared" si="2322"/>
        <v>0</v>
      </c>
      <c r="K286" s="4">
        <f t="shared" si="2322"/>
        <v>0</v>
      </c>
      <c r="L286" s="4">
        <f t="shared" si="2322"/>
        <v>0</v>
      </c>
      <c r="M286" s="4">
        <f t="shared" si="2322"/>
        <v>0</v>
      </c>
      <c r="N286" s="4">
        <f t="shared" si="2322"/>
        <v>1</v>
      </c>
      <c r="O286" s="4">
        <f t="shared" si="2322"/>
        <v>2</v>
      </c>
      <c r="P286" s="4">
        <f t="shared" si="2322"/>
        <v>0</v>
      </c>
      <c r="Q286" s="4">
        <f t="shared" si="2322"/>
        <v>5</v>
      </c>
      <c r="R286" s="4">
        <f t="shared" si="2322"/>
        <v>0</v>
      </c>
      <c r="S286" s="4">
        <f t="shared" si="2322"/>
        <v>2</v>
      </c>
      <c r="T286" s="4">
        <f t="shared" si="2322"/>
        <v>6</v>
      </c>
      <c r="U286" s="4">
        <f t="shared" si="2322"/>
        <v>15</v>
      </c>
      <c r="V286" s="4">
        <f t="shared" si="2322"/>
        <v>5</v>
      </c>
      <c r="W286" s="4">
        <f t="shared" si="2322"/>
        <v>22</v>
      </c>
      <c r="X286" s="4">
        <f t="shared" si="2322"/>
        <v>7</v>
      </c>
      <c r="Y286" s="4">
        <f t="shared" si="2322"/>
        <v>21</v>
      </c>
      <c r="Z286" s="4">
        <f t="shared" si="2322"/>
        <v>25</v>
      </c>
      <c r="AA286" s="4">
        <f t="shared" si="2322"/>
        <v>14</v>
      </c>
      <c r="AB286" s="4">
        <f t="shared" si="2322"/>
        <v>38</v>
      </c>
      <c r="AC286" s="4">
        <f t="shared" si="2322"/>
        <v>37</v>
      </c>
      <c r="AD286" s="4">
        <f t="shared" si="2322"/>
        <v>24</v>
      </c>
      <c r="AE286" s="4">
        <f t="shared" si="2322"/>
        <v>35</v>
      </c>
      <c r="AF286" s="4">
        <f t="shared" si="2322"/>
        <v>20</v>
      </c>
      <c r="AG286" s="4">
        <f t="shared" si="2322"/>
        <v>24</v>
      </c>
      <c r="AH286" s="4">
        <f t="shared" si="2322"/>
        <v>29</v>
      </c>
      <c r="AI286" s="4">
        <f t="shared" si="2322"/>
        <v>39</v>
      </c>
      <c r="AJ286" s="4">
        <f t="shared" si="2322"/>
        <v>97</v>
      </c>
      <c r="AK286" s="4">
        <f t="shared" si="2322"/>
        <v>54</v>
      </c>
      <c r="AL286" s="4">
        <f t="shared" si="2322"/>
        <v>54</v>
      </c>
      <c r="AM286" s="4">
        <f t="shared" si="2322"/>
        <v>25</v>
      </c>
      <c r="AN286" s="4">
        <f t="shared" si="2322"/>
        <v>4</v>
      </c>
      <c r="AO286" s="4">
        <f t="shared" si="2322"/>
        <v>4</v>
      </c>
      <c r="AP286" s="4">
        <f t="shared" si="2322"/>
        <v>17</v>
      </c>
      <c r="AQ286" s="4">
        <f t="shared" si="2322"/>
        <v>35</v>
      </c>
      <c r="AR286" s="4">
        <f t="shared" si="2322"/>
        <v>0</v>
      </c>
      <c r="AS286" s="4">
        <f t="shared" si="2322"/>
        <v>44</v>
      </c>
      <c r="AT286" s="4">
        <f t="shared" si="2322"/>
        <v>16</v>
      </c>
      <c r="AU286" s="4">
        <f t="shared" si="2322"/>
        <v>11</v>
      </c>
      <c r="AV286" s="4">
        <f t="shared" si="2322"/>
        <v>22</v>
      </c>
      <c r="AW286" s="4">
        <f t="shared" si="2322"/>
        <v>10</v>
      </c>
      <c r="AX286" s="4">
        <f t="shared" si="2322"/>
        <v>21</v>
      </c>
      <c r="AY286" s="4">
        <f t="shared" si="2322"/>
        <v>6</v>
      </c>
      <c r="AZ286" s="4">
        <f t="shared" si="2322"/>
        <v>3</v>
      </c>
      <c r="BA286" s="4">
        <f t="shared" si="2322"/>
        <v>-4</v>
      </c>
      <c r="BB286" s="4">
        <f t="shared" si="2291"/>
        <v>25</v>
      </c>
      <c r="BC286" s="4">
        <f t="shared" si="2292"/>
        <v>3</v>
      </c>
      <c r="BD286" s="4">
        <f t="shared" si="2293"/>
        <v>28</v>
      </c>
      <c r="BE286" s="4">
        <f t="shared" si="2294"/>
        <v>-28</v>
      </c>
      <c r="BF286" s="4">
        <f t="shared" si="2295"/>
        <v>13</v>
      </c>
      <c r="BG286" s="4">
        <f t="shared" si="2296"/>
        <v>12</v>
      </c>
      <c r="BH286" s="4">
        <f t="shared" si="2297"/>
        <v>-16</v>
      </c>
      <c r="BI286" s="4">
        <f t="shared" si="2298"/>
        <v>-9</v>
      </c>
      <c r="BJ286" s="4">
        <f t="shared" si="2299"/>
        <v>2</v>
      </c>
      <c r="BK286" s="4">
        <f t="shared" si="2300"/>
        <v>2</v>
      </c>
      <c r="BL286" s="4">
        <f t="shared" si="2301"/>
        <v>-2</v>
      </c>
      <c r="BM286" s="4">
        <f t="shared" si="2302"/>
        <v>-10</v>
      </c>
      <c r="BN286" s="4">
        <f t="shared" si="2303"/>
        <v>0</v>
      </c>
      <c r="BO286" s="4">
        <f t="shared" si="2304"/>
        <v>0</v>
      </c>
      <c r="BP286" s="4">
        <f t="shared" si="2305"/>
        <v>0</v>
      </c>
      <c r="BQ286" s="4">
        <f t="shared" si="2306"/>
        <v>0</v>
      </c>
      <c r="BR286" s="4">
        <f t="shared" si="2307"/>
        <v>0</v>
      </c>
      <c r="BS286" s="4">
        <f t="shared" si="2308"/>
        <v>0</v>
      </c>
      <c r="BT286" s="4">
        <f t="shared" si="2309"/>
        <v>0</v>
      </c>
      <c r="BU286" s="4">
        <f t="shared" si="2310"/>
        <v>0</v>
      </c>
      <c r="BV286" s="4">
        <f t="shared" si="2311"/>
        <v>0</v>
      </c>
      <c r="BW286" s="4">
        <f t="shared" si="2312"/>
        <v>0</v>
      </c>
      <c r="BX286" s="4">
        <f t="shared" si="2313"/>
        <v>0</v>
      </c>
      <c r="BY286" s="4">
        <f t="shared" si="2314"/>
        <v>0</v>
      </c>
      <c r="BZ286" s="4">
        <f t="shared" si="2315"/>
        <v>0</v>
      </c>
    </row>
    <row r="287" spans="2:78" x14ac:dyDescent="0.25">
      <c r="B287" s="85" t="s">
        <v>62</v>
      </c>
      <c r="C287" s="1">
        <v>140</v>
      </c>
      <c r="E287" s="4">
        <f t="shared" si="2289"/>
        <v>1580</v>
      </c>
      <c r="F287" s="4">
        <f t="shared" ref="F287:BA287" si="2323">IF(F231="",0,F231-E231)</f>
        <v>0</v>
      </c>
      <c r="G287" s="4">
        <f t="shared" si="2323"/>
        <v>0</v>
      </c>
      <c r="H287" s="4">
        <f t="shared" si="2323"/>
        <v>0</v>
      </c>
      <c r="I287" s="4">
        <f t="shared" si="2323"/>
        <v>0</v>
      </c>
      <c r="J287" s="4">
        <f t="shared" si="2323"/>
        <v>0</v>
      </c>
      <c r="K287" s="4">
        <f t="shared" si="2323"/>
        <v>0</v>
      </c>
      <c r="L287" s="4">
        <f t="shared" si="2323"/>
        <v>0</v>
      </c>
      <c r="M287" s="4">
        <f t="shared" si="2323"/>
        <v>0</v>
      </c>
      <c r="N287" s="4">
        <f t="shared" si="2323"/>
        <v>0</v>
      </c>
      <c r="O287" s="4">
        <f t="shared" si="2323"/>
        <v>3</v>
      </c>
      <c r="P287" s="4">
        <f t="shared" si="2323"/>
        <v>5</v>
      </c>
      <c r="Q287" s="4">
        <f t="shared" si="2323"/>
        <v>0</v>
      </c>
      <c r="R287" s="4">
        <f t="shared" si="2323"/>
        <v>0</v>
      </c>
      <c r="S287" s="4">
        <f t="shared" si="2323"/>
        <v>29</v>
      </c>
      <c r="T287" s="4">
        <f t="shared" si="2323"/>
        <v>37</v>
      </c>
      <c r="U287" s="4">
        <f t="shared" si="2323"/>
        <v>28</v>
      </c>
      <c r="V287" s="4">
        <f t="shared" si="2323"/>
        <v>20</v>
      </c>
      <c r="W287" s="4">
        <f t="shared" si="2323"/>
        <v>47</v>
      </c>
      <c r="X287" s="4">
        <f t="shared" si="2323"/>
        <v>29</v>
      </c>
      <c r="Y287" s="4">
        <f t="shared" si="2323"/>
        <v>36</v>
      </c>
      <c r="Z287" s="4">
        <f t="shared" si="2323"/>
        <v>47</v>
      </c>
      <c r="AA287" s="4">
        <f t="shared" si="2323"/>
        <v>84</v>
      </c>
      <c r="AB287" s="4">
        <f t="shared" si="2323"/>
        <v>55</v>
      </c>
      <c r="AC287" s="4">
        <f t="shared" si="2323"/>
        <v>109</v>
      </c>
      <c r="AD287" s="4">
        <f t="shared" si="2323"/>
        <v>70</v>
      </c>
      <c r="AE287" s="4">
        <f t="shared" si="2323"/>
        <v>48</v>
      </c>
      <c r="AF287" s="4">
        <f t="shared" si="2323"/>
        <v>40</v>
      </c>
      <c r="AG287" s="4">
        <f t="shared" si="2323"/>
        <v>11</v>
      </c>
      <c r="AH287" s="4">
        <f t="shared" si="2323"/>
        <v>49</v>
      </c>
      <c r="AI287" s="4">
        <f t="shared" si="2323"/>
        <v>43</v>
      </c>
      <c r="AJ287" s="4">
        <f t="shared" si="2323"/>
        <v>42</v>
      </c>
      <c r="AK287" s="4">
        <f t="shared" si="2323"/>
        <v>96</v>
      </c>
      <c r="AL287" s="4">
        <f t="shared" si="2323"/>
        <v>105</v>
      </c>
      <c r="AM287" s="4">
        <f t="shared" si="2323"/>
        <v>64</v>
      </c>
      <c r="AN287" s="4">
        <f t="shared" si="2323"/>
        <v>44</v>
      </c>
      <c r="AO287" s="4">
        <f t="shared" si="2323"/>
        <v>-30</v>
      </c>
      <c r="AP287" s="4">
        <f t="shared" si="2323"/>
        <v>48</v>
      </c>
      <c r="AQ287" s="4">
        <f t="shared" si="2323"/>
        <v>49</v>
      </c>
      <c r="AR287" s="4">
        <f t="shared" si="2323"/>
        <v>-8</v>
      </c>
      <c r="AS287" s="4">
        <f t="shared" si="2323"/>
        <v>25</v>
      </c>
      <c r="AT287" s="4">
        <f t="shared" si="2323"/>
        <v>34</v>
      </c>
      <c r="AU287" s="4">
        <f t="shared" si="2323"/>
        <v>41</v>
      </c>
      <c r="AV287" s="4">
        <f t="shared" si="2323"/>
        <v>-20</v>
      </c>
      <c r="AW287" s="4">
        <f t="shared" si="2323"/>
        <v>34</v>
      </c>
      <c r="AX287" s="4">
        <f t="shared" si="2323"/>
        <v>2</v>
      </c>
      <c r="AY287" s="4">
        <f t="shared" si="2323"/>
        <v>-48</v>
      </c>
      <c r="AZ287" s="4">
        <f t="shared" si="2323"/>
        <v>246</v>
      </c>
      <c r="BA287" s="4">
        <f t="shared" si="2323"/>
        <v>22</v>
      </c>
      <c r="BB287" s="4">
        <f t="shared" si="2291"/>
        <v>27</v>
      </c>
      <c r="BC287" s="4">
        <f t="shared" si="2292"/>
        <v>12</v>
      </c>
      <c r="BD287" s="4">
        <f t="shared" si="2293"/>
        <v>17</v>
      </c>
      <c r="BE287" s="4">
        <f t="shared" si="2294"/>
        <v>-11</v>
      </c>
      <c r="BF287" s="4">
        <f t="shared" si="2295"/>
        <v>-26</v>
      </c>
      <c r="BG287" s="4">
        <f t="shared" si="2296"/>
        <v>10</v>
      </c>
      <c r="BH287" s="4">
        <f t="shared" si="2297"/>
        <v>-26</v>
      </c>
      <c r="BI287" s="4">
        <f t="shared" si="2298"/>
        <v>-4</v>
      </c>
      <c r="BJ287" s="4">
        <f t="shared" si="2299"/>
        <v>-24</v>
      </c>
      <c r="BK287" s="4">
        <f t="shared" si="2300"/>
        <v>-18</v>
      </c>
      <c r="BL287" s="4">
        <f t="shared" si="2301"/>
        <v>-401</v>
      </c>
      <c r="BM287" s="4">
        <f t="shared" si="2302"/>
        <v>-58</v>
      </c>
      <c r="BN287" s="4">
        <f t="shared" si="2303"/>
        <v>0</v>
      </c>
      <c r="BO287" s="4">
        <f t="shared" si="2304"/>
        <v>0</v>
      </c>
      <c r="BP287" s="4">
        <f t="shared" si="2305"/>
        <v>0</v>
      </c>
      <c r="BQ287" s="4">
        <f t="shared" si="2306"/>
        <v>0</v>
      </c>
      <c r="BR287" s="4">
        <f t="shared" si="2307"/>
        <v>0</v>
      </c>
      <c r="BS287" s="4">
        <f t="shared" si="2308"/>
        <v>0</v>
      </c>
      <c r="BT287" s="4">
        <f t="shared" si="2309"/>
        <v>0</v>
      </c>
      <c r="BU287" s="4">
        <f t="shared" si="2310"/>
        <v>0</v>
      </c>
      <c r="BV287" s="4">
        <f t="shared" si="2311"/>
        <v>0</v>
      </c>
      <c r="BW287" s="4">
        <f t="shared" si="2312"/>
        <v>0</v>
      </c>
      <c r="BX287" s="4">
        <f t="shared" si="2313"/>
        <v>0</v>
      </c>
      <c r="BY287" s="4">
        <f t="shared" si="2314"/>
        <v>0</v>
      </c>
      <c r="BZ287" s="4">
        <f t="shared" si="2315"/>
        <v>0</v>
      </c>
    </row>
    <row r="288" spans="2:78" x14ac:dyDescent="0.25">
      <c r="B288" s="85" t="s">
        <v>35</v>
      </c>
      <c r="C288" s="1">
        <v>147</v>
      </c>
      <c r="E288" s="4">
        <f t="shared" si="2289"/>
        <v>1580</v>
      </c>
      <c r="F288" s="4">
        <f t="shared" ref="F288:BA288" si="2324">IF(F232="",0,F232-E232)</f>
        <v>0</v>
      </c>
      <c r="G288" s="4">
        <f t="shared" si="2324"/>
        <v>0</v>
      </c>
      <c r="H288" s="4">
        <f t="shared" si="2324"/>
        <v>0</v>
      </c>
      <c r="I288" s="4">
        <f t="shared" si="2324"/>
        <v>0</v>
      </c>
      <c r="J288" s="4">
        <f t="shared" si="2324"/>
        <v>0</v>
      </c>
      <c r="K288" s="4">
        <f t="shared" si="2324"/>
        <v>0</v>
      </c>
      <c r="L288" s="4">
        <f t="shared" si="2324"/>
        <v>1</v>
      </c>
      <c r="M288" s="4">
        <f t="shared" si="2324"/>
        <v>1</v>
      </c>
      <c r="N288" s="4">
        <f t="shared" si="2324"/>
        <v>0</v>
      </c>
      <c r="O288" s="4">
        <f t="shared" si="2324"/>
        <v>3</v>
      </c>
      <c r="P288" s="4">
        <f t="shared" si="2324"/>
        <v>0</v>
      </c>
      <c r="Q288" s="4">
        <f t="shared" si="2324"/>
        <v>6</v>
      </c>
      <c r="R288" s="4">
        <f t="shared" si="2324"/>
        <v>8</v>
      </c>
      <c r="S288" s="4">
        <f t="shared" si="2324"/>
        <v>1</v>
      </c>
      <c r="T288" s="4">
        <f t="shared" si="2324"/>
        <v>17</v>
      </c>
      <c r="U288" s="4">
        <f t="shared" si="2324"/>
        <v>2</v>
      </c>
      <c r="V288" s="4">
        <f t="shared" si="2324"/>
        <v>4</v>
      </c>
      <c r="W288" s="4">
        <f t="shared" si="2324"/>
        <v>4</v>
      </c>
      <c r="X288" s="4">
        <f t="shared" si="2324"/>
        <v>28</v>
      </c>
      <c r="Y288" s="4">
        <f t="shared" si="2324"/>
        <v>30</v>
      </c>
      <c r="Z288" s="4">
        <f t="shared" si="2324"/>
        <v>10</v>
      </c>
      <c r="AA288" s="4">
        <f t="shared" si="2324"/>
        <v>17</v>
      </c>
      <c r="AB288" s="4">
        <f t="shared" si="2324"/>
        <v>72</v>
      </c>
      <c r="AC288" s="4">
        <f t="shared" si="2324"/>
        <v>84</v>
      </c>
      <c r="AD288" s="4">
        <f t="shared" si="2324"/>
        <v>33</v>
      </c>
      <c r="AE288" s="4">
        <f t="shared" si="2324"/>
        <v>6</v>
      </c>
      <c r="AF288" s="4">
        <f t="shared" si="2324"/>
        <v>16</v>
      </c>
      <c r="AG288" s="4">
        <f t="shared" si="2324"/>
        <v>52</v>
      </c>
      <c r="AH288" s="4">
        <f t="shared" si="2324"/>
        <v>17</v>
      </c>
      <c r="AI288" s="4">
        <f t="shared" si="2324"/>
        <v>50</v>
      </c>
      <c r="AJ288" s="4">
        <f t="shared" si="2324"/>
        <v>34</v>
      </c>
      <c r="AK288" s="4">
        <f t="shared" si="2324"/>
        <v>73</v>
      </c>
      <c r="AL288" s="4">
        <f t="shared" si="2324"/>
        <v>13</v>
      </c>
      <c r="AM288" s="4">
        <f t="shared" si="2324"/>
        <v>40</v>
      </c>
      <c r="AN288" s="4">
        <f t="shared" si="2324"/>
        <v>35</v>
      </c>
      <c r="AO288" s="4">
        <f t="shared" si="2324"/>
        <v>18</v>
      </c>
      <c r="AP288" s="4">
        <f t="shared" si="2324"/>
        <v>43</v>
      </c>
      <c r="AQ288" s="4">
        <f t="shared" si="2324"/>
        <v>26</v>
      </c>
      <c r="AR288" s="4">
        <f t="shared" si="2324"/>
        <v>45</v>
      </c>
      <c r="AS288" s="4">
        <f t="shared" si="2324"/>
        <v>26</v>
      </c>
      <c r="AT288" s="4">
        <f t="shared" si="2324"/>
        <v>4</v>
      </c>
      <c r="AU288" s="4">
        <f t="shared" si="2324"/>
        <v>2</v>
      </c>
      <c r="AV288" s="4">
        <f t="shared" si="2324"/>
        <v>19</v>
      </c>
      <c r="AW288" s="4">
        <f t="shared" si="2324"/>
        <v>36</v>
      </c>
      <c r="AX288" s="4">
        <f t="shared" si="2324"/>
        <v>0</v>
      </c>
      <c r="AY288" s="4">
        <f t="shared" si="2324"/>
        <v>12</v>
      </c>
      <c r="AZ288" s="4">
        <f t="shared" si="2324"/>
        <v>15</v>
      </c>
      <c r="BA288" s="4">
        <f t="shared" si="2324"/>
        <v>11</v>
      </c>
      <c r="BB288" s="4">
        <f t="shared" si="2291"/>
        <v>-14</v>
      </c>
      <c r="BC288" s="4">
        <f t="shared" si="2292"/>
        <v>-30</v>
      </c>
      <c r="BD288" s="4">
        <f t="shared" si="2293"/>
        <v>-5</v>
      </c>
      <c r="BE288" s="4">
        <f t="shared" si="2294"/>
        <v>7</v>
      </c>
      <c r="BF288" s="4">
        <f t="shared" si="2295"/>
        <v>9</v>
      </c>
      <c r="BG288" s="4">
        <f t="shared" si="2296"/>
        <v>-17</v>
      </c>
      <c r="BH288" s="4">
        <f t="shared" si="2297"/>
        <v>-10</v>
      </c>
      <c r="BI288" s="4">
        <f t="shared" si="2298"/>
        <v>-17</v>
      </c>
      <c r="BJ288" s="4">
        <f t="shared" si="2299"/>
        <v>-4</v>
      </c>
      <c r="BK288" s="4">
        <f t="shared" si="2300"/>
        <v>-16</v>
      </c>
      <c r="BL288" s="4">
        <f t="shared" si="2301"/>
        <v>-13</v>
      </c>
      <c r="BM288" s="4">
        <f t="shared" si="2302"/>
        <v>-10</v>
      </c>
      <c r="BN288" s="4">
        <f t="shared" si="2303"/>
        <v>0</v>
      </c>
      <c r="BO288" s="4">
        <f t="shared" si="2304"/>
        <v>0</v>
      </c>
      <c r="BP288" s="4">
        <f t="shared" si="2305"/>
        <v>0</v>
      </c>
      <c r="BQ288" s="4">
        <f t="shared" si="2306"/>
        <v>0</v>
      </c>
      <c r="BR288" s="4">
        <f t="shared" si="2307"/>
        <v>0</v>
      </c>
      <c r="BS288" s="4">
        <f t="shared" si="2308"/>
        <v>0</v>
      </c>
      <c r="BT288" s="4">
        <f t="shared" si="2309"/>
        <v>0</v>
      </c>
      <c r="BU288" s="4">
        <f t="shared" si="2310"/>
        <v>0</v>
      </c>
      <c r="BV288" s="4">
        <f t="shared" si="2311"/>
        <v>0</v>
      </c>
      <c r="BW288" s="4">
        <f t="shared" si="2312"/>
        <v>0</v>
      </c>
      <c r="BX288" s="4">
        <f t="shared" si="2313"/>
        <v>0</v>
      </c>
      <c r="BY288" s="4">
        <f t="shared" si="2314"/>
        <v>0</v>
      </c>
      <c r="BZ288" s="4">
        <f t="shared" si="2315"/>
        <v>0</v>
      </c>
    </row>
    <row r="289" spans="1:78" x14ac:dyDescent="0.25">
      <c r="B289" s="85" t="s">
        <v>77</v>
      </c>
      <c r="C289" s="1">
        <v>154</v>
      </c>
      <c r="E289" s="4">
        <f t="shared" si="2289"/>
        <v>0</v>
      </c>
      <c r="F289" s="4">
        <f t="shared" ref="F289:BA289" si="2325">IF(F233="",0,F233-E233)</f>
        <v>0</v>
      </c>
      <c r="G289" s="4">
        <f t="shared" si="2325"/>
        <v>0</v>
      </c>
      <c r="H289" s="4">
        <f t="shared" si="2325"/>
        <v>0</v>
      </c>
      <c r="I289" s="4">
        <f t="shared" si="2325"/>
        <v>0</v>
      </c>
      <c r="J289" s="4">
        <f t="shared" si="2325"/>
        <v>0</v>
      </c>
      <c r="K289" s="4">
        <f t="shared" si="2325"/>
        <v>0</v>
      </c>
      <c r="L289" s="4">
        <f t="shared" si="2325"/>
        <v>0</v>
      </c>
      <c r="M289" s="4">
        <f t="shared" si="2325"/>
        <v>0</v>
      </c>
      <c r="N289" s="4">
        <f t="shared" si="2325"/>
        <v>2</v>
      </c>
      <c r="O289" s="4">
        <f t="shared" si="2325"/>
        <v>5</v>
      </c>
      <c r="P289" s="4">
        <f t="shared" si="2325"/>
        <v>1</v>
      </c>
      <c r="Q289" s="4">
        <f t="shared" si="2325"/>
        <v>1</v>
      </c>
      <c r="R289" s="4">
        <f t="shared" si="2325"/>
        <v>6</v>
      </c>
      <c r="S289" s="4">
        <f t="shared" si="2325"/>
        <v>2</v>
      </c>
      <c r="T289" s="4">
        <f t="shared" si="2325"/>
        <v>2</v>
      </c>
      <c r="U289" s="4">
        <f t="shared" si="2325"/>
        <v>7</v>
      </c>
      <c r="V289" s="4">
        <f t="shared" si="2325"/>
        <v>1</v>
      </c>
      <c r="W289" s="4">
        <f t="shared" si="2325"/>
        <v>14</v>
      </c>
      <c r="X289" s="4">
        <f t="shared" si="2325"/>
        <v>15</v>
      </c>
      <c r="Y289" s="4">
        <f t="shared" si="2325"/>
        <v>47</v>
      </c>
      <c r="Z289" s="4">
        <f t="shared" si="2325"/>
        <v>31</v>
      </c>
      <c r="AA289" s="4">
        <f t="shared" si="2325"/>
        <v>28</v>
      </c>
      <c r="AB289" s="4">
        <f t="shared" si="2325"/>
        <v>47</v>
      </c>
      <c r="AC289" s="4">
        <f t="shared" si="2325"/>
        <v>48</v>
      </c>
      <c r="AD289" s="4">
        <f t="shared" si="2325"/>
        <v>47</v>
      </c>
      <c r="AE289" s="4">
        <f t="shared" si="2325"/>
        <v>50</v>
      </c>
      <c r="AF289" s="4">
        <f t="shared" si="2325"/>
        <v>25</v>
      </c>
      <c r="AG289" s="4">
        <f t="shared" si="2325"/>
        <v>0</v>
      </c>
      <c r="AH289" s="4">
        <f t="shared" si="2325"/>
        <v>-4</v>
      </c>
      <c r="AI289" s="4">
        <f t="shared" si="2325"/>
        <v>3</v>
      </c>
      <c r="AJ289" s="4">
        <f t="shared" si="2325"/>
        <v>35</v>
      </c>
      <c r="AK289" s="4">
        <f t="shared" si="2325"/>
        <v>55</v>
      </c>
      <c r="AL289" s="4">
        <f t="shared" si="2325"/>
        <v>71</v>
      </c>
      <c r="AM289" s="4">
        <f t="shared" si="2325"/>
        <v>-21</v>
      </c>
      <c r="AN289" s="4">
        <f t="shared" si="2325"/>
        <v>34</v>
      </c>
      <c r="AO289" s="4">
        <f t="shared" si="2325"/>
        <v>-12</v>
      </c>
      <c r="AP289" s="4">
        <f t="shared" si="2325"/>
        <v>16</v>
      </c>
      <c r="AQ289" s="4">
        <f t="shared" si="2325"/>
        <v>4</v>
      </c>
      <c r="AR289" s="4">
        <f t="shared" si="2325"/>
        <v>0</v>
      </c>
      <c r="AS289" s="4">
        <f t="shared" si="2325"/>
        <v>16</v>
      </c>
      <c r="AT289" s="4">
        <f t="shared" si="2325"/>
        <v>-9</v>
      </c>
      <c r="AU289" s="4">
        <f t="shared" si="2325"/>
        <v>26</v>
      </c>
      <c r="AV289" s="4">
        <f t="shared" si="2325"/>
        <v>13</v>
      </c>
      <c r="AW289" s="4">
        <f t="shared" si="2325"/>
        <v>3</v>
      </c>
      <c r="AX289" s="4">
        <f t="shared" si="2325"/>
        <v>-7</v>
      </c>
      <c r="AY289" s="4">
        <f t="shared" si="2325"/>
        <v>-12</v>
      </c>
      <c r="AZ289" s="4">
        <f t="shared" si="2325"/>
        <v>-2</v>
      </c>
      <c r="BA289" s="4">
        <f t="shared" si="2325"/>
        <v>-6</v>
      </c>
      <c r="BB289" s="4">
        <f t="shared" si="2291"/>
        <v>-23</v>
      </c>
      <c r="BC289" s="4">
        <f t="shared" si="2292"/>
        <v>-11</v>
      </c>
      <c r="BD289" s="4">
        <f t="shared" si="2293"/>
        <v>-30</v>
      </c>
      <c r="BE289" s="4">
        <f t="shared" si="2294"/>
        <v>-27</v>
      </c>
      <c r="BF289" s="4">
        <f t="shared" si="2295"/>
        <v>58</v>
      </c>
      <c r="BG289" s="4">
        <f t="shared" si="2296"/>
        <v>13</v>
      </c>
      <c r="BH289" s="4">
        <f t="shared" si="2297"/>
        <v>-14</v>
      </c>
      <c r="BI289" s="4">
        <f t="shared" si="2298"/>
        <v>-26</v>
      </c>
      <c r="BJ289" s="4">
        <f t="shared" si="2299"/>
        <v>-21</v>
      </c>
      <c r="BK289" s="4">
        <f t="shared" si="2300"/>
        <v>-38</v>
      </c>
      <c r="BL289" s="4">
        <f t="shared" si="2301"/>
        <v>-109</v>
      </c>
      <c r="BM289" s="4">
        <f t="shared" si="2302"/>
        <v>-41</v>
      </c>
      <c r="BN289" s="4">
        <f t="shared" si="2303"/>
        <v>0</v>
      </c>
      <c r="BO289" s="4">
        <f t="shared" si="2304"/>
        <v>0</v>
      </c>
      <c r="BP289" s="4">
        <f t="shared" si="2305"/>
        <v>0</v>
      </c>
      <c r="BQ289" s="4">
        <f t="shared" si="2306"/>
        <v>0</v>
      </c>
      <c r="BR289" s="4">
        <f t="shared" si="2307"/>
        <v>0</v>
      </c>
      <c r="BS289" s="4">
        <f t="shared" si="2308"/>
        <v>0</v>
      </c>
      <c r="BT289" s="4">
        <f t="shared" si="2309"/>
        <v>0</v>
      </c>
      <c r="BU289" s="4">
        <f t="shared" si="2310"/>
        <v>0</v>
      </c>
      <c r="BV289" s="4">
        <f t="shared" si="2311"/>
        <v>0</v>
      </c>
      <c r="BW289" s="4">
        <f t="shared" si="2312"/>
        <v>0</v>
      </c>
      <c r="BX289" s="4">
        <f t="shared" si="2313"/>
        <v>0</v>
      </c>
      <c r="BY289" s="4">
        <f t="shared" si="2314"/>
        <v>0</v>
      </c>
      <c r="BZ289" s="4">
        <f t="shared" si="2315"/>
        <v>0</v>
      </c>
    </row>
    <row r="290" spans="1:78" x14ac:dyDescent="0.25">
      <c r="B290" s="1" t="s">
        <v>15</v>
      </c>
      <c r="E290" s="4">
        <f>SUM(E269:E289)</f>
        <v>3706</v>
      </c>
      <c r="F290" s="4">
        <f t="shared" ref="F290:BL290" si="2326">SUM(F269:F289)</f>
        <v>15</v>
      </c>
      <c r="G290" s="4">
        <f t="shared" si="2326"/>
        <v>139</v>
      </c>
      <c r="H290" s="4">
        <f t="shared" si="2326"/>
        <v>108</v>
      </c>
      <c r="I290" s="4">
        <f t="shared" si="2326"/>
        <v>97</v>
      </c>
      <c r="J290" s="4">
        <f t="shared" si="2326"/>
        <v>282</v>
      </c>
      <c r="K290" s="4">
        <f t="shared" si="2326"/>
        <v>126</v>
      </c>
      <c r="L290" s="4">
        <f t="shared" si="2326"/>
        <v>364</v>
      </c>
      <c r="M290" s="4">
        <f t="shared" si="2326"/>
        <v>387</v>
      </c>
      <c r="N290" s="4">
        <f t="shared" si="2326"/>
        <v>508</v>
      </c>
      <c r="O290" s="4">
        <f t="shared" si="2326"/>
        <v>742</v>
      </c>
      <c r="P290" s="4">
        <f t="shared" si="2326"/>
        <v>387</v>
      </c>
      <c r="Q290" s="4">
        <f t="shared" si="2326"/>
        <v>1018</v>
      </c>
      <c r="R290" s="4">
        <f t="shared" si="2326"/>
        <v>861</v>
      </c>
      <c r="S290" s="4">
        <f t="shared" si="2326"/>
        <v>919</v>
      </c>
      <c r="T290" s="4">
        <f t="shared" si="2326"/>
        <v>1060</v>
      </c>
      <c r="U290" s="4">
        <f t="shared" si="2326"/>
        <v>1029</v>
      </c>
      <c r="V290" s="4">
        <f t="shared" si="2326"/>
        <v>1040</v>
      </c>
      <c r="W290" s="4">
        <f t="shared" si="2326"/>
        <v>1293</v>
      </c>
      <c r="X290" s="4">
        <f t="shared" si="2326"/>
        <v>1705</v>
      </c>
      <c r="Y290" s="4">
        <f t="shared" si="2326"/>
        <v>1656</v>
      </c>
      <c r="Z290" s="4">
        <f t="shared" si="2326"/>
        <v>2239</v>
      </c>
      <c r="AA290" s="4">
        <f t="shared" si="2326"/>
        <v>1920</v>
      </c>
      <c r="AB290" s="4">
        <f t="shared" si="2326"/>
        <v>2013</v>
      </c>
      <c r="AC290" s="4">
        <f t="shared" si="2326"/>
        <v>935</v>
      </c>
      <c r="AD290" s="4">
        <f t="shared" si="2326"/>
        <v>2327</v>
      </c>
      <c r="AE290" s="4">
        <f t="shared" si="2326"/>
        <v>2787</v>
      </c>
      <c r="AF290" s="4">
        <f t="shared" si="2326"/>
        <v>1350</v>
      </c>
      <c r="AG290" s="4">
        <f t="shared" si="2326"/>
        <v>1715</v>
      </c>
      <c r="AH290" s="4">
        <f t="shared" si="2326"/>
        <v>1694</v>
      </c>
      <c r="AI290" s="4">
        <f t="shared" si="2326"/>
        <v>2087</v>
      </c>
      <c r="AJ290" s="4">
        <f t="shared" si="2326"/>
        <v>1766</v>
      </c>
      <c r="AK290" s="4">
        <f t="shared" si="2326"/>
        <v>1438</v>
      </c>
      <c r="AL290" s="4">
        <f t="shared" si="2326"/>
        <v>1303</v>
      </c>
      <c r="AM290" s="4">
        <f t="shared" si="2326"/>
        <v>741</v>
      </c>
      <c r="AN290" s="4">
        <f t="shared" si="2326"/>
        <v>721</v>
      </c>
      <c r="AO290" s="4">
        <f t="shared" si="2326"/>
        <v>464</v>
      </c>
      <c r="AP290" s="4">
        <f t="shared" si="2326"/>
        <v>569</v>
      </c>
      <c r="AQ290" s="4">
        <f t="shared" si="2326"/>
        <v>554</v>
      </c>
      <c r="AR290" s="4">
        <f t="shared" si="2326"/>
        <v>501</v>
      </c>
      <c r="AS290" s="4">
        <f t="shared" si="2326"/>
        <v>321</v>
      </c>
      <c r="AT290" s="4">
        <f t="shared" si="2326"/>
        <v>158</v>
      </c>
      <c r="AU290" s="4">
        <f t="shared" si="2326"/>
        <v>-201</v>
      </c>
      <c r="AV290" s="4">
        <f t="shared" si="2326"/>
        <v>-27</v>
      </c>
      <c r="AW290" s="4">
        <f t="shared" si="2326"/>
        <v>158</v>
      </c>
      <c r="AX290" s="4">
        <f t="shared" si="2326"/>
        <v>-117</v>
      </c>
      <c r="AY290" s="4">
        <f t="shared" si="2326"/>
        <v>25</v>
      </c>
      <c r="AZ290" s="4">
        <f t="shared" si="2326"/>
        <v>128</v>
      </c>
      <c r="BA290" s="4">
        <f t="shared" si="2326"/>
        <v>171</v>
      </c>
      <c r="BB290" s="4">
        <f t="shared" si="2326"/>
        <v>33</v>
      </c>
      <c r="BC290" s="4">
        <f t="shared" si="2326"/>
        <v>-391</v>
      </c>
      <c r="BD290" s="4">
        <f t="shared" si="2326"/>
        <v>-751</v>
      </c>
      <c r="BE290" s="4">
        <f t="shared" si="2326"/>
        <v>-1239</v>
      </c>
      <c r="BF290" s="4">
        <f t="shared" si="2326"/>
        <v>-758</v>
      </c>
      <c r="BG290" s="4">
        <f t="shared" si="2326"/>
        <v>118</v>
      </c>
      <c r="BH290" s="4">
        <f t="shared" si="2326"/>
        <v>-194</v>
      </c>
      <c r="BI290" s="4">
        <f t="shared" si="2326"/>
        <v>-832</v>
      </c>
      <c r="BJ290" s="4">
        <f t="shared" si="2326"/>
        <v>-328</v>
      </c>
      <c r="BK290" s="4">
        <f t="shared" si="2326"/>
        <v>-988</v>
      </c>
      <c r="BL290" s="4">
        <f t="shared" si="2326"/>
        <v>-1423</v>
      </c>
      <c r="BM290" s="4">
        <f t="shared" ref="BM290:BZ290" si="2327">SUM(BM269:BM289)</f>
        <v>-845</v>
      </c>
      <c r="BN290" s="4">
        <f t="shared" si="2327"/>
        <v>0</v>
      </c>
      <c r="BO290" s="4">
        <f t="shared" si="2327"/>
        <v>0</v>
      </c>
      <c r="BP290" s="4">
        <f t="shared" si="2327"/>
        <v>0</v>
      </c>
      <c r="BQ290" s="4">
        <f t="shared" si="2327"/>
        <v>0</v>
      </c>
      <c r="BR290" s="4">
        <f t="shared" si="2327"/>
        <v>0</v>
      </c>
      <c r="BS290" s="4">
        <f t="shared" si="2327"/>
        <v>0</v>
      </c>
      <c r="BT290" s="4">
        <f t="shared" si="2327"/>
        <v>0</v>
      </c>
      <c r="BU290" s="4">
        <f t="shared" si="2327"/>
        <v>0</v>
      </c>
      <c r="BV290" s="4">
        <f t="shared" si="2327"/>
        <v>0</v>
      </c>
      <c r="BW290" s="4">
        <f t="shared" si="2327"/>
        <v>0</v>
      </c>
      <c r="BX290" s="4">
        <f t="shared" si="2327"/>
        <v>0</v>
      </c>
      <c r="BY290" s="4">
        <f t="shared" si="2327"/>
        <v>0</v>
      </c>
      <c r="BZ290" s="4">
        <f t="shared" si="2327"/>
        <v>0</v>
      </c>
    </row>
    <row r="291" spans="1:78" x14ac:dyDescent="0.25">
      <c r="B291" s="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</row>
    <row r="292" spans="1:78" s="2" customFormat="1" x14ac:dyDescent="0.25">
      <c r="B292" s="97"/>
      <c r="C292" s="97"/>
      <c r="E292" s="2">
        <f>VLOOKUP('Cruscotto Italia'!$E$3,$B$269:$BL$290,E318,FALSE)</f>
        <v>3706</v>
      </c>
      <c r="F292" s="2">
        <f>VLOOKUP('Cruscotto Italia'!$E$3,$B$269:$BL$290,F318,FALSE)</f>
        <v>15</v>
      </c>
      <c r="G292" s="2">
        <f>VLOOKUP('Cruscotto Italia'!$E$3,$B$269:$BL$290,G318,FALSE)</f>
        <v>139</v>
      </c>
      <c r="H292" s="2">
        <f>VLOOKUP('Cruscotto Italia'!$E$3,$B$269:$BL$290,H318,FALSE)</f>
        <v>108</v>
      </c>
      <c r="I292" s="2">
        <f>VLOOKUP('Cruscotto Italia'!$E$3,$B$269:$BL$290,I318,FALSE)</f>
        <v>97</v>
      </c>
      <c r="J292" s="2">
        <f>VLOOKUP('Cruscotto Italia'!$E$3,$B$269:$BL$290,J318,FALSE)</f>
        <v>282</v>
      </c>
      <c r="K292" s="2">
        <f>VLOOKUP('Cruscotto Italia'!$E$3,$B$269:$BL$290,K318,FALSE)</f>
        <v>126</v>
      </c>
      <c r="L292" s="2">
        <f>VLOOKUP('Cruscotto Italia'!$E$3,$B$269:$BL$290,L318,FALSE)</f>
        <v>364</v>
      </c>
      <c r="M292" s="2">
        <f>VLOOKUP('Cruscotto Italia'!$E$3,$B$269:$BL$290,M318,FALSE)</f>
        <v>387</v>
      </c>
      <c r="N292" s="2">
        <f>VLOOKUP('Cruscotto Italia'!$E$3,$B$269:$BL$290,N318,FALSE)</f>
        <v>508</v>
      </c>
      <c r="O292" s="2">
        <f>VLOOKUP('Cruscotto Italia'!$E$3,$B$269:$BL$290,O318,FALSE)</f>
        <v>742</v>
      </c>
      <c r="P292" s="2">
        <f>VLOOKUP('Cruscotto Italia'!$E$3,$B$269:$BL$290,P318,FALSE)</f>
        <v>387</v>
      </c>
      <c r="Q292" s="2">
        <f>VLOOKUP('Cruscotto Italia'!$E$3,$B$269:$BL$290,Q318,FALSE)</f>
        <v>1018</v>
      </c>
      <c r="R292" s="2">
        <f>VLOOKUP('Cruscotto Italia'!$E$3,$B$269:$BL$290,R318,FALSE)</f>
        <v>861</v>
      </c>
      <c r="S292" s="2">
        <f>VLOOKUP('Cruscotto Italia'!$E$3,$B$269:$BL$290,S318,FALSE)</f>
        <v>919</v>
      </c>
      <c r="T292" s="2">
        <f>VLOOKUP('Cruscotto Italia'!$E$3,$B$269:$BL$290,T318,FALSE)</f>
        <v>1060</v>
      </c>
      <c r="U292" s="2">
        <f>VLOOKUP('Cruscotto Italia'!$E$3,$B$269:$BL$290,U318,FALSE)</f>
        <v>1029</v>
      </c>
      <c r="V292" s="2">
        <f>VLOOKUP('Cruscotto Italia'!$E$3,$B$269:$BL$290,V318,FALSE)</f>
        <v>1040</v>
      </c>
      <c r="W292" s="2">
        <f>VLOOKUP('Cruscotto Italia'!$E$3,$B$269:$BL$290,W318,FALSE)</f>
        <v>1293</v>
      </c>
      <c r="X292" s="2">
        <f>VLOOKUP('Cruscotto Italia'!$E$3,$B$269:$BL$290,X318,FALSE)</f>
        <v>1705</v>
      </c>
      <c r="Y292" s="2">
        <f>VLOOKUP('Cruscotto Italia'!$E$3,$B$269:$BL$290,Y318,FALSE)</f>
        <v>1656</v>
      </c>
      <c r="Z292" s="2">
        <f>VLOOKUP('Cruscotto Italia'!$E$3,$B$269:$BL$290,Z318,FALSE)</f>
        <v>2239</v>
      </c>
      <c r="AA292" s="2">
        <f>VLOOKUP('Cruscotto Italia'!$E$3,$B$269:$BL$290,AA318,FALSE)</f>
        <v>1920</v>
      </c>
      <c r="AB292" s="2">
        <f>VLOOKUP('Cruscotto Italia'!$E$3,$B$269:$BL$290,AB318,FALSE)</f>
        <v>2013</v>
      </c>
      <c r="AC292" s="2">
        <f>VLOOKUP('Cruscotto Italia'!$E$3,$B$269:$BL$290,AC318,FALSE)</f>
        <v>935</v>
      </c>
      <c r="AD292" s="2">
        <f>VLOOKUP('Cruscotto Italia'!$E$3,$B$269:$BL$290,AD318,FALSE)</f>
        <v>2327</v>
      </c>
      <c r="AE292" s="2">
        <f>VLOOKUP('Cruscotto Italia'!$E$3,$B$269:$BL$290,AE318,FALSE)</f>
        <v>2787</v>
      </c>
      <c r="AF292" s="2">
        <f>VLOOKUP('Cruscotto Italia'!$E$3,$B$269:$BL$290,AF318,FALSE)</f>
        <v>1350</v>
      </c>
      <c r="AG292" s="2">
        <f>VLOOKUP('Cruscotto Italia'!$E$3,$B$269:$BL$290,AG318,FALSE)</f>
        <v>1715</v>
      </c>
      <c r="AH292" s="2">
        <f>VLOOKUP('Cruscotto Italia'!$E$3,$B$269:$BL$290,AH318,FALSE)</f>
        <v>1694</v>
      </c>
      <c r="AI292" s="2">
        <f>VLOOKUP('Cruscotto Italia'!$E$3,$B$269:$BL$290,AI318,FALSE)</f>
        <v>2087</v>
      </c>
      <c r="AJ292" s="2">
        <f>VLOOKUP('Cruscotto Italia'!$E$3,$B$269:$BL$290,AJ318,FALSE)</f>
        <v>1766</v>
      </c>
      <c r="AK292" s="2">
        <f>VLOOKUP('Cruscotto Italia'!$E$3,$B$269:$BL$290,AK318,FALSE)</f>
        <v>1438</v>
      </c>
      <c r="AL292" s="2">
        <f>VLOOKUP('Cruscotto Italia'!$E$3,$B$269:$BL$290,AL318,FALSE)</f>
        <v>1303</v>
      </c>
      <c r="AM292" s="2">
        <f>VLOOKUP('Cruscotto Italia'!$E$3,$B$269:$BL$290,AM318,FALSE)</f>
        <v>741</v>
      </c>
      <c r="AN292" s="2">
        <f>VLOOKUP('Cruscotto Italia'!$E$3,$B$269:$BL$290,AN318,FALSE)</f>
        <v>721</v>
      </c>
      <c r="AO292" s="2">
        <f>VLOOKUP('Cruscotto Italia'!$E$3,$B$269:$BL$290,AO318,FALSE)</f>
        <v>464</v>
      </c>
      <c r="AP292" s="2">
        <f>VLOOKUP('Cruscotto Italia'!$E$3,$B$269:$BL$290,AP318,FALSE)</f>
        <v>569</v>
      </c>
      <c r="AQ292" s="2">
        <f>VLOOKUP('Cruscotto Italia'!$E$3,$B$269:$BL$290,AQ318,FALSE)</f>
        <v>554</v>
      </c>
      <c r="AR292" s="2">
        <f>VLOOKUP('Cruscotto Italia'!$E$3,$B$269:$BL$290,AR318,FALSE)</f>
        <v>501</v>
      </c>
      <c r="AS292" s="2">
        <f>VLOOKUP('Cruscotto Italia'!$E$3,$B$269:$BL$290,AS318,FALSE)</f>
        <v>321</v>
      </c>
      <c r="AT292" s="2">
        <f>VLOOKUP('Cruscotto Italia'!$E$3,$B$269:$BL$290,AT318,FALSE)</f>
        <v>158</v>
      </c>
      <c r="AU292" s="2">
        <f>VLOOKUP('Cruscotto Italia'!$E$3,$B$269:$BL$290,AU318,FALSE)</f>
        <v>-201</v>
      </c>
      <c r="AV292" s="2">
        <f>VLOOKUP('Cruscotto Italia'!$E$3,$B$269:$BL$290,AV318,FALSE)</f>
        <v>-27</v>
      </c>
      <c r="AW292" s="2">
        <f>VLOOKUP('Cruscotto Italia'!$E$3,$B$269:$BL$290,AW318,FALSE)</f>
        <v>158</v>
      </c>
      <c r="AX292" s="2">
        <f>VLOOKUP('Cruscotto Italia'!$E$3,$B$269:$BL$290,AX318,FALSE)</f>
        <v>-117</v>
      </c>
      <c r="AY292" s="2">
        <f>VLOOKUP('Cruscotto Italia'!$E$3,$B$269:$BL$290,AY318,FALSE)</f>
        <v>25</v>
      </c>
      <c r="AZ292" s="2">
        <f>VLOOKUP('Cruscotto Italia'!$E$3,$B$269:$BL$290,AZ318,FALSE)</f>
        <v>128</v>
      </c>
      <c r="BA292" s="2">
        <f>VLOOKUP('Cruscotto Italia'!$E$3,$B$269:$BL$290,BA318,FALSE)</f>
        <v>171</v>
      </c>
      <c r="BB292" s="2">
        <f>VLOOKUP('Cruscotto Italia'!$E$3,$B$269:$BL$290,BB318,FALSE)</f>
        <v>33</v>
      </c>
      <c r="BC292" s="2">
        <f>VLOOKUP('Cruscotto Italia'!$E$3,$B$269:$BL$290,BC318,FALSE)</f>
        <v>-391</v>
      </c>
      <c r="BD292" s="2">
        <f>VLOOKUP('Cruscotto Italia'!$E$3,$B$269:$BL$290,BD318,FALSE)</f>
        <v>-751</v>
      </c>
      <c r="BE292" s="2">
        <f>VLOOKUP('Cruscotto Italia'!$E$3,$B$269:$BL$290,BE318,FALSE)</f>
        <v>-1239</v>
      </c>
      <c r="BF292" s="2">
        <f>VLOOKUP('Cruscotto Italia'!$E$3,$B$269:$BL$290,BF318,FALSE)</f>
        <v>-758</v>
      </c>
      <c r="BG292" s="2">
        <f>VLOOKUP('Cruscotto Italia'!$E$3,$B$269:$BL$290,BG318,FALSE)</f>
        <v>118</v>
      </c>
      <c r="BH292" s="2">
        <f>VLOOKUP('Cruscotto Italia'!$E$3,$B$269:$BL$290,BH318,FALSE)</f>
        <v>-194</v>
      </c>
      <c r="BI292" s="2">
        <f>VLOOKUP('Cruscotto Italia'!$E$3,$B$269:$BL$290,BI318,FALSE)</f>
        <v>-832</v>
      </c>
      <c r="BJ292" s="2">
        <f>VLOOKUP('Cruscotto Italia'!$E$3,$B$269:$BL$290,BJ318,FALSE)</f>
        <v>-328</v>
      </c>
      <c r="BK292" s="2">
        <f>VLOOKUP('Cruscotto Italia'!$E$3,$B$269:$BL$290,BK318,FALSE)</f>
        <v>-988</v>
      </c>
      <c r="BL292" s="2">
        <f>VLOOKUP('Cruscotto Italia'!$E$3,$B$269:$BL$290,BL318,FALSE)</f>
        <v>-1423</v>
      </c>
      <c r="BM292" s="2">
        <f>VLOOKUP('Cruscotto Italia'!$E$3,$B$269:$BZ$290,BM318,FALSE)</f>
        <v>-845</v>
      </c>
      <c r="BN292" s="2">
        <f>VLOOKUP('Cruscotto Italia'!$E$3,$B$269:$BZ$290,BN318,FALSE)</f>
        <v>0</v>
      </c>
      <c r="BO292" s="2">
        <f>VLOOKUP('Cruscotto Italia'!$E$3,$B$269:$BZ$290,BO318,FALSE)</f>
        <v>0</v>
      </c>
      <c r="BP292" s="2">
        <f>VLOOKUP('Cruscotto Italia'!$E$3,$B$269:$BZ$290,BP318,FALSE)</f>
        <v>0</v>
      </c>
      <c r="BQ292" s="2">
        <f>VLOOKUP('Cruscotto Italia'!$E$3,$B$269:$BZ$290,BQ318,FALSE)</f>
        <v>0</v>
      </c>
      <c r="BR292" s="2">
        <f>VLOOKUP('Cruscotto Italia'!$E$3,$B$269:$BZ$290,BR318,FALSE)</f>
        <v>0</v>
      </c>
      <c r="BS292" s="2">
        <f>VLOOKUP('Cruscotto Italia'!$E$3,$B$269:$BZ$290,BS318,FALSE)</f>
        <v>0</v>
      </c>
      <c r="BT292" s="2">
        <f>VLOOKUP('Cruscotto Italia'!$E$3,$B$269:$BZ$290,BT318,FALSE)</f>
        <v>0</v>
      </c>
      <c r="BU292" s="2">
        <f>VLOOKUP('Cruscotto Italia'!$E$3,$B$269:$BZ$290,BU318,FALSE)</f>
        <v>0</v>
      </c>
      <c r="BV292" s="2">
        <f>VLOOKUP('Cruscotto Italia'!$E$3,$B$269:$BZ$290,BV318,FALSE)</f>
        <v>0</v>
      </c>
      <c r="BW292" s="2">
        <f>VLOOKUP('Cruscotto Italia'!$E$3,$B$269:$BZ$290,BW318,FALSE)</f>
        <v>0</v>
      </c>
      <c r="BX292" s="2">
        <f>VLOOKUP('Cruscotto Italia'!$E$3,$B$269:$BZ$290,BX318,FALSE)</f>
        <v>0</v>
      </c>
      <c r="BY292" s="2">
        <f>VLOOKUP('Cruscotto Italia'!$E$3,$B$269:$BZ$290,BY318,FALSE)</f>
        <v>0</v>
      </c>
      <c r="BZ292" s="2">
        <f>VLOOKUP('Cruscotto Italia'!$E$3,$B$269:$BZ$290,BZ318,FALSE)</f>
        <v>0</v>
      </c>
    </row>
    <row r="293" spans="1:78" x14ac:dyDescent="0.25">
      <c r="A293" t="s">
        <v>446</v>
      </c>
      <c r="B293" s="1"/>
      <c r="E293" s="81">
        <f>+E2</f>
        <v>43886</v>
      </c>
      <c r="F293" s="81">
        <f t="shared" ref="F293:BL293" si="2328">+F2</f>
        <v>43887</v>
      </c>
      <c r="G293" s="81">
        <f t="shared" si="2328"/>
        <v>43888</v>
      </c>
      <c r="H293" s="81">
        <f t="shared" si="2328"/>
        <v>43889</v>
      </c>
      <c r="I293" s="81">
        <f t="shared" si="2328"/>
        <v>43890</v>
      </c>
      <c r="J293" s="81">
        <f t="shared" si="2328"/>
        <v>43891</v>
      </c>
      <c r="K293" s="81">
        <f t="shared" si="2328"/>
        <v>43892</v>
      </c>
      <c r="L293" s="81">
        <f t="shared" si="2328"/>
        <v>43893</v>
      </c>
      <c r="M293" s="81">
        <f t="shared" si="2328"/>
        <v>43894</v>
      </c>
      <c r="N293" s="81">
        <f t="shared" si="2328"/>
        <v>43895</v>
      </c>
      <c r="O293" s="81">
        <f t="shared" si="2328"/>
        <v>43896</v>
      </c>
      <c r="P293" s="81">
        <f t="shared" si="2328"/>
        <v>43897</v>
      </c>
      <c r="Q293" s="81">
        <f t="shared" si="2328"/>
        <v>43898</v>
      </c>
      <c r="R293" s="81">
        <f t="shared" si="2328"/>
        <v>43899</v>
      </c>
      <c r="S293" s="81">
        <f t="shared" si="2328"/>
        <v>43900</v>
      </c>
      <c r="T293" s="81">
        <f t="shared" si="2328"/>
        <v>43901</v>
      </c>
      <c r="U293" s="81">
        <f t="shared" si="2328"/>
        <v>43902</v>
      </c>
      <c r="V293" s="81">
        <f t="shared" si="2328"/>
        <v>43903</v>
      </c>
      <c r="W293" s="81">
        <f t="shared" si="2328"/>
        <v>43904</v>
      </c>
      <c r="X293" s="81">
        <f t="shared" si="2328"/>
        <v>43905</v>
      </c>
      <c r="Y293" s="81">
        <f t="shared" si="2328"/>
        <v>43906</v>
      </c>
      <c r="Z293" s="81">
        <f t="shared" si="2328"/>
        <v>43907</v>
      </c>
      <c r="AA293" s="81">
        <f t="shared" si="2328"/>
        <v>43908</v>
      </c>
      <c r="AB293" s="81">
        <f t="shared" si="2328"/>
        <v>43909</v>
      </c>
      <c r="AC293" s="81">
        <f t="shared" si="2328"/>
        <v>43910</v>
      </c>
      <c r="AD293" s="81">
        <f t="shared" si="2328"/>
        <v>43911</v>
      </c>
      <c r="AE293" s="81">
        <f t="shared" si="2328"/>
        <v>43912</v>
      </c>
      <c r="AF293" s="81">
        <f t="shared" si="2328"/>
        <v>43913</v>
      </c>
      <c r="AG293" s="81">
        <f t="shared" si="2328"/>
        <v>43914</v>
      </c>
      <c r="AH293" s="81">
        <f t="shared" si="2328"/>
        <v>43915</v>
      </c>
      <c r="AI293" s="81">
        <f t="shared" si="2328"/>
        <v>43916</v>
      </c>
      <c r="AJ293" s="81">
        <f t="shared" si="2328"/>
        <v>43917</v>
      </c>
      <c r="AK293" s="81">
        <f t="shared" si="2328"/>
        <v>43918</v>
      </c>
      <c r="AL293" s="81">
        <f t="shared" si="2328"/>
        <v>43919</v>
      </c>
      <c r="AM293" s="81">
        <f t="shared" si="2328"/>
        <v>43920</v>
      </c>
      <c r="AN293" s="81">
        <f t="shared" si="2328"/>
        <v>43921</v>
      </c>
      <c r="AO293" s="81">
        <f t="shared" si="2328"/>
        <v>43922</v>
      </c>
      <c r="AP293" s="81">
        <f t="shared" si="2328"/>
        <v>43923</v>
      </c>
      <c r="AQ293" s="81">
        <f t="shared" si="2328"/>
        <v>43924</v>
      </c>
      <c r="AR293" s="81">
        <f t="shared" si="2328"/>
        <v>43925</v>
      </c>
      <c r="AS293" s="81">
        <f t="shared" si="2328"/>
        <v>43926</v>
      </c>
      <c r="AT293" s="81">
        <f t="shared" si="2328"/>
        <v>43927</v>
      </c>
      <c r="AU293" s="81">
        <f t="shared" si="2328"/>
        <v>43928</v>
      </c>
      <c r="AV293" s="81">
        <f t="shared" si="2328"/>
        <v>43929</v>
      </c>
      <c r="AW293" s="81">
        <f t="shared" si="2328"/>
        <v>43930</v>
      </c>
      <c r="AX293" s="81">
        <f t="shared" si="2328"/>
        <v>43931</v>
      </c>
      <c r="AY293" s="81">
        <f t="shared" si="2328"/>
        <v>43932</v>
      </c>
      <c r="AZ293" s="81">
        <f t="shared" si="2328"/>
        <v>43933</v>
      </c>
      <c r="BA293" s="81">
        <f t="shared" si="2328"/>
        <v>43934</v>
      </c>
      <c r="BB293" s="81">
        <f t="shared" si="2328"/>
        <v>43935</v>
      </c>
      <c r="BC293" s="81">
        <f t="shared" si="2328"/>
        <v>43936</v>
      </c>
      <c r="BD293" s="81">
        <f t="shared" si="2328"/>
        <v>43937</v>
      </c>
      <c r="BE293" s="81">
        <f t="shared" si="2328"/>
        <v>43938</v>
      </c>
      <c r="BF293" s="81">
        <f t="shared" si="2328"/>
        <v>43939</v>
      </c>
      <c r="BG293" s="81">
        <f t="shared" si="2328"/>
        <v>43940</v>
      </c>
      <c r="BH293" s="81">
        <f t="shared" si="2328"/>
        <v>43941</v>
      </c>
      <c r="BI293" s="81">
        <f t="shared" si="2328"/>
        <v>43942</v>
      </c>
      <c r="BJ293" s="81">
        <f t="shared" si="2328"/>
        <v>43943</v>
      </c>
      <c r="BK293" s="81">
        <f t="shared" si="2328"/>
        <v>43944</v>
      </c>
      <c r="BL293" s="81">
        <f t="shared" si="2328"/>
        <v>43945</v>
      </c>
      <c r="BM293" s="81">
        <f t="shared" ref="BM293:BZ293" si="2329">+BM2</f>
        <v>43946</v>
      </c>
      <c r="BN293" s="81">
        <f t="shared" si="2329"/>
        <v>43947</v>
      </c>
      <c r="BO293" s="81">
        <f t="shared" si="2329"/>
        <v>43948</v>
      </c>
      <c r="BP293" s="81">
        <f t="shared" si="2329"/>
        <v>43949</v>
      </c>
      <c r="BQ293" s="81">
        <f t="shared" si="2329"/>
        <v>43950</v>
      </c>
      <c r="BR293" s="81">
        <f t="shared" si="2329"/>
        <v>43951</v>
      </c>
      <c r="BS293" s="81">
        <f t="shared" si="2329"/>
        <v>43952</v>
      </c>
      <c r="BT293" s="81">
        <f t="shared" si="2329"/>
        <v>43953</v>
      </c>
      <c r="BU293" s="81">
        <f t="shared" si="2329"/>
        <v>43954</v>
      </c>
      <c r="BV293" s="81">
        <f t="shared" si="2329"/>
        <v>43955</v>
      </c>
      <c r="BW293" s="81">
        <f t="shared" si="2329"/>
        <v>43956</v>
      </c>
      <c r="BX293" s="81">
        <f t="shared" si="2329"/>
        <v>43957</v>
      </c>
      <c r="BY293" s="81">
        <f t="shared" si="2329"/>
        <v>43958</v>
      </c>
      <c r="BZ293" s="81">
        <f t="shared" si="2329"/>
        <v>43959</v>
      </c>
    </row>
    <row r="294" spans="1:78" x14ac:dyDescent="0.25">
      <c r="B294" s="85" t="s">
        <v>68</v>
      </c>
      <c r="C294" s="1">
        <v>18</v>
      </c>
      <c r="E294">
        <f>IF(E18="",0,E18-D18)</f>
        <v>3</v>
      </c>
      <c r="F294">
        <f t="shared" ref="F294:BL294" si="2330">IF(F18="",0,F18-E18)</f>
        <v>0</v>
      </c>
      <c r="G294">
        <f t="shared" si="2330"/>
        <v>5</v>
      </c>
      <c r="H294">
        <f t="shared" si="2330"/>
        <v>3</v>
      </c>
      <c r="I294">
        <f t="shared" si="2330"/>
        <v>6</v>
      </c>
      <c r="J294">
        <f t="shared" si="2330"/>
        <v>1</v>
      </c>
      <c r="K294">
        <f t="shared" si="2330"/>
        <v>14</v>
      </c>
      <c r="L294">
        <f t="shared" si="2330"/>
        <v>17</v>
      </c>
      <c r="M294">
        <f t="shared" si="2330"/>
        <v>18</v>
      </c>
      <c r="N294">
        <f t="shared" si="2330"/>
        <v>25</v>
      </c>
      <c r="O294">
        <f t="shared" si="2330"/>
        <v>37</v>
      </c>
      <c r="P294">
        <f t="shared" si="2330"/>
        <v>19</v>
      </c>
      <c r="Q294">
        <f t="shared" si="2330"/>
        <v>113</v>
      </c>
      <c r="R294">
        <f t="shared" si="2330"/>
        <v>66</v>
      </c>
      <c r="S294">
        <f t="shared" si="2330"/>
        <v>135</v>
      </c>
      <c r="T294">
        <f t="shared" si="2330"/>
        <v>149</v>
      </c>
      <c r="U294">
        <f t="shared" si="2330"/>
        <v>127</v>
      </c>
      <c r="V294">
        <f t="shared" si="2330"/>
        <v>146</v>
      </c>
      <c r="W294">
        <f t="shared" si="2330"/>
        <v>76</v>
      </c>
      <c r="X294">
        <f t="shared" si="2330"/>
        <v>252</v>
      </c>
      <c r="Y294">
        <f t="shared" si="2330"/>
        <v>202</v>
      </c>
      <c r="Z294">
        <f t="shared" si="2330"/>
        <v>220</v>
      </c>
      <c r="AA294">
        <f t="shared" si="2330"/>
        <v>319</v>
      </c>
      <c r="AB294">
        <f t="shared" si="2330"/>
        <v>209</v>
      </c>
      <c r="AC294">
        <f t="shared" si="2330"/>
        <v>381</v>
      </c>
      <c r="AD294">
        <f t="shared" si="2330"/>
        <v>546</v>
      </c>
      <c r="AE294">
        <f t="shared" si="2330"/>
        <v>361</v>
      </c>
      <c r="AF294">
        <f t="shared" si="2330"/>
        <v>320</v>
      </c>
      <c r="AG294">
        <f t="shared" si="2330"/>
        <v>402</v>
      </c>
      <c r="AH294">
        <f t="shared" si="2330"/>
        <v>296</v>
      </c>
      <c r="AI294">
        <f t="shared" si="2330"/>
        <v>387</v>
      </c>
      <c r="AJ294">
        <f t="shared" si="2330"/>
        <v>541</v>
      </c>
      <c r="AK294">
        <f t="shared" si="2330"/>
        <v>542</v>
      </c>
      <c r="AL294">
        <f t="shared" si="2330"/>
        <v>416</v>
      </c>
      <c r="AM294">
        <f t="shared" si="2330"/>
        <v>458</v>
      </c>
      <c r="AN294">
        <f t="shared" si="2330"/>
        <v>381</v>
      </c>
      <c r="AO294">
        <f t="shared" si="2330"/>
        <v>394</v>
      </c>
      <c r="AP294">
        <f t="shared" si="2330"/>
        <v>367</v>
      </c>
      <c r="AQ294">
        <f t="shared" si="2330"/>
        <v>351</v>
      </c>
      <c r="AR294">
        <f t="shared" si="2330"/>
        <v>345</v>
      </c>
      <c r="AS294">
        <f t="shared" si="2330"/>
        <v>249</v>
      </c>
      <c r="AT294">
        <f t="shared" si="2330"/>
        <v>297</v>
      </c>
      <c r="AU294">
        <f t="shared" si="2330"/>
        <v>282</v>
      </c>
      <c r="AV294">
        <f t="shared" si="2330"/>
        <v>238</v>
      </c>
      <c r="AW294">
        <f t="shared" si="2330"/>
        <v>300</v>
      </c>
      <c r="AX294">
        <f t="shared" si="2330"/>
        <v>216</v>
      </c>
      <c r="AY294">
        <f t="shared" si="2330"/>
        <v>273</v>
      </c>
      <c r="AZ294">
        <f t="shared" si="2330"/>
        <v>110</v>
      </c>
      <c r="BA294">
        <f t="shared" si="2330"/>
        <v>280</v>
      </c>
      <c r="BB294">
        <f t="shared" si="2330"/>
        <v>241</v>
      </c>
      <c r="BC294">
        <f t="shared" si="2330"/>
        <v>235</v>
      </c>
      <c r="BD294">
        <f t="shared" si="2330"/>
        <v>231</v>
      </c>
      <c r="BE294">
        <f t="shared" si="2330"/>
        <v>243</v>
      </c>
      <c r="BF294">
        <f t="shared" si="2330"/>
        <v>199</v>
      </c>
      <c r="BG294">
        <f t="shared" si="2330"/>
        <v>163</v>
      </c>
      <c r="BH294">
        <f t="shared" si="2330"/>
        <v>163</v>
      </c>
      <c r="BI294">
        <f t="shared" si="2330"/>
        <v>203</v>
      </c>
      <c r="BJ294">
        <f t="shared" si="2330"/>
        <v>161</v>
      </c>
      <c r="BK294">
        <f t="shared" si="2330"/>
        <v>200</v>
      </c>
      <c r="BL294">
        <f t="shared" si="2330"/>
        <v>166</v>
      </c>
      <c r="BM294">
        <f t="shared" ref="BM294" si="2331">IF(BM18="",0,BM18-BL18)</f>
        <v>163</v>
      </c>
      <c r="BN294">
        <f t="shared" ref="BN294" si="2332">IF(BN18="",0,BN18-BM18)</f>
        <v>0</v>
      </c>
      <c r="BO294">
        <f t="shared" ref="BO294" si="2333">IF(BO18="",0,BO18-BN18)</f>
        <v>0</v>
      </c>
      <c r="BP294">
        <f t="shared" ref="BP294" si="2334">IF(BP18="",0,BP18-BO18)</f>
        <v>0</v>
      </c>
      <c r="BQ294">
        <f t="shared" ref="BQ294" si="2335">IF(BQ18="",0,BQ18-BP18)</f>
        <v>0</v>
      </c>
      <c r="BR294">
        <f t="shared" ref="BR294" si="2336">IF(BR18="",0,BR18-BQ18)</f>
        <v>0</v>
      </c>
      <c r="BS294">
        <f t="shared" ref="BS294" si="2337">IF(BS18="",0,BS18-BR18)</f>
        <v>0</v>
      </c>
      <c r="BT294">
        <f t="shared" ref="BT294" si="2338">IF(BT18="",0,BT18-BS18)</f>
        <v>0</v>
      </c>
      <c r="BU294">
        <f t="shared" ref="BU294" si="2339">IF(BU18="",0,BU18-BT18)</f>
        <v>0</v>
      </c>
      <c r="BV294">
        <f t="shared" ref="BV294" si="2340">IF(BV18="",0,BV18-BU18)</f>
        <v>0</v>
      </c>
      <c r="BW294">
        <f t="shared" ref="BW294" si="2341">IF(BW18="",0,BW18-BV18)</f>
        <v>0</v>
      </c>
      <c r="BX294">
        <f t="shared" ref="BX294" si="2342">IF(BX18="",0,BX18-BW18)</f>
        <v>0</v>
      </c>
      <c r="BY294">
        <f t="shared" ref="BY294" si="2343">IF(BY18="",0,BY18-BX18)</f>
        <v>0</v>
      </c>
      <c r="BZ294">
        <f t="shared" ref="BZ294" si="2344">IF(BZ18="",0,BZ18-BY18)</f>
        <v>0</v>
      </c>
    </row>
    <row r="295" spans="1:78" x14ac:dyDescent="0.25">
      <c r="B295" s="85" t="s">
        <v>65</v>
      </c>
      <c r="C295" s="1">
        <v>25</v>
      </c>
      <c r="E295">
        <f>IF(E25="",0,E25-D25)</f>
        <v>0</v>
      </c>
      <c r="F295">
        <f t="shared" ref="F295:BL295" si="2345">IF(F25="",0,F25-E25)</f>
        <v>1</v>
      </c>
      <c r="G295">
        <f t="shared" si="2345"/>
        <v>0</v>
      </c>
      <c r="H295">
        <f t="shared" si="2345"/>
        <v>1</v>
      </c>
      <c r="I295">
        <f t="shared" si="2345"/>
        <v>2</v>
      </c>
      <c r="J295">
        <f t="shared" si="2345"/>
        <v>4</v>
      </c>
      <c r="K295">
        <f t="shared" si="2345"/>
        <v>3</v>
      </c>
      <c r="L295">
        <f t="shared" si="2345"/>
        <v>7</v>
      </c>
      <c r="M295">
        <f t="shared" si="2345"/>
        <v>4</v>
      </c>
      <c r="N295">
        <f t="shared" si="2345"/>
        <v>8</v>
      </c>
      <c r="O295">
        <f t="shared" si="2345"/>
        <v>7</v>
      </c>
      <c r="P295">
        <f t="shared" si="2345"/>
        <v>11</v>
      </c>
      <c r="Q295">
        <f t="shared" si="2345"/>
        <v>8</v>
      </c>
      <c r="R295">
        <f t="shared" si="2345"/>
        <v>14</v>
      </c>
      <c r="S295">
        <f t="shared" si="2345"/>
        <v>15</v>
      </c>
      <c r="T295">
        <f t="shared" si="2345"/>
        <v>28</v>
      </c>
      <c r="U295">
        <f t="shared" si="2345"/>
        <v>33</v>
      </c>
      <c r="V295">
        <f t="shared" si="2345"/>
        <v>55</v>
      </c>
      <c r="W295">
        <f t="shared" si="2345"/>
        <v>40</v>
      </c>
      <c r="X295">
        <f t="shared" si="2345"/>
        <v>43</v>
      </c>
      <c r="Y295">
        <f t="shared" si="2345"/>
        <v>62</v>
      </c>
      <c r="Z295">
        <f t="shared" si="2345"/>
        <v>47</v>
      </c>
      <c r="AA295">
        <f t="shared" si="2345"/>
        <v>65</v>
      </c>
      <c r="AB295">
        <f t="shared" si="2345"/>
        <v>73</v>
      </c>
      <c r="AC295">
        <f t="shared" si="2345"/>
        <v>109</v>
      </c>
      <c r="AD295">
        <f t="shared" si="2345"/>
        <v>75</v>
      </c>
      <c r="AE295">
        <f t="shared" si="2345"/>
        <v>101</v>
      </c>
      <c r="AF295">
        <f t="shared" si="2345"/>
        <v>76</v>
      </c>
      <c r="AG295">
        <f t="shared" si="2345"/>
        <v>93</v>
      </c>
      <c r="AH295">
        <f t="shared" si="2345"/>
        <v>92</v>
      </c>
      <c r="AI295">
        <f t="shared" si="2345"/>
        <v>97</v>
      </c>
      <c r="AJ295">
        <f t="shared" si="2345"/>
        <v>93</v>
      </c>
      <c r="AK295">
        <f t="shared" si="2345"/>
        <v>77</v>
      </c>
      <c r="AL295">
        <f t="shared" si="2345"/>
        <v>99</v>
      </c>
      <c r="AM295">
        <f t="shared" si="2345"/>
        <v>95</v>
      </c>
      <c r="AN295">
        <f t="shared" si="2345"/>
        <v>106</v>
      </c>
      <c r="AO295">
        <f t="shared" si="2345"/>
        <v>88</v>
      </c>
      <c r="AP295">
        <f t="shared" si="2345"/>
        <v>79</v>
      </c>
      <c r="AQ295">
        <f t="shared" si="2345"/>
        <v>91</v>
      </c>
      <c r="AR295">
        <f t="shared" si="2345"/>
        <v>75</v>
      </c>
      <c r="AS295">
        <f t="shared" si="2345"/>
        <v>74</v>
      </c>
      <c r="AT295">
        <f t="shared" si="2345"/>
        <v>57</v>
      </c>
      <c r="AU295">
        <f t="shared" si="2345"/>
        <v>72</v>
      </c>
      <c r="AV295">
        <f t="shared" si="2345"/>
        <v>54</v>
      </c>
      <c r="AW295">
        <f t="shared" si="2345"/>
        <v>82</v>
      </c>
      <c r="AX295">
        <f t="shared" si="2345"/>
        <v>81</v>
      </c>
      <c r="AY295">
        <f t="shared" si="2345"/>
        <v>84</v>
      </c>
      <c r="AZ295">
        <f t="shared" si="2345"/>
        <v>83</v>
      </c>
      <c r="BA295">
        <f t="shared" si="2345"/>
        <v>51</v>
      </c>
      <c r="BB295">
        <f t="shared" si="2345"/>
        <v>90</v>
      </c>
      <c r="BC295">
        <f t="shared" si="2345"/>
        <v>83</v>
      </c>
      <c r="BD295">
        <f t="shared" si="2345"/>
        <v>55</v>
      </c>
      <c r="BE295">
        <f t="shared" si="2345"/>
        <v>60</v>
      </c>
      <c r="BF295">
        <f t="shared" si="2345"/>
        <v>62</v>
      </c>
      <c r="BG295">
        <f t="shared" si="2345"/>
        <v>58</v>
      </c>
      <c r="BH295">
        <f t="shared" si="2345"/>
        <v>56</v>
      </c>
      <c r="BI295">
        <f t="shared" si="2345"/>
        <v>68</v>
      </c>
      <c r="BJ295">
        <f t="shared" si="2345"/>
        <v>57</v>
      </c>
      <c r="BK295">
        <f t="shared" si="2345"/>
        <v>65</v>
      </c>
      <c r="BL295">
        <f t="shared" si="2345"/>
        <v>34</v>
      </c>
      <c r="BM295">
        <f t="shared" ref="BM295" si="2346">IF(BM25="",0,BM25-BL25)</f>
        <v>44</v>
      </c>
      <c r="BN295">
        <f t="shared" ref="BN295" si="2347">IF(BN25="",0,BN25-BM25)</f>
        <v>0</v>
      </c>
      <c r="BO295">
        <f t="shared" ref="BO295" si="2348">IF(BO25="",0,BO25-BN25)</f>
        <v>0</v>
      </c>
      <c r="BP295">
        <f t="shared" ref="BP295" si="2349">IF(BP25="",0,BP25-BO25)</f>
        <v>0</v>
      </c>
      <c r="BQ295">
        <f t="shared" ref="BQ295" si="2350">IF(BQ25="",0,BQ25-BP25)</f>
        <v>0</v>
      </c>
      <c r="BR295">
        <f t="shared" ref="BR295" si="2351">IF(BR25="",0,BR25-BQ25)</f>
        <v>0</v>
      </c>
      <c r="BS295">
        <f t="shared" ref="BS295" si="2352">IF(BS25="",0,BS25-BR25)</f>
        <v>0</v>
      </c>
      <c r="BT295">
        <f t="shared" ref="BT295" si="2353">IF(BT25="",0,BT25-BS25)</f>
        <v>0</v>
      </c>
      <c r="BU295">
        <f t="shared" ref="BU295" si="2354">IF(BU25="",0,BU25-BT25)</f>
        <v>0</v>
      </c>
      <c r="BV295">
        <f t="shared" ref="BV295" si="2355">IF(BV25="",0,BV25-BU25)</f>
        <v>0</v>
      </c>
      <c r="BW295">
        <f t="shared" ref="BW295" si="2356">IF(BW25="",0,BW25-BV25)</f>
        <v>0</v>
      </c>
      <c r="BX295">
        <f t="shared" ref="BX295" si="2357">IF(BX25="",0,BX25-BW25)</f>
        <v>0</v>
      </c>
      <c r="BY295">
        <f t="shared" ref="BY295" si="2358">IF(BY25="",0,BY25-BX25)</f>
        <v>0</v>
      </c>
      <c r="BZ295">
        <f t="shared" ref="BZ295" si="2359">IF(BZ25="",0,BZ25-BY25)</f>
        <v>0</v>
      </c>
    </row>
    <row r="296" spans="1:78" x14ac:dyDescent="0.25">
      <c r="B296" s="85" t="s">
        <v>78</v>
      </c>
      <c r="C296" s="1">
        <v>32</v>
      </c>
      <c r="E296">
        <f>IF(E32="",0,E32-D32)</f>
        <v>0</v>
      </c>
      <c r="F296">
        <f t="shared" ref="F296:BL296" si="2360">IF(F32="",0,F32-E32)</f>
        <v>1</v>
      </c>
      <c r="G296">
        <f t="shared" si="2360"/>
        <v>0</v>
      </c>
      <c r="H296">
        <f t="shared" si="2360"/>
        <v>0</v>
      </c>
      <c r="I296">
        <f t="shared" si="2360"/>
        <v>0</v>
      </c>
      <c r="J296">
        <f t="shared" si="2360"/>
        <v>0</v>
      </c>
      <c r="K296">
        <f t="shared" si="2360"/>
        <v>0</v>
      </c>
      <c r="L296">
        <f t="shared" si="2360"/>
        <v>1</v>
      </c>
      <c r="M296">
        <f t="shared" si="2360"/>
        <v>3</v>
      </c>
      <c r="N296">
        <f t="shared" si="2360"/>
        <v>4</v>
      </c>
      <c r="O296">
        <f t="shared" si="2360"/>
        <v>2</v>
      </c>
      <c r="P296">
        <f t="shared" si="2360"/>
        <v>1</v>
      </c>
      <c r="Q296">
        <f t="shared" si="2360"/>
        <v>5</v>
      </c>
      <c r="R296">
        <f t="shared" si="2360"/>
        <v>2</v>
      </c>
      <c r="S296">
        <f t="shared" si="2360"/>
        <v>6</v>
      </c>
      <c r="T296">
        <f t="shared" si="2360"/>
        <v>3</v>
      </c>
      <c r="U296">
        <f t="shared" si="2360"/>
        <v>3</v>
      </c>
      <c r="V296">
        <f t="shared" si="2360"/>
        <v>10</v>
      </c>
      <c r="W296">
        <f t="shared" si="2360"/>
        <v>13</v>
      </c>
      <c r="X296">
        <f t="shared" si="2360"/>
        <v>8</v>
      </c>
      <c r="Y296">
        <f t="shared" si="2360"/>
        <v>6</v>
      </c>
      <c r="Z296">
        <f t="shared" si="2360"/>
        <v>11</v>
      </c>
      <c r="AA296">
        <f t="shared" si="2360"/>
        <v>14</v>
      </c>
      <c r="AB296">
        <f t="shared" si="2360"/>
        <v>21</v>
      </c>
      <c r="AC296">
        <f t="shared" si="2360"/>
        <v>16</v>
      </c>
      <c r="AD296">
        <f t="shared" si="2360"/>
        <v>15</v>
      </c>
      <c r="AE296">
        <f t="shared" si="2360"/>
        <v>23</v>
      </c>
      <c r="AF296">
        <f t="shared" si="2360"/>
        <v>23</v>
      </c>
      <c r="AG296">
        <f t="shared" si="2360"/>
        <v>24</v>
      </c>
      <c r="AH296">
        <f t="shared" si="2360"/>
        <v>42</v>
      </c>
      <c r="AI296">
        <f t="shared" si="2360"/>
        <v>29</v>
      </c>
      <c r="AJ296">
        <f t="shared" si="2360"/>
        <v>26</v>
      </c>
      <c r="AK296">
        <f t="shared" si="2360"/>
        <v>49</v>
      </c>
      <c r="AL296">
        <f t="shared" si="2360"/>
        <v>30</v>
      </c>
      <c r="AM296">
        <f t="shared" si="2360"/>
        <v>21</v>
      </c>
      <c r="AN296">
        <f t="shared" si="2360"/>
        <v>64</v>
      </c>
      <c r="AO296">
        <f t="shared" si="2360"/>
        <v>22</v>
      </c>
      <c r="AP296">
        <f t="shared" si="2360"/>
        <v>33</v>
      </c>
      <c r="AQ296">
        <f t="shared" si="2360"/>
        <v>40</v>
      </c>
      <c r="AR296">
        <f t="shared" si="2360"/>
        <v>35</v>
      </c>
      <c r="AS296">
        <f t="shared" si="2360"/>
        <v>24</v>
      </c>
      <c r="AT296">
        <f t="shared" si="2360"/>
        <v>31</v>
      </c>
      <c r="AU296">
        <f t="shared" si="2360"/>
        <v>33</v>
      </c>
      <c r="AV296">
        <f t="shared" si="2360"/>
        <v>41</v>
      </c>
      <c r="AW296">
        <f t="shared" si="2360"/>
        <v>20</v>
      </c>
      <c r="AX296">
        <f t="shared" si="2360"/>
        <v>37</v>
      </c>
      <c r="AY296">
        <f t="shared" si="2360"/>
        <v>38</v>
      </c>
      <c r="AZ296">
        <f t="shared" si="2360"/>
        <v>25</v>
      </c>
      <c r="BA296">
        <f t="shared" si="2360"/>
        <v>26</v>
      </c>
      <c r="BB296">
        <f t="shared" si="2360"/>
        <v>24</v>
      </c>
      <c r="BC296">
        <f t="shared" si="2360"/>
        <v>34</v>
      </c>
      <c r="BD296">
        <f t="shared" si="2360"/>
        <v>41</v>
      </c>
      <c r="BE296">
        <f t="shared" si="2360"/>
        <v>45</v>
      </c>
      <c r="BF296">
        <f t="shared" si="2360"/>
        <v>33</v>
      </c>
      <c r="BG296">
        <f t="shared" si="2360"/>
        <v>28</v>
      </c>
      <c r="BH296">
        <f t="shared" si="2360"/>
        <v>25</v>
      </c>
      <c r="BI296">
        <f t="shared" si="2360"/>
        <v>42</v>
      </c>
      <c r="BJ296">
        <f t="shared" si="2360"/>
        <v>27</v>
      </c>
      <c r="BK296">
        <f t="shared" si="2360"/>
        <v>25</v>
      </c>
      <c r="BL296">
        <f t="shared" si="2360"/>
        <v>38</v>
      </c>
      <c r="BM296">
        <f t="shared" ref="BM296" si="2361">IF(BM32="",0,BM32-BL32)</f>
        <v>44</v>
      </c>
      <c r="BN296">
        <f t="shared" ref="BN296" si="2362">IF(BN32="",0,BN32-BM32)</f>
        <v>0</v>
      </c>
      <c r="BO296">
        <f t="shared" ref="BO296" si="2363">IF(BO32="",0,BO32-BN32)</f>
        <v>0</v>
      </c>
      <c r="BP296">
        <f t="shared" ref="BP296" si="2364">IF(BP32="",0,BP32-BO32)</f>
        <v>0</v>
      </c>
      <c r="BQ296">
        <f t="shared" ref="BQ296" si="2365">IF(BQ32="",0,BQ32-BP32)</f>
        <v>0</v>
      </c>
      <c r="BR296">
        <f t="shared" ref="BR296" si="2366">IF(BR32="",0,BR32-BQ32)</f>
        <v>0</v>
      </c>
      <c r="BS296">
        <f t="shared" ref="BS296" si="2367">IF(BS32="",0,BS32-BR32)</f>
        <v>0</v>
      </c>
      <c r="BT296">
        <f t="shared" ref="BT296" si="2368">IF(BT32="",0,BT32-BS32)</f>
        <v>0</v>
      </c>
      <c r="BU296">
        <f t="shared" ref="BU296" si="2369">IF(BU32="",0,BU32-BT32)</f>
        <v>0</v>
      </c>
      <c r="BV296">
        <f t="shared" ref="BV296" si="2370">IF(BV32="",0,BV32-BU32)</f>
        <v>0</v>
      </c>
      <c r="BW296">
        <f t="shared" ref="BW296" si="2371">IF(BW32="",0,BW32-BV32)</f>
        <v>0</v>
      </c>
      <c r="BX296">
        <f t="shared" ref="BX296" si="2372">IF(BX32="",0,BX32-BW32)</f>
        <v>0</v>
      </c>
      <c r="BY296">
        <f t="shared" ref="BY296" si="2373">IF(BY32="",0,BY32-BX32)</f>
        <v>0</v>
      </c>
      <c r="BZ296">
        <f t="shared" ref="BZ296" si="2374">IF(BZ32="",0,BZ32-BY32)</f>
        <v>0</v>
      </c>
    </row>
    <row r="297" spans="1:78" x14ac:dyDescent="0.25">
      <c r="B297" s="85" t="s">
        <v>71</v>
      </c>
      <c r="C297" s="1">
        <v>39</v>
      </c>
      <c r="E297">
        <f>IF(E39="",0,E39-D39)</f>
        <v>0</v>
      </c>
      <c r="F297">
        <f t="shared" ref="F297:BL297" si="2375">IF(F39="",0,F39-E39)</f>
        <v>0</v>
      </c>
      <c r="G297">
        <f t="shared" si="2375"/>
        <v>0</v>
      </c>
      <c r="H297">
        <f t="shared" si="2375"/>
        <v>0</v>
      </c>
      <c r="I297">
        <f t="shared" si="2375"/>
        <v>0</v>
      </c>
      <c r="J297">
        <f t="shared" si="2375"/>
        <v>0</v>
      </c>
      <c r="K297">
        <f t="shared" si="2375"/>
        <v>0</v>
      </c>
      <c r="L297">
        <f t="shared" si="2375"/>
        <v>0</v>
      </c>
      <c r="M297">
        <f t="shared" si="2375"/>
        <v>0</v>
      </c>
      <c r="N297">
        <f t="shared" si="2375"/>
        <v>2</v>
      </c>
      <c r="O297">
        <f t="shared" si="2375"/>
        <v>2</v>
      </c>
      <c r="P297">
        <f t="shared" si="2375"/>
        <v>1</v>
      </c>
      <c r="Q297">
        <f t="shared" si="2375"/>
        <v>0</v>
      </c>
      <c r="R297">
        <f t="shared" si="2375"/>
        <v>8</v>
      </c>
      <c r="S297">
        <f t="shared" si="2375"/>
        <v>4</v>
      </c>
      <c r="T297">
        <f t="shared" si="2375"/>
        <v>4</v>
      </c>
      <c r="U297">
        <f t="shared" si="2375"/>
        <v>5</v>
      </c>
      <c r="V297">
        <f t="shared" si="2375"/>
        <v>20</v>
      </c>
      <c r="W297">
        <f t="shared" si="2375"/>
        <v>13</v>
      </c>
      <c r="X297">
        <f t="shared" si="2375"/>
        <v>22</v>
      </c>
      <c r="Y297">
        <f t="shared" si="2375"/>
        <v>30</v>
      </c>
      <c r="Z297">
        <f t="shared" si="2375"/>
        <v>22</v>
      </c>
      <c r="AA297">
        <f t="shared" si="2375"/>
        <v>21</v>
      </c>
      <c r="AB297">
        <f t="shared" si="2375"/>
        <v>21</v>
      </c>
      <c r="AC297">
        <f t="shared" si="2375"/>
        <v>34</v>
      </c>
      <c r="AD297">
        <f t="shared" si="2375"/>
        <v>29</v>
      </c>
      <c r="AE297">
        <f t="shared" si="2375"/>
        <v>45</v>
      </c>
      <c r="AF297">
        <f t="shared" si="2375"/>
        <v>32</v>
      </c>
      <c r="AG297">
        <f t="shared" si="2375"/>
        <v>59</v>
      </c>
      <c r="AH297">
        <f t="shared" si="2375"/>
        <v>75</v>
      </c>
      <c r="AI297">
        <f t="shared" si="2375"/>
        <v>0</v>
      </c>
      <c r="AJ297">
        <f t="shared" si="2375"/>
        <v>120</v>
      </c>
      <c r="AK297">
        <f t="shared" si="2375"/>
        <v>48</v>
      </c>
      <c r="AL297">
        <f t="shared" si="2375"/>
        <v>67</v>
      </c>
      <c r="AM297">
        <f t="shared" si="2375"/>
        <v>65</v>
      </c>
      <c r="AN297">
        <f t="shared" si="2375"/>
        <v>105</v>
      </c>
      <c r="AO297">
        <f t="shared" si="2375"/>
        <v>32</v>
      </c>
      <c r="AP297">
        <f t="shared" si="2375"/>
        <v>97</v>
      </c>
      <c r="AQ297">
        <f t="shared" si="2375"/>
        <v>60</v>
      </c>
      <c r="AR297">
        <f t="shared" si="2375"/>
        <v>85</v>
      </c>
      <c r="AS297">
        <f t="shared" si="2375"/>
        <v>40</v>
      </c>
      <c r="AT297">
        <f t="shared" si="2375"/>
        <v>83</v>
      </c>
      <c r="AU297">
        <f t="shared" si="2375"/>
        <v>68</v>
      </c>
      <c r="AV297">
        <f t="shared" si="2375"/>
        <v>59</v>
      </c>
      <c r="AW297">
        <f t="shared" si="2375"/>
        <v>76</v>
      </c>
      <c r="AX297">
        <f t="shared" si="2375"/>
        <v>78</v>
      </c>
      <c r="AY297">
        <f t="shared" si="2375"/>
        <v>101</v>
      </c>
      <c r="AZ297">
        <f t="shared" si="2375"/>
        <v>96</v>
      </c>
      <c r="BA297">
        <f t="shared" si="2375"/>
        <v>97</v>
      </c>
      <c r="BB297">
        <f t="shared" si="2375"/>
        <v>101</v>
      </c>
      <c r="BC297">
        <f t="shared" si="2375"/>
        <v>88</v>
      </c>
      <c r="BD297">
        <f t="shared" si="2375"/>
        <v>79</v>
      </c>
      <c r="BE297">
        <f t="shared" si="2375"/>
        <v>77</v>
      </c>
      <c r="BF297">
        <f t="shared" si="2375"/>
        <v>81</v>
      </c>
      <c r="BG297">
        <f t="shared" si="2375"/>
        <v>79</v>
      </c>
      <c r="BH297">
        <f t="shared" si="2375"/>
        <v>78</v>
      </c>
      <c r="BI297">
        <f t="shared" si="2375"/>
        <v>76</v>
      </c>
      <c r="BJ297">
        <f t="shared" si="2375"/>
        <v>74</v>
      </c>
      <c r="BK297">
        <f t="shared" si="2375"/>
        <v>71</v>
      </c>
      <c r="BL297">
        <f t="shared" si="2375"/>
        <v>69</v>
      </c>
      <c r="BM297">
        <f t="shared" ref="BM297" si="2376">IF(BM39="",0,BM39-BL39)</f>
        <v>68</v>
      </c>
      <c r="BN297">
        <f t="shared" ref="BN297" si="2377">IF(BN39="",0,BN39-BM39)</f>
        <v>0</v>
      </c>
      <c r="BO297">
        <f t="shared" ref="BO297" si="2378">IF(BO39="",0,BO39-BN39)</f>
        <v>0</v>
      </c>
      <c r="BP297">
        <f t="shared" ref="BP297" si="2379">IF(BP39="",0,BP39-BO39)</f>
        <v>0</v>
      </c>
      <c r="BQ297">
        <f t="shared" ref="BQ297" si="2380">IF(BQ39="",0,BQ39-BP39)</f>
        <v>0</v>
      </c>
      <c r="BR297">
        <f t="shared" ref="BR297" si="2381">IF(BR39="",0,BR39-BQ39)</f>
        <v>0</v>
      </c>
      <c r="BS297">
        <f t="shared" ref="BS297" si="2382">IF(BS39="",0,BS39-BR39)</f>
        <v>0</v>
      </c>
      <c r="BT297">
        <f t="shared" ref="BT297" si="2383">IF(BT39="",0,BT39-BS39)</f>
        <v>0</v>
      </c>
      <c r="BU297">
        <f t="shared" ref="BU297" si="2384">IF(BU39="",0,BU39-BT39)</f>
        <v>0</v>
      </c>
      <c r="BV297">
        <f t="shared" ref="BV297" si="2385">IF(BV39="",0,BV39-BU39)</f>
        <v>0</v>
      </c>
      <c r="BW297">
        <f t="shared" ref="BW297" si="2386">IF(BW39="",0,BW39-BV39)</f>
        <v>0</v>
      </c>
      <c r="BX297">
        <f t="shared" ref="BX297" si="2387">IF(BX39="",0,BX39-BW39)</f>
        <v>0</v>
      </c>
      <c r="BY297">
        <f t="shared" ref="BY297" si="2388">IF(BY39="",0,BY39-BX39)</f>
        <v>0</v>
      </c>
      <c r="BZ297">
        <f t="shared" ref="BZ297" si="2389">IF(BZ39="",0,BZ39-BY39)</f>
        <v>0</v>
      </c>
    </row>
    <row r="298" spans="1:78" x14ac:dyDescent="0.25">
      <c r="B298" s="85" t="s">
        <v>69</v>
      </c>
      <c r="C298" s="1">
        <v>46</v>
      </c>
      <c r="E298">
        <f>IF(E46="",0,E46-D46)</f>
        <v>0</v>
      </c>
      <c r="F298">
        <f t="shared" ref="F298:BL298" si="2390">IF(F46="",0,F46-E46)</f>
        <v>0</v>
      </c>
      <c r="G298">
        <f t="shared" si="2390"/>
        <v>0</v>
      </c>
      <c r="H298">
        <f t="shared" si="2390"/>
        <v>0</v>
      </c>
      <c r="I298">
        <f t="shared" si="2390"/>
        <v>0</v>
      </c>
      <c r="J298">
        <f t="shared" si="2390"/>
        <v>0</v>
      </c>
      <c r="K298">
        <f t="shared" si="2390"/>
        <v>1</v>
      </c>
      <c r="L298">
        <f t="shared" si="2390"/>
        <v>1</v>
      </c>
      <c r="M298">
        <f t="shared" si="2390"/>
        <v>2</v>
      </c>
      <c r="N298">
        <f t="shared" si="2390"/>
        <v>0</v>
      </c>
      <c r="O298">
        <f t="shared" si="2390"/>
        <v>0</v>
      </c>
      <c r="P298">
        <f t="shared" si="2390"/>
        <v>2</v>
      </c>
      <c r="Q298">
        <f t="shared" si="2390"/>
        <v>1</v>
      </c>
      <c r="R298">
        <f t="shared" si="2390"/>
        <v>3</v>
      </c>
      <c r="S298">
        <f t="shared" si="2390"/>
        <v>3</v>
      </c>
      <c r="T298">
        <f t="shared" si="2390"/>
        <v>5</v>
      </c>
      <c r="U298">
        <f t="shared" si="2390"/>
        <v>4</v>
      </c>
      <c r="V298">
        <f t="shared" si="2390"/>
        <v>5</v>
      </c>
      <c r="W298">
        <f t="shared" si="2390"/>
        <v>9</v>
      </c>
      <c r="X298">
        <f t="shared" si="2390"/>
        <v>10</v>
      </c>
      <c r="Y298">
        <f t="shared" si="2390"/>
        <v>11</v>
      </c>
      <c r="Z298">
        <f t="shared" si="2390"/>
        <v>12</v>
      </c>
      <c r="AA298">
        <f t="shared" si="2390"/>
        <v>23</v>
      </c>
      <c r="AB298">
        <f t="shared" si="2390"/>
        <v>23</v>
      </c>
      <c r="AC298">
        <f t="shared" si="2390"/>
        <v>22</v>
      </c>
      <c r="AD298">
        <f t="shared" si="2390"/>
        <v>17</v>
      </c>
      <c r="AE298">
        <f t="shared" si="2390"/>
        <v>30</v>
      </c>
      <c r="AF298">
        <f t="shared" si="2390"/>
        <v>19</v>
      </c>
      <c r="AG298">
        <f t="shared" si="2390"/>
        <v>28</v>
      </c>
      <c r="AH298">
        <f t="shared" si="2390"/>
        <v>56</v>
      </c>
      <c r="AI298">
        <f t="shared" si="2390"/>
        <v>23</v>
      </c>
      <c r="AJ298">
        <f t="shared" si="2390"/>
        <v>26</v>
      </c>
      <c r="AK298">
        <f t="shared" si="2390"/>
        <v>28</v>
      </c>
      <c r="AL298">
        <f t="shared" si="2390"/>
        <v>22</v>
      </c>
      <c r="AM298">
        <f t="shared" si="2390"/>
        <v>31</v>
      </c>
      <c r="AN298">
        <f t="shared" si="2390"/>
        <v>35</v>
      </c>
      <c r="AO298">
        <f t="shared" si="2390"/>
        <v>25</v>
      </c>
      <c r="AP298">
        <f t="shared" si="2390"/>
        <v>26</v>
      </c>
      <c r="AQ298">
        <f t="shared" si="2390"/>
        <v>54</v>
      </c>
      <c r="AR298">
        <f t="shared" si="2390"/>
        <v>17</v>
      </c>
      <c r="AS298">
        <f t="shared" si="2390"/>
        <v>25</v>
      </c>
      <c r="AT298">
        <f t="shared" si="2390"/>
        <v>13</v>
      </c>
      <c r="AU298">
        <f t="shared" si="2390"/>
        <v>18</v>
      </c>
      <c r="AV298">
        <f t="shared" si="2390"/>
        <v>22</v>
      </c>
      <c r="AW298">
        <f t="shared" si="2390"/>
        <v>17</v>
      </c>
      <c r="AX298">
        <f t="shared" si="2390"/>
        <v>13</v>
      </c>
      <c r="AY298">
        <f t="shared" si="2390"/>
        <v>7</v>
      </c>
      <c r="AZ298">
        <f t="shared" si="2390"/>
        <v>11</v>
      </c>
      <c r="BA298">
        <f t="shared" si="2390"/>
        <v>13</v>
      </c>
      <c r="BB298">
        <f t="shared" si="2390"/>
        <v>15</v>
      </c>
      <c r="BC298">
        <f t="shared" si="2390"/>
        <v>18</v>
      </c>
      <c r="BD298">
        <f t="shared" si="2390"/>
        <v>18</v>
      </c>
      <c r="BE298">
        <f t="shared" si="2390"/>
        <v>21</v>
      </c>
      <c r="BF298">
        <f t="shared" si="2390"/>
        <v>10</v>
      </c>
      <c r="BG298">
        <f t="shared" si="2390"/>
        <v>12</v>
      </c>
      <c r="BH298">
        <f t="shared" si="2390"/>
        <v>15</v>
      </c>
      <c r="BI298">
        <f t="shared" si="2390"/>
        <v>12</v>
      </c>
      <c r="BJ298">
        <f t="shared" si="2390"/>
        <v>11</v>
      </c>
      <c r="BK298">
        <f t="shared" si="2390"/>
        <v>12</v>
      </c>
      <c r="BL298">
        <f t="shared" si="2390"/>
        <v>8</v>
      </c>
      <c r="BM298">
        <f t="shared" ref="BM298" si="2391">IF(BM46="",0,BM46-BL46)</f>
        <v>9</v>
      </c>
      <c r="BN298">
        <f t="shared" ref="BN298" si="2392">IF(BN46="",0,BN46-BM46)</f>
        <v>0</v>
      </c>
      <c r="BO298">
        <f t="shared" ref="BO298" si="2393">IF(BO46="",0,BO46-BN46)</f>
        <v>0</v>
      </c>
      <c r="BP298">
        <f t="shared" ref="BP298" si="2394">IF(BP46="",0,BP46-BO46)</f>
        <v>0</v>
      </c>
      <c r="BQ298">
        <f t="shared" ref="BQ298" si="2395">IF(BQ46="",0,BQ46-BP46)</f>
        <v>0</v>
      </c>
      <c r="BR298">
        <f t="shared" ref="BR298" si="2396">IF(BR46="",0,BR46-BQ46)</f>
        <v>0</v>
      </c>
      <c r="BS298">
        <f t="shared" ref="BS298" si="2397">IF(BS46="",0,BS46-BR46)</f>
        <v>0</v>
      </c>
      <c r="BT298">
        <f t="shared" ref="BT298" si="2398">IF(BT46="",0,BT46-BS46)</f>
        <v>0</v>
      </c>
      <c r="BU298">
        <f t="shared" ref="BU298" si="2399">IF(BU46="",0,BU46-BT46)</f>
        <v>0</v>
      </c>
      <c r="BV298">
        <f t="shared" ref="BV298" si="2400">IF(BV46="",0,BV46-BU46)</f>
        <v>0</v>
      </c>
      <c r="BW298">
        <f t="shared" ref="BW298" si="2401">IF(BW46="",0,BW46-BV46)</f>
        <v>0</v>
      </c>
      <c r="BX298">
        <f t="shared" ref="BX298" si="2402">IF(BX46="",0,BX46-BW46)</f>
        <v>0</v>
      </c>
      <c r="BY298">
        <f t="shared" ref="BY298" si="2403">IF(BY46="",0,BY46-BX46)</f>
        <v>0</v>
      </c>
      <c r="BZ298">
        <f t="shared" ref="BZ298" si="2404">IF(BZ46="",0,BZ46-BY46)</f>
        <v>0</v>
      </c>
    </row>
    <row r="299" spans="1:78" x14ac:dyDescent="0.25">
      <c r="B299" s="85" t="s">
        <v>64</v>
      </c>
      <c r="C299" s="1">
        <v>53</v>
      </c>
      <c r="E299">
        <f>IF(E53="",0,E53-D53)</f>
        <v>0</v>
      </c>
      <c r="F299">
        <f t="shared" ref="F299:BL299" si="2405">IF(F53="",0,F53-E53)</f>
        <v>0</v>
      </c>
      <c r="G299">
        <f t="shared" si="2405"/>
        <v>0</v>
      </c>
      <c r="H299">
        <f t="shared" si="2405"/>
        <v>0</v>
      </c>
      <c r="I299">
        <f t="shared" si="2405"/>
        <v>0</v>
      </c>
      <c r="J299">
        <f t="shared" si="2405"/>
        <v>0</v>
      </c>
      <c r="K299">
        <f t="shared" si="2405"/>
        <v>0</v>
      </c>
      <c r="L299">
        <f t="shared" si="2405"/>
        <v>0</v>
      </c>
      <c r="M299">
        <f t="shared" si="2405"/>
        <v>0</v>
      </c>
      <c r="N299">
        <f t="shared" si="2405"/>
        <v>0</v>
      </c>
      <c r="O299">
        <f t="shared" si="2405"/>
        <v>0</v>
      </c>
      <c r="P299">
        <f t="shared" si="2405"/>
        <v>0</v>
      </c>
      <c r="Q299">
        <f t="shared" si="2405"/>
        <v>0</v>
      </c>
      <c r="R299">
        <f t="shared" si="2405"/>
        <v>0</v>
      </c>
      <c r="S299">
        <f t="shared" si="2405"/>
        <v>0</v>
      </c>
      <c r="T299">
        <f t="shared" si="2405"/>
        <v>1</v>
      </c>
      <c r="U299">
        <f t="shared" si="2405"/>
        <v>0</v>
      </c>
      <c r="V299">
        <f t="shared" si="2405"/>
        <v>1</v>
      </c>
      <c r="W299">
        <f t="shared" si="2405"/>
        <v>4</v>
      </c>
      <c r="X299">
        <f t="shared" si="2405"/>
        <v>3</v>
      </c>
      <c r="Y299">
        <f t="shared" si="2405"/>
        <v>0</v>
      </c>
      <c r="Z299">
        <f t="shared" si="2405"/>
        <v>0</v>
      </c>
      <c r="AA299">
        <f t="shared" si="2405"/>
        <v>0</v>
      </c>
      <c r="AB299">
        <f t="shared" si="2405"/>
        <v>8</v>
      </c>
      <c r="AC299">
        <f t="shared" si="2405"/>
        <v>0</v>
      </c>
      <c r="AD299">
        <f t="shared" si="2405"/>
        <v>5</v>
      </c>
      <c r="AE299">
        <f t="shared" si="2405"/>
        <v>7</v>
      </c>
      <c r="AF299">
        <f t="shared" si="2405"/>
        <v>20</v>
      </c>
      <c r="AG299">
        <f t="shared" si="2405"/>
        <v>7</v>
      </c>
      <c r="AH299">
        <f t="shared" si="2405"/>
        <v>18</v>
      </c>
      <c r="AI299">
        <f t="shared" si="2405"/>
        <v>9</v>
      </c>
      <c r="AJ299">
        <f t="shared" si="2405"/>
        <v>15</v>
      </c>
      <c r="AK299">
        <f t="shared" si="2405"/>
        <v>11</v>
      </c>
      <c r="AL299">
        <f t="shared" si="2405"/>
        <v>8</v>
      </c>
      <c r="AM299">
        <f t="shared" si="2405"/>
        <v>8</v>
      </c>
      <c r="AN299">
        <f t="shared" si="2405"/>
        <v>8</v>
      </c>
      <c r="AO299">
        <f t="shared" si="2405"/>
        <v>15</v>
      </c>
      <c r="AP299">
        <f t="shared" si="2405"/>
        <v>19</v>
      </c>
      <c r="AQ299">
        <f t="shared" si="2405"/>
        <v>14</v>
      </c>
      <c r="AR299">
        <f t="shared" si="2405"/>
        <v>5</v>
      </c>
      <c r="AS299">
        <f t="shared" si="2405"/>
        <v>3</v>
      </c>
      <c r="AT299">
        <f t="shared" si="2405"/>
        <v>15</v>
      </c>
      <c r="AU299">
        <f t="shared" si="2405"/>
        <v>12</v>
      </c>
      <c r="AV299">
        <f t="shared" si="2405"/>
        <v>5</v>
      </c>
      <c r="AW299">
        <f t="shared" si="2405"/>
        <v>6</v>
      </c>
      <c r="AX299">
        <f t="shared" si="2405"/>
        <v>4</v>
      </c>
      <c r="AY299">
        <f t="shared" si="2405"/>
        <v>7</v>
      </c>
      <c r="AZ299">
        <f t="shared" si="2405"/>
        <v>4</v>
      </c>
      <c r="BA299">
        <f t="shared" si="2405"/>
        <v>6</v>
      </c>
      <c r="BB299">
        <f t="shared" si="2405"/>
        <v>12</v>
      </c>
      <c r="BC299">
        <f t="shared" si="2405"/>
        <v>18</v>
      </c>
      <c r="BD299">
        <f t="shared" si="2405"/>
        <v>8</v>
      </c>
      <c r="BE299">
        <f t="shared" si="2405"/>
        <v>7</v>
      </c>
      <c r="BF299">
        <f t="shared" si="2405"/>
        <v>7</v>
      </c>
      <c r="BG299">
        <f t="shared" si="2405"/>
        <v>4</v>
      </c>
      <c r="BH299">
        <f t="shared" si="2405"/>
        <v>5</v>
      </c>
      <c r="BI299">
        <f t="shared" si="2405"/>
        <v>8</v>
      </c>
      <c r="BJ299">
        <f t="shared" si="2405"/>
        <v>10</v>
      </c>
      <c r="BK299">
        <f t="shared" si="2405"/>
        <v>5</v>
      </c>
      <c r="BL299">
        <f t="shared" si="2405"/>
        <v>4</v>
      </c>
      <c r="BM299">
        <f t="shared" ref="BM299" si="2406">IF(BM53="",0,BM53-BL53)</f>
        <v>5</v>
      </c>
      <c r="BN299">
        <f t="shared" ref="BN299" si="2407">IF(BN53="",0,BN53-BM53)</f>
        <v>0</v>
      </c>
      <c r="BO299">
        <f t="shared" ref="BO299" si="2408">IF(BO53="",0,BO53-BN53)</f>
        <v>0</v>
      </c>
      <c r="BP299">
        <f t="shared" ref="BP299" si="2409">IF(BP53="",0,BP53-BO53)</f>
        <v>0</v>
      </c>
      <c r="BQ299">
        <f t="shared" ref="BQ299" si="2410">IF(BQ53="",0,BQ53-BP53)</f>
        <v>0</v>
      </c>
      <c r="BR299">
        <f t="shared" ref="BR299" si="2411">IF(BR53="",0,BR53-BQ53)</f>
        <v>0</v>
      </c>
      <c r="BS299">
        <f t="shared" ref="BS299" si="2412">IF(BS53="",0,BS53-BR53)</f>
        <v>0</v>
      </c>
      <c r="BT299">
        <f t="shared" ref="BT299" si="2413">IF(BT53="",0,BT53-BS53)</f>
        <v>0</v>
      </c>
      <c r="BU299">
        <f t="shared" ref="BU299" si="2414">IF(BU53="",0,BU53-BT53)</f>
        <v>0</v>
      </c>
      <c r="BV299">
        <f t="shared" ref="BV299" si="2415">IF(BV53="",0,BV53-BU53)</f>
        <v>0</v>
      </c>
      <c r="BW299">
        <f t="shared" ref="BW299" si="2416">IF(BW53="",0,BW53-BV53)</f>
        <v>0</v>
      </c>
      <c r="BX299">
        <f t="shared" ref="BX299" si="2417">IF(BX53="",0,BX53-BW53)</f>
        <v>0</v>
      </c>
      <c r="BY299">
        <f t="shared" ref="BY299" si="2418">IF(BY53="",0,BY53-BX53)</f>
        <v>0</v>
      </c>
      <c r="BZ299">
        <f t="shared" ref="BZ299" si="2419">IF(BZ53="",0,BZ53-BY53)</f>
        <v>0</v>
      </c>
    </row>
    <row r="300" spans="1:78" x14ac:dyDescent="0.25">
      <c r="B300" s="85" t="s">
        <v>67</v>
      </c>
      <c r="C300" s="1">
        <v>60</v>
      </c>
      <c r="E300">
        <f>IF(E60="",0,E60-D60)</f>
        <v>0</v>
      </c>
      <c r="F300">
        <f t="shared" ref="F300:BL300" si="2420">IF(F60="",0,F60-E60)</f>
        <v>0</v>
      </c>
      <c r="G300">
        <f t="shared" si="2420"/>
        <v>0</v>
      </c>
      <c r="H300">
        <f t="shared" si="2420"/>
        <v>0</v>
      </c>
      <c r="I300">
        <f t="shared" si="2420"/>
        <v>0</v>
      </c>
      <c r="J300">
        <f t="shared" si="2420"/>
        <v>0</v>
      </c>
      <c r="K300">
        <f t="shared" si="2420"/>
        <v>0</v>
      </c>
      <c r="L300">
        <f t="shared" si="2420"/>
        <v>1</v>
      </c>
      <c r="M300">
        <f t="shared" si="2420"/>
        <v>0</v>
      </c>
      <c r="N300">
        <f t="shared" si="2420"/>
        <v>2</v>
      </c>
      <c r="O300">
        <f t="shared" si="2420"/>
        <v>0</v>
      </c>
      <c r="P300">
        <f t="shared" si="2420"/>
        <v>1</v>
      </c>
      <c r="Q300">
        <f t="shared" si="2420"/>
        <v>2</v>
      </c>
      <c r="R300">
        <f t="shared" si="2420"/>
        <v>1</v>
      </c>
      <c r="S300">
        <f t="shared" si="2420"/>
        <v>1</v>
      </c>
      <c r="T300">
        <f t="shared" si="2420"/>
        <v>0</v>
      </c>
      <c r="U300">
        <f t="shared" si="2420"/>
        <v>3</v>
      </c>
      <c r="V300">
        <f t="shared" si="2420"/>
        <v>6</v>
      </c>
      <c r="W300">
        <f t="shared" si="2420"/>
        <v>10</v>
      </c>
      <c r="X300">
        <f t="shared" si="2420"/>
        <v>6</v>
      </c>
      <c r="Y300">
        <f t="shared" si="2420"/>
        <v>17</v>
      </c>
      <c r="Z300">
        <f t="shared" si="2420"/>
        <v>10</v>
      </c>
      <c r="AA300">
        <f t="shared" si="2420"/>
        <v>13</v>
      </c>
      <c r="AB300">
        <f t="shared" si="2420"/>
        <v>18</v>
      </c>
      <c r="AC300">
        <f t="shared" si="2420"/>
        <v>28</v>
      </c>
      <c r="AD300">
        <f t="shared" si="2420"/>
        <v>33</v>
      </c>
      <c r="AE300">
        <f t="shared" si="2420"/>
        <v>19</v>
      </c>
      <c r="AF300">
        <f t="shared" si="2420"/>
        <v>41</v>
      </c>
      <c r="AG300">
        <f t="shared" si="2420"/>
        <v>19</v>
      </c>
      <c r="AH300">
        <f t="shared" si="2420"/>
        <v>23</v>
      </c>
      <c r="AI300">
        <f t="shared" si="2420"/>
        <v>26</v>
      </c>
      <c r="AJ300">
        <f t="shared" si="2420"/>
        <v>51</v>
      </c>
      <c r="AK300">
        <f t="shared" si="2420"/>
        <v>27</v>
      </c>
      <c r="AL300">
        <f t="shared" si="2420"/>
        <v>19</v>
      </c>
      <c r="AM300">
        <f t="shared" si="2420"/>
        <v>20</v>
      </c>
      <c r="AN300">
        <f t="shared" si="2420"/>
        <v>31</v>
      </c>
      <c r="AO300">
        <f t="shared" si="2420"/>
        <v>32</v>
      </c>
      <c r="AP300">
        <f t="shared" si="2420"/>
        <v>28</v>
      </c>
      <c r="AQ300">
        <f t="shared" si="2420"/>
        <v>31</v>
      </c>
      <c r="AR300">
        <f t="shared" si="2420"/>
        <v>23</v>
      </c>
      <c r="AS300">
        <f t="shared" si="2420"/>
        <v>14</v>
      </c>
      <c r="AT300">
        <f t="shared" si="2420"/>
        <v>39</v>
      </c>
      <c r="AU300">
        <f t="shared" si="2420"/>
        <v>25</v>
      </c>
      <c r="AV300">
        <f t="shared" si="2420"/>
        <v>34</v>
      </c>
      <c r="AW300">
        <f t="shared" si="2420"/>
        <v>28</v>
      </c>
      <c r="AX300">
        <f t="shared" si="2420"/>
        <v>27</v>
      </c>
      <c r="AY300">
        <f t="shared" si="2420"/>
        <v>25</v>
      </c>
      <c r="AZ300">
        <f t="shared" si="2420"/>
        <v>15</v>
      </c>
      <c r="BA300">
        <f t="shared" si="2420"/>
        <v>11</v>
      </c>
      <c r="BB300">
        <f t="shared" si="2420"/>
        <v>33</v>
      </c>
      <c r="BC300">
        <f t="shared" si="2420"/>
        <v>14</v>
      </c>
      <c r="BD300">
        <f t="shared" si="2420"/>
        <v>21</v>
      </c>
      <c r="BE300">
        <f t="shared" si="2420"/>
        <v>38</v>
      </c>
      <c r="BF300">
        <f t="shared" si="2420"/>
        <v>31</v>
      </c>
      <c r="BG300">
        <f t="shared" si="2420"/>
        <v>31</v>
      </c>
      <c r="BH300">
        <f t="shared" si="2420"/>
        <v>29</v>
      </c>
      <c r="BI300">
        <f t="shared" si="2420"/>
        <v>33</v>
      </c>
      <c r="BJ300">
        <f t="shared" si="2420"/>
        <v>32</v>
      </c>
      <c r="BK300">
        <f t="shared" si="2420"/>
        <v>25</v>
      </c>
      <c r="BL300">
        <f t="shared" si="2420"/>
        <v>29</v>
      </c>
      <c r="BM300">
        <f t="shared" ref="BM300" si="2421">IF(BM60="",0,BM60-BL60)</f>
        <v>17</v>
      </c>
      <c r="BN300">
        <f t="shared" ref="BN300" si="2422">IF(BN60="",0,BN60-BM60)</f>
        <v>0</v>
      </c>
      <c r="BO300">
        <f t="shared" ref="BO300" si="2423">IF(BO60="",0,BO60-BN60)</f>
        <v>0</v>
      </c>
      <c r="BP300">
        <f t="shared" ref="BP300" si="2424">IF(BP60="",0,BP60-BO60)</f>
        <v>0</v>
      </c>
      <c r="BQ300">
        <f t="shared" ref="BQ300" si="2425">IF(BQ60="",0,BQ60-BP60)</f>
        <v>0</v>
      </c>
      <c r="BR300">
        <f t="shared" ref="BR300" si="2426">IF(BR60="",0,BR60-BQ60)</f>
        <v>0</v>
      </c>
      <c r="BS300">
        <f t="shared" ref="BS300" si="2427">IF(BS60="",0,BS60-BR60)</f>
        <v>0</v>
      </c>
      <c r="BT300">
        <f t="shared" ref="BT300" si="2428">IF(BT60="",0,BT60-BS60)</f>
        <v>0</v>
      </c>
      <c r="BU300">
        <f t="shared" ref="BU300" si="2429">IF(BU60="",0,BU60-BT60)</f>
        <v>0</v>
      </c>
      <c r="BV300">
        <f t="shared" ref="BV300" si="2430">IF(BV60="",0,BV60-BU60)</f>
        <v>0</v>
      </c>
      <c r="BW300">
        <f t="shared" ref="BW300" si="2431">IF(BW60="",0,BW60-BV60)</f>
        <v>0</v>
      </c>
      <c r="BX300">
        <f t="shared" ref="BX300" si="2432">IF(BX60="",0,BX60-BW60)</f>
        <v>0</v>
      </c>
      <c r="BY300">
        <f t="shared" ref="BY300" si="2433">IF(BY60="",0,BY60-BX60)</f>
        <v>0</v>
      </c>
      <c r="BZ300">
        <f t="shared" ref="BZ300" si="2434">IF(BZ60="",0,BZ60-BY60)</f>
        <v>0</v>
      </c>
    </row>
    <row r="301" spans="1:78" x14ac:dyDescent="0.25">
      <c r="B301" s="85" t="s">
        <v>74</v>
      </c>
      <c r="C301" s="1">
        <v>67</v>
      </c>
      <c r="E301">
        <f>IF(E67="",0,E67-D67)</f>
        <v>0</v>
      </c>
      <c r="F301">
        <f t="shared" ref="F301:BL301" si="2435">IF(F67="",0,F67-E67)</f>
        <v>0</v>
      </c>
      <c r="G301">
        <f t="shared" si="2435"/>
        <v>0</v>
      </c>
      <c r="H301">
        <f t="shared" si="2435"/>
        <v>0</v>
      </c>
      <c r="I301">
        <f t="shared" si="2435"/>
        <v>0</v>
      </c>
      <c r="J301">
        <f t="shared" si="2435"/>
        <v>0</v>
      </c>
      <c r="K301">
        <f t="shared" si="2435"/>
        <v>0</v>
      </c>
      <c r="L301">
        <f t="shared" si="2435"/>
        <v>0</v>
      </c>
      <c r="M301">
        <f t="shared" si="2435"/>
        <v>0</v>
      </c>
      <c r="N301">
        <f t="shared" si="2435"/>
        <v>0</v>
      </c>
      <c r="O301">
        <f t="shared" si="2435"/>
        <v>0</v>
      </c>
      <c r="P301">
        <f t="shared" si="2435"/>
        <v>0</v>
      </c>
      <c r="Q301">
        <f t="shared" si="2435"/>
        <v>0</v>
      </c>
      <c r="R301">
        <f t="shared" si="2435"/>
        <v>1</v>
      </c>
      <c r="S301">
        <f t="shared" si="2435"/>
        <v>0</v>
      </c>
      <c r="T301">
        <f t="shared" si="2435"/>
        <v>0</v>
      </c>
      <c r="U301">
        <f t="shared" si="2435"/>
        <v>4</v>
      </c>
      <c r="V301">
        <f t="shared" si="2435"/>
        <v>0</v>
      </c>
      <c r="W301">
        <f t="shared" si="2435"/>
        <v>1</v>
      </c>
      <c r="X301">
        <f t="shared" si="2435"/>
        <v>2</v>
      </c>
      <c r="Y301">
        <f t="shared" si="2435"/>
        <v>6</v>
      </c>
      <c r="Z301">
        <f t="shared" si="2435"/>
        <v>3</v>
      </c>
      <c r="AA301">
        <f t="shared" si="2435"/>
        <v>5</v>
      </c>
      <c r="AB301">
        <f t="shared" si="2435"/>
        <v>16</v>
      </c>
      <c r="AC301">
        <f t="shared" si="2435"/>
        <v>9</v>
      </c>
      <c r="AD301">
        <f t="shared" si="2435"/>
        <v>25</v>
      </c>
      <c r="AE301">
        <f t="shared" si="2435"/>
        <v>19</v>
      </c>
      <c r="AF301">
        <f t="shared" si="2435"/>
        <v>18</v>
      </c>
      <c r="AG301">
        <f t="shared" si="2435"/>
        <v>20</v>
      </c>
      <c r="AH301">
        <f t="shared" si="2435"/>
        <v>13</v>
      </c>
      <c r="AI301">
        <f t="shared" si="2435"/>
        <v>16</v>
      </c>
      <c r="AJ301">
        <f t="shared" si="2435"/>
        <v>19</v>
      </c>
      <c r="AK301">
        <f t="shared" si="2435"/>
        <v>21</v>
      </c>
      <c r="AL301">
        <f t="shared" si="2435"/>
        <v>17</v>
      </c>
      <c r="AM301">
        <f t="shared" si="2435"/>
        <v>16</v>
      </c>
      <c r="AN301">
        <f t="shared" si="2435"/>
        <v>13</v>
      </c>
      <c r="AO301">
        <f t="shared" si="2435"/>
        <v>9</v>
      </c>
      <c r="AP301">
        <f t="shared" si="2435"/>
        <v>15</v>
      </c>
      <c r="AQ301">
        <f t="shared" si="2435"/>
        <v>22</v>
      </c>
      <c r="AR301">
        <f t="shared" si="2435"/>
        <v>17</v>
      </c>
      <c r="AS301">
        <f t="shared" si="2435"/>
        <v>18</v>
      </c>
      <c r="AT301">
        <f t="shared" si="2435"/>
        <v>25</v>
      </c>
      <c r="AU301">
        <f t="shared" si="2435"/>
        <v>19</v>
      </c>
      <c r="AV301">
        <f t="shared" si="2435"/>
        <v>23</v>
      </c>
      <c r="AW301">
        <f t="shared" si="2435"/>
        <v>16</v>
      </c>
      <c r="AX301">
        <f t="shared" si="2435"/>
        <v>46</v>
      </c>
      <c r="AY301">
        <f t="shared" si="2435"/>
        <v>13</v>
      </c>
      <c r="AZ301">
        <f t="shared" si="2435"/>
        <v>28</v>
      </c>
      <c r="BA301">
        <f t="shared" si="2435"/>
        <v>23</v>
      </c>
      <c r="BB301">
        <f t="shared" si="2435"/>
        <v>20</v>
      </c>
      <c r="BC301">
        <f t="shared" si="2435"/>
        <v>18</v>
      </c>
      <c r="BD301">
        <f t="shared" si="2435"/>
        <v>29</v>
      </c>
      <c r="BE301">
        <f t="shared" si="2435"/>
        <v>17</v>
      </c>
      <c r="BF301">
        <f t="shared" si="2435"/>
        <v>16</v>
      </c>
      <c r="BG301">
        <f t="shared" si="2435"/>
        <v>19</v>
      </c>
      <c r="BH301">
        <f t="shared" si="2435"/>
        <v>30</v>
      </c>
      <c r="BI301">
        <f t="shared" si="2435"/>
        <v>19</v>
      </c>
      <c r="BJ301">
        <f t="shared" si="2435"/>
        <v>19</v>
      </c>
      <c r="BK301">
        <f t="shared" si="2435"/>
        <v>18</v>
      </c>
      <c r="BL301">
        <f t="shared" si="2435"/>
        <v>19</v>
      </c>
      <c r="BM301">
        <f t="shared" ref="BM301" si="2436">IF(BM67="",0,BM67-BL67)</f>
        <v>18</v>
      </c>
      <c r="BN301">
        <f t="shared" ref="BN301" si="2437">IF(BN67="",0,BN67-BM67)</f>
        <v>0</v>
      </c>
      <c r="BO301">
        <f t="shared" ref="BO301" si="2438">IF(BO67="",0,BO67-BN67)</f>
        <v>0</v>
      </c>
      <c r="BP301">
        <f t="shared" ref="BP301" si="2439">IF(BP67="",0,BP67-BO67)</f>
        <v>0</v>
      </c>
      <c r="BQ301">
        <f t="shared" ref="BQ301" si="2440">IF(BQ67="",0,BQ67-BP67)</f>
        <v>0</v>
      </c>
      <c r="BR301">
        <f t="shared" ref="BR301" si="2441">IF(BR67="",0,BR67-BQ67)</f>
        <v>0</v>
      </c>
      <c r="BS301">
        <f t="shared" ref="BS301" si="2442">IF(BS67="",0,BS67-BR67)</f>
        <v>0</v>
      </c>
      <c r="BT301">
        <f t="shared" ref="BT301" si="2443">IF(BT67="",0,BT67-BS67)</f>
        <v>0</v>
      </c>
      <c r="BU301">
        <f t="shared" ref="BU301" si="2444">IF(BU67="",0,BU67-BT67)</f>
        <v>0</v>
      </c>
      <c r="BV301">
        <f t="shared" ref="BV301" si="2445">IF(BV67="",0,BV67-BU67)</f>
        <v>0</v>
      </c>
      <c r="BW301">
        <f t="shared" ref="BW301" si="2446">IF(BW67="",0,BW67-BV67)</f>
        <v>0</v>
      </c>
      <c r="BX301">
        <f t="shared" ref="BX301" si="2447">IF(BX67="",0,BX67-BW67)</f>
        <v>0</v>
      </c>
      <c r="BY301">
        <f t="shared" ref="BY301" si="2448">IF(BY67="",0,BY67-BX67)</f>
        <v>0</v>
      </c>
      <c r="BZ301">
        <f t="shared" ref="BZ301" si="2449">IF(BZ67="",0,BZ67-BY67)</f>
        <v>0</v>
      </c>
    </row>
    <row r="302" spans="1:78" x14ac:dyDescent="0.25">
      <c r="B302" s="85" t="s">
        <v>26</v>
      </c>
      <c r="C302" s="1">
        <v>74</v>
      </c>
      <c r="E302">
        <f>IF(E74="",0,E74-D74)</f>
        <v>0</v>
      </c>
      <c r="F302">
        <f t="shared" ref="F302:BL302" si="2450">IF(F74="",0,F74-E74)</f>
        <v>0</v>
      </c>
      <c r="G302">
        <f t="shared" si="2450"/>
        <v>0</v>
      </c>
      <c r="H302">
        <f t="shared" si="2450"/>
        <v>0</v>
      </c>
      <c r="I302">
        <f t="shared" si="2450"/>
        <v>0</v>
      </c>
      <c r="J302">
        <f t="shared" si="2450"/>
        <v>0</v>
      </c>
      <c r="K302">
        <f t="shared" si="2450"/>
        <v>0</v>
      </c>
      <c r="L302">
        <f t="shared" si="2450"/>
        <v>0</v>
      </c>
      <c r="M302">
        <f t="shared" si="2450"/>
        <v>0</v>
      </c>
      <c r="N302">
        <f t="shared" si="2450"/>
        <v>0</v>
      </c>
      <c r="O302">
        <f t="shared" si="2450"/>
        <v>1</v>
      </c>
      <c r="P302">
        <f t="shared" si="2450"/>
        <v>0</v>
      </c>
      <c r="Q302">
        <f t="shared" si="2450"/>
        <v>2</v>
      </c>
      <c r="R302">
        <f t="shared" si="2450"/>
        <v>2</v>
      </c>
      <c r="S302">
        <f t="shared" si="2450"/>
        <v>1</v>
      </c>
      <c r="T302">
        <f t="shared" si="2450"/>
        <v>0</v>
      </c>
      <c r="U302">
        <f t="shared" si="2450"/>
        <v>3</v>
      </c>
      <c r="V302">
        <f t="shared" si="2450"/>
        <v>2</v>
      </c>
      <c r="W302">
        <f t="shared" si="2450"/>
        <v>2</v>
      </c>
      <c r="X302">
        <f t="shared" si="2450"/>
        <v>3</v>
      </c>
      <c r="Y302">
        <f t="shared" si="2450"/>
        <v>3</v>
      </c>
      <c r="Z302">
        <f t="shared" si="2450"/>
        <v>4</v>
      </c>
      <c r="AA302">
        <f t="shared" si="2450"/>
        <v>9</v>
      </c>
      <c r="AB302">
        <f t="shared" si="2450"/>
        <v>6</v>
      </c>
      <c r="AC302">
        <f t="shared" si="2450"/>
        <v>5</v>
      </c>
      <c r="AD302">
        <f t="shared" si="2450"/>
        <v>7</v>
      </c>
      <c r="AE302">
        <f t="shared" si="2450"/>
        <v>3</v>
      </c>
      <c r="AF302">
        <f t="shared" si="2450"/>
        <v>10</v>
      </c>
      <c r="AG302">
        <f t="shared" si="2450"/>
        <v>17</v>
      </c>
      <c r="AH302">
        <f t="shared" si="2450"/>
        <v>15</v>
      </c>
      <c r="AI302">
        <f t="shared" si="2450"/>
        <v>11</v>
      </c>
      <c r="AJ302">
        <f t="shared" si="2450"/>
        <v>12</v>
      </c>
      <c r="AK302">
        <f t="shared" si="2450"/>
        <v>6</v>
      </c>
      <c r="AL302">
        <f t="shared" si="2450"/>
        <v>12</v>
      </c>
      <c r="AM302">
        <f t="shared" si="2450"/>
        <v>14</v>
      </c>
      <c r="AN302">
        <f t="shared" si="2450"/>
        <v>12</v>
      </c>
      <c r="AO302">
        <f t="shared" si="2450"/>
        <v>7</v>
      </c>
      <c r="AP302">
        <f t="shared" si="2450"/>
        <v>16</v>
      </c>
      <c r="AQ302">
        <f t="shared" si="2450"/>
        <v>14</v>
      </c>
      <c r="AR302">
        <f t="shared" si="2450"/>
        <v>13</v>
      </c>
      <c r="AS302">
        <f t="shared" si="2450"/>
        <v>7</v>
      </c>
      <c r="AT302">
        <f t="shared" si="2450"/>
        <v>10</v>
      </c>
      <c r="AU302">
        <f t="shared" si="2450"/>
        <v>9</v>
      </c>
      <c r="AV302">
        <f t="shared" si="2450"/>
        <v>6</v>
      </c>
      <c r="AW302">
        <f t="shared" si="2450"/>
        <v>9</v>
      </c>
      <c r="AX302">
        <f t="shared" si="2450"/>
        <v>10</v>
      </c>
      <c r="AY302">
        <f t="shared" si="2450"/>
        <v>10</v>
      </c>
      <c r="AZ302">
        <f t="shared" si="2450"/>
        <v>6</v>
      </c>
      <c r="BA302">
        <f t="shared" si="2450"/>
        <v>5</v>
      </c>
      <c r="BB302">
        <f t="shared" si="2450"/>
        <v>16</v>
      </c>
      <c r="BC302">
        <f t="shared" si="2450"/>
        <v>11</v>
      </c>
      <c r="BD302">
        <f t="shared" si="2450"/>
        <v>5</v>
      </c>
      <c r="BE302">
        <f t="shared" si="2450"/>
        <v>16</v>
      </c>
      <c r="BF302">
        <f t="shared" si="2450"/>
        <v>8</v>
      </c>
      <c r="BG302">
        <f t="shared" si="2450"/>
        <v>1</v>
      </c>
      <c r="BH302">
        <f t="shared" si="2450"/>
        <v>8</v>
      </c>
      <c r="BI302">
        <f t="shared" si="2450"/>
        <v>14</v>
      </c>
      <c r="BJ302">
        <f t="shared" si="2450"/>
        <v>7</v>
      </c>
      <c r="BK302">
        <f t="shared" si="2450"/>
        <v>5</v>
      </c>
      <c r="BL302">
        <f t="shared" si="2450"/>
        <v>9</v>
      </c>
      <c r="BM302">
        <f t="shared" ref="BM302" si="2451">IF(BM74="",0,BM74-BL74)</f>
        <v>3</v>
      </c>
      <c r="BN302">
        <f t="shared" ref="BN302" si="2452">IF(BN74="",0,BN74-BM74)</f>
        <v>0</v>
      </c>
      <c r="BO302">
        <f t="shared" ref="BO302" si="2453">IF(BO74="",0,BO74-BN74)</f>
        <v>0</v>
      </c>
      <c r="BP302">
        <f t="shared" ref="BP302" si="2454">IF(BP74="",0,BP74-BO74)</f>
        <v>0</v>
      </c>
      <c r="BQ302">
        <f t="shared" ref="BQ302" si="2455">IF(BQ74="",0,BQ74-BP74)</f>
        <v>0</v>
      </c>
      <c r="BR302">
        <f t="shared" ref="BR302" si="2456">IF(BR74="",0,BR74-BQ74)</f>
        <v>0</v>
      </c>
      <c r="BS302">
        <f t="shared" ref="BS302" si="2457">IF(BS74="",0,BS74-BR74)</f>
        <v>0</v>
      </c>
      <c r="BT302">
        <f t="shared" ref="BT302" si="2458">IF(BT74="",0,BT74-BS74)</f>
        <v>0</v>
      </c>
      <c r="BU302">
        <f t="shared" ref="BU302" si="2459">IF(BU74="",0,BU74-BT74)</f>
        <v>0</v>
      </c>
      <c r="BV302">
        <f t="shared" ref="BV302" si="2460">IF(BV74="",0,BV74-BU74)</f>
        <v>0</v>
      </c>
      <c r="BW302">
        <f t="shared" ref="BW302" si="2461">IF(BW74="",0,BW74-BV74)</f>
        <v>0</v>
      </c>
      <c r="BX302">
        <f t="shared" ref="BX302" si="2462">IF(BX74="",0,BX74-BW74)</f>
        <v>0</v>
      </c>
      <c r="BY302">
        <f t="shared" ref="BY302" si="2463">IF(BY74="",0,BY74-BX74)</f>
        <v>0</v>
      </c>
      <c r="BZ302">
        <f t="shared" ref="BZ302" si="2464">IF(BZ74="",0,BZ74-BY74)</f>
        <v>0</v>
      </c>
    </row>
    <row r="303" spans="1:78" x14ac:dyDescent="0.25">
      <c r="B303" s="85" t="s">
        <v>66</v>
      </c>
      <c r="C303" s="1">
        <v>81</v>
      </c>
      <c r="E303">
        <f>IF(E81="",0,E81-D81)</f>
        <v>0</v>
      </c>
      <c r="F303">
        <f t="shared" ref="F303:BL303" si="2465">IF(F81="",0,F81-E81)</f>
        <v>0</v>
      </c>
      <c r="G303">
        <f t="shared" si="2465"/>
        <v>0</v>
      </c>
      <c r="H303">
        <f t="shared" si="2465"/>
        <v>0</v>
      </c>
      <c r="I303">
        <f t="shared" si="2465"/>
        <v>0</v>
      </c>
      <c r="J303">
        <f t="shared" si="2465"/>
        <v>0</v>
      </c>
      <c r="K303">
        <f t="shared" si="2465"/>
        <v>0</v>
      </c>
      <c r="L303">
        <f t="shared" si="2465"/>
        <v>0</v>
      </c>
      <c r="M303">
        <f t="shared" si="2465"/>
        <v>0</v>
      </c>
      <c r="N303">
        <f t="shared" si="2465"/>
        <v>0</v>
      </c>
      <c r="O303">
        <f t="shared" si="2465"/>
        <v>0</v>
      </c>
      <c r="P303">
        <f t="shared" si="2465"/>
        <v>0</v>
      </c>
      <c r="Q303">
        <f t="shared" si="2465"/>
        <v>1</v>
      </c>
      <c r="R303">
        <f t="shared" si="2465"/>
        <v>0</v>
      </c>
      <c r="S303">
        <f t="shared" si="2465"/>
        <v>2</v>
      </c>
      <c r="T303">
        <f t="shared" si="2465"/>
        <v>3</v>
      </c>
      <c r="U303">
        <f t="shared" si="2465"/>
        <v>2</v>
      </c>
      <c r="V303">
        <f t="shared" si="2465"/>
        <v>2</v>
      </c>
      <c r="W303">
        <f t="shared" si="2465"/>
        <v>3</v>
      </c>
      <c r="X303">
        <f t="shared" si="2465"/>
        <v>1</v>
      </c>
      <c r="Y303">
        <f t="shared" si="2465"/>
        <v>8</v>
      </c>
      <c r="Z303">
        <f t="shared" si="2465"/>
        <v>8</v>
      </c>
      <c r="AA303">
        <f t="shared" si="2465"/>
        <v>1</v>
      </c>
      <c r="AB303">
        <f t="shared" si="2465"/>
        <v>5</v>
      </c>
      <c r="AC303">
        <f t="shared" si="2465"/>
        <v>2</v>
      </c>
      <c r="AD303">
        <f t="shared" si="2465"/>
        <v>4</v>
      </c>
      <c r="AE303">
        <f t="shared" si="2465"/>
        <v>5</v>
      </c>
      <c r="AF303">
        <f t="shared" si="2465"/>
        <v>7</v>
      </c>
      <c r="AG303">
        <f t="shared" si="2465"/>
        <v>10</v>
      </c>
      <c r="AH303">
        <f t="shared" si="2465"/>
        <v>6</v>
      </c>
      <c r="AI303">
        <f t="shared" si="2465"/>
        <v>2</v>
      </c>
      <c r="AJ303">
        <f t="shared" si="2465"/>
        <v>4</v>
      </c>
      <c r="AK303">
        <f t="shared" si="2465"/>
        <v>11</v>
      </c>
      <c r="AL303">
        <f t="shared" si="2465"/>
        <v>11</v>
      </c>
      <c r="AM303">
        <f t="shared" si="2465"/>
        <v>9</v>
      </c>
      <c r="AN303">
        <f t="shared" si="2465"/>
        <v>6</v>
      </c>
      <c r="AO303">
        <f t="shared" si="2465"/>
        <v>9</v>
      </c>
      <c r="AP303">
        <f t="shared" si="2465"/>
        <v>7</v>
      </c>
      <c r="AQ303">
        <f t="shared" si="2465"/>
        <v>7</v>
      </c>
      <c r="AR303">
        <f t="shared" si="2465"/>
        <v>9</v>
      </c>
      <c r="AS303">
        <f t="shared" si="2465"/>
        <v>9</v>
      </c>
      <c r="AT303">
        <f t="shared" si="2465"/>
        <v>4</v>
      </c>
      <c r="AU303">
        <f t="shared" si="2465"/>
        <v>6</v>
      </c>
      <c r="AV303">
        <f t="shared" si="2465"/>
        <v>5</v>
      </c>
      <c r="AW303">
        <f t="shared" si="2465"/>
        <v>2</v>
      </c>
      <c r="AX303">
        <f t="shared" si="2465"/>
        <v>8</v>
      </c>
      <c r="AY303">
        <f t="shared" si="2465"/>
        <v>6</v>
      </c>
      <c r="AZ303">
        <f t="shared" si="2465"/>
        <v>10</v>
      </c>
      <c r="BA303">
        <f t="shared" si="2465"/>
        <v>7</v>
      </c>
      <c r="BB303">
        <f t="shared" si="2465"/>
        <v>4</v>
      </c>
      <c r="BC303">
        <f t="shared" si="2465"/>
        <v>6</v>
      </c>
      <c r="BD303">
        <f t="shared" si="2465"/>
        <v>5</v>
      </c>
      <c r="BE303">
        <f t="shared" si="2465"/>
        <v>3</v>
      </c>
      <c r="BF303">
        <f t="shared" si="2465"/>
        <v>2</v>
      </c>
      <c r="BG303">
        <f t="shared" si="2465"/>
        <v>3</v>
      </c>
      <c r="BH303">
        <f t="shared" si="2465"/>
        <v>14</v>
      </c>
      <c r="BI303">
        <f t="shared" si="2465"/>
        <v>2</v>
      </c>
      <c r="BJ303">
        <f t="shared" si="2465"/>
        <v>5</v>
      </c>
      <c r="BK303">
        <f t="shared" si="2465"/>
        <v>10</v>
      </c>
      <c r="BL303">
        <f t="shared" si="2465"/>
        <v>2</v>
      </c>
      <c r="BM303">
        <f t="shared" ref="BM303" si="2466">IF(BM81="",0,BM81-BL81)</f>
        <v>5</v>
      </c>
      <c r="BN303">
        <f t="shared" ref="BN303" si="2467">IF(BN81="",0,BN81-BM81)</f>
        <v>0</v>
      </c>
      <c r="BO303">
        <f t="shared" ref="BO303" si="2468">IF(BO81="",0,BO81-BN81)</f>
        <v>0</v>
      </c>
      <c r="BP303">
        <f t="shared" ref="BP303" si="2469">IF(BP81="",0,BP81-BO81)</f>
        <v>0</v>
      </c>
      <c r="BQ303">
        <f t="shared" ref="BQ303" si="2470">IF(BQ81="",0,BQ81-BP81)</f>
        <v>0</v>
      </c>
      <c r="BR303">
        <f t="shared" ref="BR303" si="2471">IF(BR81="",0,BR81-BQ81)</f>
        <v>0</v>
      </c>
      <c r="BS303">
        <f t="shared" ref="BS303" si="2472">IF(BS81="",0,BS81-BR81)</f>
        <v>0</v>
      </c>
      <c r="BT303">
        <f t="shared" ref="BT303" si="2473">IF(BT81="",0,BT81-BS81)</f>
        <v>0</v>
      </c>
      <c r="BU303">
        <f t="shared" ref="BU303" si="2474">IF(BU81="",0,BU81-BT81)</f>
        <v>0</v>
      </c>
      <c r="BV303">
        <f t="shared" ref="BV303" si="2475">IF(BV81="",0,BV81-BU81)</f>
        <v>0</v>
      </c>
      <c r="BW303">
        <f t="shared" ref="BW303" si="2476">IF(BW81="",0,BW81-BV81)</f>
        <v>0</v>
      </c>
      <c r="BX303">
        <f t="shared" ref="BX303" si="2477">IF(BX81="",0,BX81-BW81)</f>
        <v>0</v>
      </c>
      <c r="BY303">
        <f t="shared" ref="BY303" si="2478">IF(BY81="",0,BY81-BX81)</f>
        <v>0</v>
      </c>
      <c r="BZ303">
        <f t="shared" ref="BZ303" si="2479">IF(BZ81="",0,BZ81-BY81)</f>
        <v>0</v>
      </c>
    </row>
    <row r="304" spans="1:78" x14ac:dyDescent="0.25">
      <c r="B304" s="85" t="s">
        <v>76</v>
      </c>
      <c r="C304" s="1">
        <v>88</v>
      </c>
      <c r="E304">
        <f>IF(E88="",0,E88-D88)</f>
        <v>0</v>
      </c>
      <c r="F304">
        <f t="shared" ref="F304:BL304" si="2480">IF(F88="",0,F88-E88)</f>
        <v>0</v>
      </c>
      <c r="G304">
        <f t="shared" si="2480"/>
        <v>0</v>
      </c>
      <c r="H304">
        <f t="shared" si="2480"/>
        <v>0</v>
      </c>
      <c r="I304">
        <f t="shared" si="2480"/>
        <v>0</v>
      </c>
      <c r="J304">
        <f t="shared" si="2480"/>
        <v>0</v>
      </c>
      <c r="K304">
        <f t="shared" si="2480"/>
        <v>0</v>
      </c>
      <c r="L304">
        <f t="shared" si="2480"/>
        <v>0</v>
      </c>
      <c r="M304">
        <f t="shared" si="2480"/>
        <v>0</v>
      </c>
      <c r="N304">
        <f t="shared" si="2480"/>
        <v>0</v>
      </c>
      <c r="O304">
        <f t="shared" si="2480"/>
        <v>0</v>
      </c>
      <c r="P304">
        <f t="shared" si="2480"/>
        <v>0</v>
      </c>
      <c r="Q304">
        <f t="shared" si="2480"/>
        <v>0</v>
      </c>
      <c r="R304">
        <f t="shared" si="2480"/>
        <v>0</v>
      </c>
      <c r="S304">
        <f t="shared" si="2480"/>
        <v>0</v>
      </c>
      <c r="T304">
        <f t="shared" si="2480"/>
        <v>0</v>
      </c>
      <c r="U304">
        <f t="shared" si="2480"/>
        <v>0</v>
      </c>
      <c r="V304">
        <f t="shared" si="2480"/>
        <v>1</v>
      </c>
      <c r="W304">
        <f t="shared" si="2480"/>
        <v>0</v>
      </c>
      <c r="X304">
        <f t="shared" si="2480"/>
        <v>0</v>
      </c>
      <c r="Y304">
        <f t="shared" si="2480"/>
        <v>0</v>
      </c>
      <c r="Z304">
        <f t="shared" si="2480"/>
        <v>0</v>
      </c>
      <c r="AA304">
        <f t="shared" si="2480"/>
        <v>1</v>
      </c>
      <c r="AB304">
        <f t="shared" si="2480"/>
        <v>0</v>
      </c>
      <c r="AC304">
        <f t="shared" si="2480"/>
        <v>5</v>
      </c>
      <c r="AD304">
        <f t="shared" si="2480"/>
        <v>3</v>
      </c>
      <c r="AE304">
        <f t="shared" si="2480"/>
        <v>6</v>
      </c>
      <c r="AF304">
        <f t="shared" si="2480"/>
        <v>0</v>
      </c>
      <c r="AG304">
        <f t="shared" si="2480"/>
        <v>3</v>
      </c>
      <c r="AH304">
        <f t="shared" si="2480"/>
        <v>0</v>
      </c>
      <c r="AI304">
        <f t="shared" si="2480"/>
        <v>1</v>
      </c>
      <c r="AJ304">
        <f t="shared" si="2480"/>
        <v>1</v>
      </c>
      <c r="AK304">
        <f t="shared" si="2480"/>
        <v>7</v>
      </c>
      <c r="AL304">
        <f t="shared" si="2480"/>
        <v>3</v>
      </c>
      <c r="AM304">
        <f t="shared" si="2480"/>
        <v>2</v>
      </c>
      <c r="AN304">
        <f t="shared" si="2480"/>
        <v>4</v>
      </c>
      <c r="AO304">
        <f t="shared" si="2480"/>
        <v>0</v>
      </c>
      <c r="AP304">
        <f t="shared" si="2480"/>
        <v>1</v>
      </c>
      <c r="AQ304">
        <f t="shared" si="2480"/>
        <v>1</v>
      </c>
      <c r="AR304">
        <f t="shared" si="2480"/>
        <v>2</v>
      </c>
      <c r="AS304">
        <f t="shared" si="2480"/>
        <v>2</v>
      </c>
      <c r="AT304">
        <f t="shared" si="2480"/>
        <v>1</v>
      </c>
      <c r="AU304">
        <f t="shared" si="2480"/>
        <v>5</v>
      </c>
      <c r="AV304">
        <f t="shared" si="2480"/>
        <v>1</v>
      </c>
      <c r="AW304">
        <f t="shared" si="2480"/>
        <v>1</v>
      </c>
      <c r="AX304">
        <f t="shared" si="2480"/>
        <v>1</v>
      </c>
      <c r="AY304">
        <f t="shared" si="2480"/>
        <v>0</v>
      </c>
      <c r="AZ304">
        <f t="shared" si="2480"/>
        <v>0</v>
      </c>
      <c r="BA304">
        <f t="shared" si="2480"/>
        <v>0</v>
      </c>
      <c r="BB304">
        <f t="shared" si="2480"/>
        <v>1</v>
      </c>
      <c r="BC304">
        <f t="shared" si="2480"/>
        <v>1</v>
      </c>
      <c r="BD304">
        <f t="shared" si="2480"/>
        <v>1</v>
      </c>
      <c r="BE304">
        <f t="shared" si="2480"/>
        <v>2</v>
      </c>
      <c r="BF304">
        <f t="shared" si="2480"/>
        <v>0</v>
      </c>
      <c r="BG304">
        <f t="shared" si="2480"/>
        <v>1</v>
      </c>
      <c r="BH304">
        <f t="shared" si="2480"/>
        <v>0</v>
      </c>
      <c r="BI304">
        <f t="shared" si="2480"/>
        <v>2</v>
      </c>
      <c r="BJ304">
        <f t="shared" si="2480"/>
        <v>1</v>
      </c>
      <c r="BK304">
        <f t="shared" si="2480"/>
        <v>0</v>
      </c>
      <c r="BL304">
        <f t="shared" si="2480"/>
        <v>1</v>
      </c>
      <c r="BM304">
        <f t="shared" ref="BM304" si="2481">IF(BM88="",0,BM88-BL88)</f>
        <v>1</v>
      </c>
      <c r="BN304">
        <f t="shared" ref="BN304" si="2482">IF(BN88="",0,BN88-BM88)</f>
        <v>0</v>
      </c>
      <c r="BO304">
        <f t="shared" ref="BO304" si="2483">IF(BO88="",0,BO88-BN88)</f>
        <v>0</v>
      </c>
      <c r="BP304">
        <f t="shared" ref="BP304" si="2484">IF(BP88="",0,BP88-BO88)</f>
        <v>0</v>
      </c>
      <c r="BQ304">
        <f t="shared" ref="BQ304" si="2485">IF(BQ88="",0,BQ88-BP88)</f>
        <v>0</v>
      </c>
      <c r="BR304">
        <f t="shared" ref="BR304" si="2486">IF(BR88="",0,BR88-BQ88)</f>
        <v>0</v>
      </c>
      <c r="BS304">
        <f t="shared" ref="BS304" si="2487">IF(BS88="",0,BS88-BR88)</f>
        <v>0</v>
      </c>
      <c r="BT304">
        <f t="shared" ref="BT304" si="2488">IF(BT88="",0,BT88-BS88)</f>
        <v>0</v>
      </c>
      <c r="BU304">
        <f t="shared" ref="BU304" si="2489">IF(BU88="",0,BU88-BT88)</f>
        <v>0</v>
      </c>
      <c r="BV304">
        <f t="shared" ref="BV304" si="2490">IF(BV88="",0,BV88-BU88)</f>
        <v>0</v>
      </c>
      <c r="BW304">
        <f t="shared" ref="BW304" si="2491">IF(BW88="",0,BW88-BV88)</f>
        <v>0</v>
      </c>
      <c r="BX304">
        <f t="shared" ref="BX304" si="2492">IF(BX88="",0,BX88-BW88)</f>
        <v>0</v>
      </c>
      <c r="BY304">
        <f t="shared" ref="BY304" si="2493">IF(BY88="",0,BY88-BX88)</f>
        <v>0</v>
      </c>
      <c r="BZ304">
        <f t="shared" ref="BZ304" si="2494">IF(BZ88="",0,BZ88-BY88)</f>
        <v>0</v>
      </c>
    </row>
    <row r="305" spans="2:78" x14ac:dyDescent="0.25">
      <c r="B305" s="85" t="s">
        <v>73</v>
      </c>
      <c r="C305" s="1">
        <v>95</v>
      </c>
      <c r="E305">
        <f>IF(E95="",0,E95-D95)</f>
        <v>0</v>
      </c>
      <c r="F305">
        <f t="shared" ref="F305:BL305" si="2495">IF(F95="",0,F95-E95)</f>
        <v>0</v>
      </c>
      <c r="G305">
        <f t="shared" si="2495"/>
        <v>0</v>
      </c>
      <c r="H305">
        <f t="shared" si="2495"/>
        <v>0</v>
      </c>
      <c r="I305">
        <f t="shared" si="2495"/>
        <v>0</v>
      </c>
      <c r="J305">
        <f t="shared" si="2495"/>
        <v>0</v>
      </c>
      <c r="K305">
        <f t="shared" si="2495"/>
        <v>0</v>
      </c>
      <c r="L305">
        <f t="shared" si="2495"/>
        <v>0</v>
      </c>
      <c r="M305">
        <f t="shared" si="2495"/>
        <v>0</v>
      </c>
      <c r="N305">
        <f t="shared" si="2495"/>
        <v>0</v>
      </c>
      <c r="O305">
        <f t="shared" si="2495"/>
        <v>0</v>
      </c>
      <c r="P305">
        <f t="shared" si="2495"/>
        <v>0</v>
      </c>
      <c r="Q305">
        <f t="shared" si="2495"/>
        <v>0</v>
      </c>
      <c r="R305">
        <f t="shared" si="2495"/>
        <v>0</v>
      </c>
      <c r="S305">
        <f t="shared" si="2495"/>
        <v>0</v>
      </c>
      <c r="T305">
        <f t="shared" si="2495"/>
        <v>0</v>
      </c>
      <c r="U305">
        <f t="shared" si="2495"/>
        <v>2</v>
      </c>
      <c r="V305">
        <f t="shared" si="2495"/>
        <v>0</v>
      </c>
      <c r="W305">
        <f t="shared" si="2495"/>
        <v>0</v>
      </c>
      <c r="X305">
        <f t="shared" si="2495"/>
        <v>0</v>
      </c>
      <c r="Y305">
        <f t="shared" si="2495"/>
        <v>0</v>
      </c>
      <c r="Z305">
        <f t="shared" si="2495"/>
        <v>1</v>
      </c>
      <c r="AA305">
        <f t="shared" si="2495"/>
        <v>0</v>
      </c>
      <c r="AB305">
        <f t="shared" si="2495"/>
        <v>1</v>
      </c>
      <c r="AC305">
        <f t="shared" si="2495"/>
        <v>0</v>
      </c>
      <c r="AD305">
        <f t="shared" si="2495"/>
        <v>2</v>
      </c>
      <c r="AE305">
        <f t="shared" si="2495"/>
        <v>2</v>
      </c>
      <c r="AF305">
        <f t="shared" si="2495"/>
        <v>5</v>
      </c>
      <c r="AG305">
        <f t="shared" si="2495"/>
        <v>7</v>
      </c>
      <c r="AH305">
        <f t="shared" si="2495"/>
        <v>5</v>
      </c>
      <c r="AI305">
        <f t="shared" si="2495"/>
        <v>8</v>
      </c>
      <c r="AJ305">
        <f t="shared" si="2495"/>
        <v>6</v>
      </c>
      <c r="AK305">
        <f t="shared" si="2495"/>
        <v>18</v>
      </c>
      <c r="AL305">
        <f t="shared" si="2495"/>
        <v>8</v>
      </c>
      <c r="AM305">
        <f t="shared" si="2495"/>
        <v>11</v>
      </c>
      <c r="AN305">
        <f t="shared" si="2495"/>
        <v>5</v>
      </c>
      <c r="AO305">
        <f t="shared" si="2495"/>
        <v>7</v>
      </c>
      <c r="AP305">
        <f t="shared" si="2495"/>
        <v>5</v>
      </c>
      <c r="AQ305">
        <f t="shared" si="2495"/>
        <v>8</v>
      </c>
      <c r="AR305">
        <f t="shared" si="2495"/>
        <v>10</v>
      </c>
      <c r="AS305">
        <f t="shared" si="2495"/>
        <v>5</v>
      </c>
      <c r="AT305">
        <f t="shared" si="2495"/>
        <v>7</v>
      </c>
      <c r="AU305">
        <f t="shared" si="2495"/>
        <v>2</v>
      </c>
      <c r="AV305">
        <f t="shared" si="2495"/>
        <v>8</v>
      </c>
      <c r="AW305">
        <f t="shared" si="2495"/>
        <v>5</v>
      </c>
      <c r="AX305">
        <f t="shared" si="2495"/>
        <v>10</v>
      </c>
      <c r="AY305">
        <f t="shared" si="2495"/>
        <v>6</v>
      </c>
      <c r="AZ305">
        <f t="shared" si="2495"/>
        <v>9</v>
      </c>
      <c r="BA305">
        <f t="shared" si="2495"/>
        <v>8</v>
      </c>
      <c r="BB305">
        <f t="shared" si="2495"/>
        <v>4</v>
      </c>
      <c r="BC305">
        <f t="shared" si="2495"/>
        <v>6</v>
      </c>
      <c r="BD305">
        <f t="shared" si="2495"/>
        <v>6</v>
      </c>
      <c r="BE305">
        <f t="shared" si="2495"/>
        <v>3</v>
      </c>
      <c r="BF305">
        <f t="shared" si="2495"/>
        <v>6</v>
      </c>
      <c r="BG305">
        <f t="shared" si="2495"/>
        <v>4</v>
      </c>
      <c r="BH305">
        <f t="shared" si="2495"/>
        <v>3</v>
      </c>
      <c r="BI305">
        <f t="shared" si="2495"/>
        <v>3</v>
      </c>
      <c r="BJ305">
        <f t="shared" si="2495"/>
        <v>2</v>
      </c>
      <c r="BK305">
        <f t="shared" si="2495"/>
        <v>5</v>
      </c>
      <c r="BL305">
        <f t="shared" si="2495"/>
        <v>5</v>
      </c>
      <c r="BM305">
        <f t="shared" ref="BM305" si="2496">IF(BM95="",0,BM95-BL95)</f>
        <v>6</v>
      </c>
      <c r="BN305">
        <f t="shared" ref="BN305" si="2497">IF(BN95="",0,BN95-BM95)</f>
        <v>0</v>
      </c>
      <c r="BO305">
        <f t="shared" ref="BO305" si="2498">IF(BO95="",0,BO95-BN95)</f>
        <v>0</v>
      </c>
      <c r="BP305">
        <f t="shared" ref="BP305" si="2499">IF(BP95="",0,BP95-BO95)</f>
        <v>0</v>
      </c>
      <c r="BQ305">
        <f t="shared" ref="BQ305" si="2500">IF(BQ95="",0,BQ95-BP95)</f>
        <v>0</v>
      </c>
      <c r="BR305">
        <f t="shared" ref="BR305" si="2501">IF(BR95="",0,BR95-BQ95)</f>
        <v>0</v>
      </c>
      <c r="BS305">
        <f t="shared" ref="BS305" si="2502">IF(BS95="",0,BS95-BR95)</f>
        <v>0</v>
      </c>
      <c r="BT305">
        <f t="shared" ref="BT305" si="2503">IF(BT95="",0,BT95-BS95)</f>
        <v>0</v>
      </c>
      <c r="BU305">
        <f t="shared" ref="BU305" si="2504">IF(BU95="",0,BU95-BT95)</f>
        <v>0</v>
      </c>
      <c r="BV305">
        <f t="shared" ref="BV305" si="2505">IF(BV95="",0,BV95-BU95)</f>
        <v>0</v>
      </c>
      <c r="BW305">
        <f t="shared" ref="BW305" si="2506">IF(BW95="",0,BW95-BV95)</f>
        <v>0</v>
      </c>
      <c r="BX305">
        <f t="shared" ref="BX305" si="2507">IF(BX95="",0,BX95-BW95)</f>
        <v>0</v>
      </c>
      <c r="BY305">
        <f t="shared" ref="BY305" si="2508">IF(BY95="",0,BY95-BX95)</f>
        <v>0</v>
      </c>
      <c r="BZ305">
        <f t="shared" ref="BZ305" si="2509">IF(BZ95="",0,BZ95-BY95)</f>
        <v>0</v>
      </c>
    </row>
    <row r="306" spans="2:78" x14ac:dyDescent="0.25">
      <c r="B306" s="85" t="s">
        <v>60</v>
      </c>
      <c r="C306" s="1">
        <v>102</v>
      </c>
      <c r="E306">
        <f>IF(E102="",0,E102-D102)</f>
        <v>0</v>
      </c>
      <c r="F306">
        <f t="shared" ref="F306:BL306" si="2510">IF(F102="",0,F102-E102)</f>
        <v>0</v>
      </c>
      <c r="G306">
        <f t="shared" si="2510"/>
        <v>0</v>
      </c>
      <c r="H306">
        <f t="shared" si="2510"/>
        <v>0</v>
      </c>
      <c r="I306">
        <f t="shared" si="2510"/>
        <v>0</v>
      </c>
      <c r="J306">
        <f t="shared" si="2510"/>
        <v>0</v>
      </c>
      <c r="K306">
        <f t="shared" si="2510"/>
        <v>0</v>
      </c>
      <c r="L306">
        <f t="shared" si="2510"/>
        <v>0</v>
      </c>
      <c r="M306">
        <f t="shared" si="2510"/>
        <v>0</v>
      </c>
      <c r="N306">
        <f t="shared" si="2510"/>
        <v>0</v>
      </c>
      <c r="O306">
        <f t="shared" si="2510"/>
        <v>0</v>
      </c>
      <c r="P306">
        <f t="shared" si="2510"/>
        <v>0</v>
      </c>
      <c r="Q306">
        <f t="shared" si="2510"/>
        <v>0</v>
      </c>
      <c r="R306">
        <f t="shared" si="2510"/>
        <v>0</v>
      </c>
      <c r="S306">
        <f t="shared" si="2510"/>
        <v>1</v>
      </c>
      <c r="T306">
        <f t="shared" si="2510"/>
        <v>0</v>
      </c>
      <c r="U306">
        <f t="shared" si="2510"/>
        <v>1</v>
      </c>
      <c r="V306">
        <f t="shared" si="2510"/>
        <v>0</v>
      </c>
      <c r="W306">
        <f t="shared" si="2510"/>
        <v>0</v>
      </c>
      <c r="X306">
        <f t="shared" si="2510"/>
        <v>1</v>
      </c>
      <c r="Y306">
        <f t="shared" si="2510"/>
        <v>1</v>
      </c>
      <c r="Z306">
        <f t="shared" si="2510"/>
        <v>2</v>
      </c>
      <c r="AA306">
        <f t="shared" si="2510"/>
        <v>1</v>
      </c>
      <c r="AB306">
        <f t="shared" si="2510"/>
        <v>4</v>
      </c>
      <c r="AC306">
        <f t="shared" si="2510"/>
        <v>6</v>
      </c>
      <c r="AD306">
        <f t="shared" si="2510"/>
        <v>5</v>
      </c>
      <c r="AE306">
        <f t="shared" si="2510"/>
        <v>11</v>
      </c>
      <c r="AF306">
        <f t="shared" si="2510"/>
        <v>5</v>
      </c>
      <c r="AG306">
        <f t="shared" si="2510"/>
        <v>8</v>
      </c>
      <c r="AH306">
        <f t="shared" si="2510"/>
        <v>6</v>
      </c>
      <c r="AI306">
        <f t="shared" si="2510"/>
        <v>11</v>
      </c>
      <c r="AJ306">
        <f t="shared" si="2510"/>
        <v>5</v>
      </c>
      <c r="AK306">
        <f t="shared" si="2510"/>
        <v>8</v>
      </c>
      <c r="AL306">
        <f t="shared" si="2510"/>
        <v>12</v>
      </c>
      <c r="AM306">
        <f t="shared" si="2510"/>
        <v>14</v>
      </c>
      <c r="AN306">
        <f t="shared" si="2510"/>
        <v>13</v>
      </c>
      <c r="AO306">
        <f t="shared" si="2510"/>
        <v>8</v>
      </c>
      <c r="AP306">
        <f t="shared" si="2510"/>
        <v>10</v>
      </c>
      <c r="AQ306">
        <f t="shared" si="2510"/>
        <v>13</v>
      </c>
      <c r="AR306">
        <f t="shared" si="2510"/>
        <v>7</v>
      </c>
      <c r="AS306">
        <f t="shared" si="2510"/>
        <v>5</v>
      </c>
      <c r="AT306">
        <f t="shared" si="2510"/>
        <v>11</v>
      </c>
      <c r="AU306">
        <f t="shared" si="2510"/>
        <v>3</v>
      </c>
      <c r="AV306">
        <f t="shared" si="2510"/>
        <v>7</v>
      </c>
      <c r="AW306">
        <f t="shared" si="2510"/>
        <v>15</v>
      </c>
      <c r="AX306">
        <f t="shared" si="2510"/>
        <v>4</v>
      </c>
      <c r="AY306">
        <f t="shared" si="2510"/>
        <v>8</v>
      </c>
      <c r="AZ306">
        <f t="shared" si="2510"/>
        <v>6</v>
      </c>
      <c r="BA306">
        <f t="shared" si="2510"/>
        <v>12</v>
      </c>
      <c r="BB306">
        <f t="shared" si="2510"/>
        <v>8</v>
      </c>
      <c r="BC306">
        <f t="shared" si="2510"/>
        <v>8</v>
      </c>
      <c r="BD306">
        <f t="shared" si="2510"/>
        <v>3</v>
      </c>
      <c r="BE306">
        <f t="shared" si="2510"/>
        <v>3</v>
      </c>
      <c r="BF306">
        <f t="shared" si="2510"/>
        <v>7</v>
      </c>
      <c r="BG306">
        <f t="shared" si="2510"/>
        <v>5</v>
      </c>
      <c r="BH306">
        <f t="shared" si="2510"/>
        <v>5</v>
      </c>
      <c r="BI306">
        <f t="shared" si="2510"/>
        <v>8</v>
      </c>
      <c r="BJ306">
        <f t="shared" si="2510"/>
        <v>5</v>
      </c>
      <c r="BK306">
        <f t="shared" si="2510"/>
        <v>4</v>
      </c>
      <c r="BL306">
        <f t="shared" si="2510"/>
        <v>6</v>
      </c>
      <c r="BM306">
        <f t="shared" ref="BM306" si="2511">IF(BM102="",0,BM102-BL102)</f>
        <v>7</v>
      </c>
      <c r="BN306">
        <f t="shared" ref="BN306" si="2512">IF(BN102="",0,BN102-BM102)</f>
        <v>0</v>
      </c>
      <c r="BO306">
        <f t="shared" ref="BO306" si="2513">IF(BO102="",0,BO102-BN102)</f>
        <v>0</v>
      </c>
      <c r="BP306">
        <f t="shared" ref="BP306" si="2514">IF(BP102="",0,BP102-BO102)</f>
        <v>0</v>
      </c>
      <c r="BQ306">
        <f t="shared" ref="BQ306" si="2515">IF(BQ102="",0,BQ102-BP102)</f>
        <v>0</v>
      </c>
      <c r="BR306">
        <f t="shared" ref="BR306" si="2516">IF(BR102="",0,BR102-BQ102)</f>
        <v>0</v>
      </c>
      <c r="BS306">
        <f t="shared" ref="BS306" si="2517">IF(BS102="",0,BS102-BR102)</f>
        <v>0</v>
      </c>
      <c r="BT306">
        <f t="shared" ref="BT306" si="2518">IF(BT102="",0,BT102-BS102)</f>
        <v>0</v>
      </c>
      <c r="BU306">
        <f t="shared" ref="BU306" si="2519">IF(BU102="",0,BU102-BT102)</f>
        <v>0</v>
      </c>
      <c r="BV306">
        <f t="shared" ref="BV306" si="2520">IF(BV102="",0,BV102-BU102)</f>
        <v>0</v>
      </c>
      <c r="BW306">
        <f t="shared" ref="BW306" si="2521">IF(BW102="",0,BW102-BV102)</f>
        <v>0</v>
      </c>
      <c r="BX306">
        <f t="shared" ref="BX306" si="2522">IF(BX102="",0,BX102-BW102)</f>
        <v>0</v>
      </c>
      <c r="BY306">
        <f t="shared" ref="BY306" si="2523">IF(BY102="",0,BY102-BX102)</f>
        <v>0</v>
      </c>
      <c r="BZ306">
        <f t="shared" ref="BZ306" si="2524">IF(BZ102="",0,BZ102-BY102)</f>
        <v>0</v>
      </c>
    </row>
    <row r="307" spans="2:78" x14ac:dyDescent="0.25">
      <c r="B307" s="85" t="s">
        <v>72</v>
      </c>
      <c r="C307" s="1">
        <v>109</v>
      </c>
      <c r="E307">
        <f>IF(E109="",0,E109-D109)</f>
        <v>0</v>
      </c>
      <c r="F307">
        <f t="shared" ref="F307:BL307" si="2525">IF(F109="",0,F109-E109)</f>
        <v>0</v>
      </c>
      <c r="G307">
        <f t="shared" si="2525"/>
        <v>0</v>
      </c>
      <c r="H307">
        <f t="shared" si="2525"/>
        <v>0</v>
      </c>
      <c r="I307">
        <f t="shared" si="2525"/>
        <v>0</v>
      </c>
      <c r="J307">
        <f t="shared" si="2525"/>
        <v>0</v>
      </c>
      <c r="K307">
        <f t="shared" si="2525"/>
        <v>0</v>
      </c>
      <c r="L307">
        <f t="shared" si="2525"/>
        <v>0</v>
      </c>
      <c r="M307">
        <f t="shared" si="2525"/>
        <v>1</v>
      </c>
      <c r="N307">
        <f t="shared" si="2525"/>
        <v>0</v>
      </c>
      <c r="O307">
        <f t="shared" si="2525"/>
        <v>0</v>
      </c>
      <c r="P307">
        <f t="shared" si="2525"/>
        <v>1</v>
      </c>
      <c r="Q307">
        <f t="shared" si="2525"/>
        <v>1</v>
      </c>
      <c r="R307">
        <f t="shared" si="2525"/>
        <v>0</v>
      </c>
      <c r="S307">
        <f t="shared" si="2525"/>
        <v>0</v>
      </c>
      <c r="T307">
        <f t="shared" si="2525"/>
        <v>2</v>
      </c>
      <c r="U307">
        <f t="shared" si="2525"/>
        <v>0</v>
      </c>
      <c r="V307">
        <f t="shared" si="2525"/>
        <v>0</v>
      </c>
      <c r="W307">
        <f t="shared" si="2525"/>
        <v>3</v>
      </c>
      <c r="X307">
        <f t="shared" si="2525"/>
        <v>8</v>
      </c>
      <c r="Y307">
        <f t="shared" si="2525"/>
        <v>0</v>
      </c>
      <c r="Z307">
        <f t="shared" si="2525"/>
        <v>2</v>
      </c>
      <c r="AA307">
        <f t="shared" si="2525"/>
        <v>1</v>
      </c>
      <c r="AB307">
        <f t="shared" si="2525"/>
        <v>6</v>
      </c>
      <c r="AC307">
        <f t="shared" si="2525"/>
        <v>1</v>
      </c>
      <c r="AD307">
        <f t="shared" si="2525"/>
        <v>3</v>
      </c>
      <c r="AE307">
        <f t="shared" si="2525"/>
        <v>2</v>
      </c>
      <c r="AF307">
        <f t="shared" si="2525"/>
        <v>6</v>
      </c>
      <c r="AG307">
        <f t="shared" si="2525"/>
        <v>7</v>
      </c>
      <c r="AH307">
        <f t="shared" si="2525"/>
        <v>4</v>
      </c>
      <c r="AI307">
        <f t="shared" si="2525"/>
        <v>17</v>
      </c>
      <c r="AJ307">
        <f t="shared" si="2525"/>
        <v>4</v>
      </c>
      <c r="AK307">
        <f t="shared" si="2525"/>
        <v>2</v>
      </c>
      <c r="AL307">
        <f t="shared" si="2525"/>
        <v>15</v>
      </c>
      <c r="AM307">
        <f t="shared" si="2525"/>
        <v>5</v>
      </c>
      <c r="AN307">
        <f t="shared" si="2525"/>
        <v>19</v>
      </c>
      <c r="AO307">
        <f t="shared" si="2525"/>
        <v>19</v>
      </c>
      <c r="AP307">
        <f t="shared" si="2525"/>
        <v>15</v>
      </c>
      <c r="AQ307">
        <f t="shared" si="2525"/>
        <v>20</v>
      </c>
      <c r="AR307">
        <f t="shared" si="2525"/>
        <v>9</v>
      </c>
      <c r="AS307">
        <f t="shared" si="2525"/>
        <v>9</v>
      </c>
      <c r="AT307">
        <f t="shared" si="2525"/>
        <v>13</v>
      </c>
      <c r="AU307">
        <f t="shared" si="2525"/>
        <v>14</v>
      </c>
      <c r="AV307">
        <f t="shared" si="2525"/>
        <v>10</v>
      </c>
      <c r="AW307">
        <f t="shared" si="2525"/>
        <v>6</v>
      </c>
      <c r="AX307">
        <f t="shared" si="2525"/>
        <v>13</v>
      </c>
      <c r="AY307">
        <f t="shared" si="2525"/>
        <v>15</v>
      </c>
      <c r="AZ307">
        <f t="shared" si="2525"/>
        <v>7</v>
      </c>
      <c r="BA307">
        <f t="shared" si="2525"/>
        <v>7</v>
      </c>
      <c r="BB307">
        <f t="shared" si="2525"/>
        <v>11</v>
      </c>
      <c r="BC307">
        <f t="shared" si="2525"/>
        <v>10</v>
      </c>
      <c r="BD307">
        <f t="shared" si="2525"/>
        <v>11</v>
      </c>
      <c r="BE307">
        <f t="shared" si="2525"/>
        <v>8</v>
      </c>
      <c r="BF307">
        <f t="shared" si="2525"/>
        <v>7</v>
      </c>
      <c r="BG307">
        <f t="shared" si="2525"/>
        <v>2</v>
      </c>
      <c r="BH307">
        <f t="shared" si="2525"/>
        <v>10</v>
      </c>
      <c r="BI307">
        <f t="shared" si="2525"/>
        <v>25</v>
      </c>
      <c r="BJ307">
        <f t="shared" si="2525"/>
        <v>11</v>
      </c>
      <c r="BK307">
        <f t="shared" si="2525"/>
        <v>10</v>
      </c>
      <c r="BL307">
        <f t="shared" si="2525"/>
        <v>11</v>
      </c>
      <c r="BM307">
        <f t="shared" ref="BM307" si="2526">IF(BM109="",0,BM109-BL109)</f>
        <v>8</v>
      </c>
      <c r="BN307">
        <f t="shared" ref="BN307" si="2527">IF(BN109="",0,BN109-BM109)</f>
        <v>0</v>
      </c>
      <c r="BO307">
        <f t="shared" ref="BO307" si="2528">IF(BO109="",0,BO109-BN109)</f>
        <v>0</v>
      </c>
      <c r="BP307">
        <f t="shared" ref="BP307" si="2529">IF(BP109="",0,BP109-BO109)</f>
        <v>0</v>
      </c>
      <c r="BQ307">
        <f t="shared" ref="BQ307" si="2530">IF(BQ109="",0,BQ109-BP109)</f>
        <v>0</v>
      </c>
      <c r="BR307">
        <f t="shared" ref="BR307" si="2531">IF(BR109="",0,BR109-BQ109)</f>
        <v>0</v>
      </c>
      <c r="BS307">
        <f t="shared" ref="BS307" si="2532">IF(BS109="",0,BS109-BR109)</f>
        <v>0</v>
      </c>
      <c r="BT307">
        <f t="shared" ref="BT307" si="2533">IF(BT109="",0,BT109-BS109)</f>
        <v>0</v>
      </c>
      <c r="BU307">
        <f t="shared" ref="BU307" si="2534">IF(BU109="",0,BU109-BT109)</f>
        <v>0</v>
      </c>
      <c r="BV307">
        <f t="shared" ref="BV307" si="2535">IF(BV109="",0,BV109-BU109)</f>
        <v>0</v>
      </c>
      <c r="BW307">
        <f t="shared" ref="BW307" si="2536">IF(BW109="",0,BW109-BV109)</f>
        <v>0</v>
      </c>
      <c r="BX307">
        <f t="shared" ref="BX307" si="2537">IF(BX109="",0,BX109-BW109)</f>
        <v>0</v>
      </c>
      <c r="BY307">
        <f t="shared" ref="BY307" si="2538">IF(BY109="",0,BY109-BX109)</f>
        <v>0</v>
      </c>
      <c r="BZ307">
        <f t="shared" ref="BZ307" si="2539">IF(BZ109="",0,BZ109-BY109)</f>
        <v>0</v>
      </c>
    </row>
    <row r="308" spans="2:78" x14ac:dyDescent="0.25">
      <c r="B308" s="85" t="s">
        <v>75</v>
      </c>
      <c r="C308" s="1">
        <v>116</v>
      </c>
      <c r="E308">
        <f>IF(E116="",0,E116-D116)</f>
        <v>0</v>
      </c>
      <c r="F308">
        <f t="shared" ref="F308:BL308" si="2540">IF(F116="",0,F116-E116)</f>
        <v>0</v>
      </c>
      <c r="G308">
        <f t="shared" si="2540"/>
        <v>0</v>
      </c>
      <c r="H308">
        <f t="shared" si="2540"/>
        <v>0</v>
      </c>
      <c r="I308">
        <f t="shared" si="2540"/>
        <v>0</v>
      </c>
      <c r="J308">
        <f t="shared" si="2540"/>
        <v>0</v>
      </c>
      <c r="K308">
        <f t="shared" si="2540"/>
        <v>0</v>
      </c>
      <c r="L308">
        <f t="shared" si="2540"/>
        <v>0</v>
      </c>
      <c r="M308">
        <f t="shared" si="2540"/>
        <v>0</v>
      </c>
      <c r="N308">
        <f t="shared" si="2540"/>
        <v>0</v>
      </c>
      <c r="O308">
        <f t="shared" si="2540"/>
        <v>0</v>
      </c>
      <c r="P308">
        <f t="shared" si="2540"/>
        <v>0</v>
      </c>
      <c r="Q308">
        <f t="shared" si="2540"/>
        <v>0</v>
      </c>
      <c r="R308">
        <f t="shared" si="2540"/>
        <v>0</v>
      </c>
      <c r="S308">
        <f t="shared" si="2540"/>
        <v>0</v>
      </c>
      <c r="T308">
        <f t="shared" si="2540"/>
        <v>0</v>
      </c>
      <c r="U308">
        <f t="shared" si="2540"/>
        <v>1</v>
      </c>
      <c r="V308">
        <f t="shared" si="2540"/>
        <v>1</v>
      </c>
      <c r="W308">
        <f t="shared" si="2540"/>
        <v>0</v>
      </c>
      <c r="X308">
        <f t="shared" si="2540"/>
        <v>4</v>
      </c>
      <c r="Y308">
        <f t="shared" si="2540"/>
        <v>0</v>
      </c>
      <c r="Z308">
        <f t="shared" si="2540"/>
        <v>1</v>
      </c>
      <c r="AA308">
        <f t="shared" si="2540"/>
        <v>0</v>
      </c>
      <c r="AB308">
        <f t="shared" si="2540"/>
        <v>5</v>
      </c>
      <c r="AC308">
        <f t="shared" si="2540"/>
        <v>1</v>
      </c>
      <c r="AD308">
        <f t="shared" si="2540"/>
        <v>15</v>
      </c>
      <c r="AE308">
        <f t="shared" si="2540"/>
        <v>7</v>
      </c>
      <c r="AF308">
        <f t="shared" si="2540"/>
        <v>6</v>
      </c>
      <c r="AG308">
        <f t="shared" si="2540"/>
        <v>15</v>
      </c>
      <c r="AH308">
        <f t="shared" si="2540"/>
        <v>18</v>
      </c>
      <c r="AI308">
        <f t="shared" si="2540"/>
        <v>12</v>
      </c>
      <c r="AJ308">
        <f t="shared" si="2540"/>
        <v>16</v>
      </c>
      <c r="AK308">
        <f t="shared" si="2540"/>
        <v>18</v>
      </c>
      <c r="AL308">
        <f t="shared" si="2540"/>
        <v>9</v>
      </c>
      <c r="AM308">
        <f t="shared" si="2540"/>
        <v>18</v>
      </c>
      <c r="AN308">
        <f t="shared" si="2540"/>
        <v>17</v>
      </c>
      <c r="AO308">
        <f t="shared" si="2540"/>
        <v>9</v>
      </c>
      <c r="AP308">
        <f t="shared" si="2540"/>
        <v>14</v>
      </c>
      <c r="AQ308">
        <f t="shared" si="2540"/>
        <v>17</v>
      </c>
      <c r="AR308">
        <f t="shared" si="2540"/>
        <v>6</v>
      </c>
      <c r="AS308">
        <f t="shared" si="2540"/>
        <v>7</v>
      </c>
      <c r="AT308">
        <f t="shared" si="2540"/>
        <v>13</v>
      </c>
      <c r="AU308">
        <f t="shared" si="2540"/>
        <v>14</v>
      </c>
      <c r="AV308">
        <f t="shared" si="2540"/>
        <v>11</v>
      </c>
      <c r="AW308">
        <f t="shared" si="2540"/>
        <v>13</v>
      </c>
      <c r="AX308">
        <f t="shared" si="2540"/>
        <v>7</v>
      </c>
      <c r="AY308">
        <f t="shared" si="2540"/>
        <v>9</v>
      </c>
      <c r="AZ308">
        <f t="shared" si="2540"/>
        <v>9</v>
      </c>
      <c r="BA308">
        <f t="shared" si="2540"/>
        <v>7</v>
      </c>
      <c r="BB308">
        <f t="shared" si="2540"/>
        <v>10</v>
      </c>
      <c r="BC308">
        <f t="shared" si="2540"/>
        <v>8</v>
      </c>
      <c r="BD308">
        <f t="shared" si="2540"/>
        <v>4</v>
      </c>
      <c r="BE308">
        <f t="shared" si="2540"/>
        <v>20</v>
      </c>
      <c r="BF308">
        <f t="shared" si="2540"/>
        <v>6</v>
      </c>
      <c r="BG308">
        <f t="shared" si="2540"/>
        <v>12</v>
      </c>
      <c r="BH308">
        <f t="shared" si="2540"/>
        <v>6</v>
      </c>
      <c r="BI308">
        <f t="shared" si="2540"/>
        <v>10</v>
      </c>
      <c r="BJ308">
        <f t="shared" si="2540"/>
        <v>5</v>
      </c>
      <c r="BK308">
        <f t="shared" si="2540"/>
        <v>1</v>
      </c>
      <c r="BL308">
        <f t="shared" si="2540"/>
        <v>7</v>
      </c>
      <c r="BM308">
        <f t="shared" ref="BM308" si="2541">IF(BM116="",0,BM116-BL116)</f>
        <v>11</v>
      </c>
      <c r="BN308">
        <f t="shared" ref="BN308" si="2542">IF(BN116="",0,BN116-BM116)</f>
        <v>0</v>
      </c>
      <c r="BO308">
        <f t="shared" ref="BO308" si="2543">IF(BO116="",0,BO116-BN116)</f>
        <v>0</v>
      </c>
      <c r="BP308">
        <f t="shared" ref="BP308" si="2544">IF(BP116="",0,BP116-BO116)</f>
        <v>0</v>
      </c>
      <c r="BQ308">
        <f t="shared" ref="BQ308" si="2545">IF(BQ116="",0,BQ116-BP116)</f>
        <v>0</v>
      </c>
      <c r="BR308">
        <f t="shared" ref="BR308" si="2546">IF(BR116="",0,BR116-BQ116)</f>
        <v>0</v>
      </c>
      <c r="BS308">
        <f t="shared" ref="BS308" si="2547">IF(BS116="",0,BS116-BR116)</f>
        <v>0</v>
      </c>
      <c r="BT308">
        <f t="shared" ref="BT308" si="2548">IF(BT116="",0,BT116-BS116)</f>
        <v>0</v>
      </c>
      <c r="BU308">
        <f t="shared" ref="BU308" si="2549">IF(BU116="",0,BU116-BT116)</f>
        <v>0</v>
      </c>
      <c r="BV308">
        <f t="shared" ref="BV308" si="2550">IF(BV116="",0,BV116-BU116)</f>
        <v>0</v>
      </c>
      <c r="BW308">
        <f t="shared" ref="BW308" si="2551">IF(BW116="",0,BW116-BV116)</f>
        <v>0</v>
      </c>
      <c r="BX308">
        <f t="shared" ref="BX308" si="2552">IF(BX116="",0,BX116-BW116)</f>
        <v>0</v>
      </c>
      <c r="BY308">
        <f t="shared" ref="BY308" si="2553">IF(BY116="",0,BY116-BX116)</f>
        <v>0</v>
      </c>
      <c r="BZ308">
        <f t="shared" ref="BZ308" si="2554">IF(BZ116="",0,BZ116-BY116)</f>
        <v>0</v>
      </c>
    </row>
    <row r="309" spans="2:78" x14ac:dyDescent="0.25">
      <c r="B309" s="85" t="s">
        <v>70</v>
      </c>
      <c r="C309" s="1">
        <v>123</v>
      </c>
      <c r="E309">
        <f>IF(E123="",0,E123-D123)</f>
        <v>0</v>
      </c>
      <c r="F309">
        <f t="shared" ref="F309:BL309" si="2555">IF(F123="",0,F123-E123)</f>
        <v>0</v>
      </c>
      <c r="G309">
        <f t="shared" si="2555"/>
        <v>0</v>
      </c>
      <c r="H309">
        <f t="shared" si="2555"/>
        <v>0</v>
      </c>
      <c r="I309">
        <f t="shared" si="2555"/>
        <v>0</v>
      </c>
      <c r="J309">
        <f t="shared" si="2555"/>
        <v>0</v>
      </c>
      <c r="K309">
        <f t="shared" si="2555"/>
        <v>0</v>
      </c>
      <c r="L309">
        <f t="shared" si="2555"/>
        <v>0</v>
      </c>
      <c r="M309">
        <f t="shared" si="2555"/>
        <v>0</v>
      </c>
      <c r="N309">
        <f t="shared" si="2555"/>
        <v>0</v>
      </c>
      <c r="O309">
        <f t="shared" si="2555"/>
        <v>0</v>
      </c>
      <c r="P309">
        <f t="shared" si="2555"/>
        <v>0</v>
      </c>
      <c r="Q309">
        <f t="shared" si="2555"/>
        <v>0</v>
      </c>
      <c r="R309">
        <f t="shared" si="2555"/>
        <v>0</v>
      </c>
      <c r="S309">
        <f t="shared" si="2555"/>
        <v>0</v>
      </c>
      <c r="T309">
        <f t="shared" si="2555"/>
        <v>0</v>
      </c>
      <c r="U309">
        <f t="shared" si="2555"/>
        <v>0</v>
      </c>
      <c r="V309">
        <f t="shared" si="2555"/>
        <v>0</v>
      </c>
      <c r="W309">
        <f t="shared" si="2555"/>
        <v>0</v>
      </c>
      <c r="X309">
        <f t="shared" si="2555"/>
        <v>0</v>
      </c>
      <c r="Y309">
        <f t="shared" si="2555"/>
        <v>1</v>
      </c>
      <c r="Z309">
        <f t="shared" si="2555"/>
        <v>0</v>
      </c>
      <c r="AA309">
        <f t="shared" si="2555"/>
        <v>0</v>
      </c>
      <c r="AB309">
        <f t="shared" si="2555"/>
        <v>1</v>
      </c>
      <c r="AC309">
        <f t="shared" si="2555"/>
        <v>3</v>
      </c>
      <c r="AD309">
        <f t="shared" si="2555"/>
        <v>2</v>
      </c>
      <c r="AE309">
        <f t="shared" si="2555"/>
        <v>0</v>
      </c>
      <c r="AF309">
        <f t="shared" si="2555"/>
        <v>0</v>
      </c>
      <c r="AG309">
        <f t="shared" si="2555"/>
        <v>1</v>
      </c>
      <c r="AH309">
        <f t="shared" si="2555"/>
        <v>0</v>
      </c>
      <c r="AI309">
        <f t="shared" si="2555"/>
        <v>0</v>
      </c>
      <c r="AJ309">
        <f t="shared" si="2555"/>
        <v>1</v>
      </c>
      <c r="AK309">
        <f t="shared" si="2555"/>
        <v>0</v>
      </c>
      <c r="AL309">
        <f t="shared" si="2555"/>
        <v>0</v>
      </c>
      <c r="AM309">
        <f t="shared" si="2555"/>
        <v>0</v>
      </c>
      <c r="AN309">
        <f t="shared" si="2555"/>
        <v>0</v>
      </c>
      <c r="AO309">
        <f t="shared" si="2555"/>
        <v>1</v>
      </c>
      <c r="AP309">
        <f t="shared" si="2555"/>
        <v>1</v>
      </c>
      <c r="AQ309">
        <f t="shared" si="2555"/>
        <v>0</v>
      </c>
      <c r="AR309">
        <f t="shared" si="2555"/>
        <v>0</v>
      </c>
      <c r="AS309">
        <f t="shared" si="2555"/>
        <v>2</v>
      </c>
      <c r="AT309">
        <f t="shared" si="2555"/>
        <v>0</v>
      </c>
      <c r="AU309">
        <f t="shared" si="2555"/>
        <v>0</v>
      </c>
      <c r="AV309">
        <f t="shared" si="2555"/>
        <v>0</v>
      </c>
      <c r="AW309">
        <f t="shared" si="2555"/>
        <v>0</v>
      </c>
      <c r="AX309">
        <f t="shared" si="2555"/>
        <v>0</v>
      </c>
      <c r="AY309">
        <f t="shared" si="2555"/>
        <v>1</v>
      </c>
      <c r="AZ309">
        <f t="shared" si="2555"/>
        <v>1</v>
      </c>
      <c r="BA309">
        <f t="shared" si="2555"/>
        <v>0</v>
      </c>
      <c r="BB309">
        <f t="shared" si="2555"/>
        <v>0</v>
      </c>
      <c r="BC309">
        <f t="shared" si="2555"/>
        <v>0</v>
      </c>
      <c r="BD309">
        <f t="shared" si="2555"/>
        <v>1</v>
      </c>
      <c r="BE309">
        <f t="shared" si="2555"/>
        <v>0</v>
      </c>
      <c r="BF309">
        <f t="shared" si="2555"/>
        <v>0</v>
      </c>
      <c r="BG309">
        <f t="shared" si="2555"/>
        <v>1</v>
      </c>
      <c r="BH309">
        <f t="shared" si="2555"/>
        <v>1</v>
      </c>
      <c r="BI309">
        <f t="shared" si="2555"/>
        <v>0</v>
      </c>
      <c r="BJ309">
        <f t="shared" si="2555"/>
        <v>1</v>
      </c>
      <c r="BK309">
        <f t="shared" si="2555"/>
        <v>1</v>
      </c>
      <c r="BL309">
        <f t="shared" si="2555"/>
        <v>0</v>
      </c>
      <c r="BM309">
        <f t="shared" ref="BM309" si="2556">IF(BM123="",0,BM123-BL123)</f>
        <v>1</v>
      </c>
      <c r="BN309">
        <f t="shared" ref="BN309" si="2557">IF(BN123="",0,BN123-BM123)</f>
        <v>0</v>
      </c>
      <c r="BO309">
        <f t="shared" ref="BO309" si="2558">IF(BO123="",0,BO123-BN123)</f>
        <v>0</v>
      </c>
      <c r="BP309">
        <f t="shared" ref="BP309" si="2559">IF(BP123="",0,BP123-BO123)</f>
        <v>0</v>
      </c>
      <c r="BQ309">
        <f t="shared" ref="BQ309" si="2560">IF(BQ123="",0,BQ123-BP123)</f>
        <v>0</v>
      </c>
      <c r="BR309">
        <f t="shared" ref="BR309" si="2561">IF(BR123="",0,BR123-BQ123)</f>
        <v>0</v>
      </c>
      <c r="BS309">
        <f t="shared" ref="BS309" si="2562">IF(BS123="",0,BS123-BR123)</f>
        <v>0</v>
      </c>
      <c r="BT309">
        <f t="shared" ref="BT309" si="2563">IF(BT123="",0,BT123-BS123)</f>
        <v>0</v>
      </c>
      <c r="BU309">
        <f t="shared" ref="BU309" si="2564">IF(BU123="",0,BU123-BT123)</f>
        <v>0</v>
      </c>
      <c r="BV309">
        <f t="shared" ref="BV309" si="2565">IF(BV123="",0,BV123-BU123)</f>
        <v>0</v>
      </c>
      <c r="BW309">
        <f t="shared" ref="BW309" si="2566">IF(BW123="",0,BW123-BV123)</f>
        <v>0</v>
      </c>
      <c r="BX309">
        <f t="shared" ref="BX309" si="2567">IF(BX123="",0,BX123-BW123)</f>
        <v>0</v>
      </c>
      <c r="BY309">
        <f t="shared" ref="BY309" si="2568">IF(BY123="",0,BY123-BX123)</f>
        <v>0</v>
      </c>
      <c r="BZ309">
        <f t="shared" ref="BZ309" si="2569">IF(BZ123="",0,BZ123-BY123)</f>
        <v>0</v>
      </c>
    </row>
    <row r="310" spans="2:78" x14ac:dyDescent="0.25">
      <c r="B310" s="85" t="s">
        <v>61</v>
      </c>
      <c r="C310" s="1">
        <v>130</v>
      </c>
      <c r="E310">
        <f>IF(E130="",0,E130-D130)</f>
        <v>0</v>
      </c>
      <c r="F310">
        <f t="shared" ref="F310:BL310" si="2570">IF(F130="",0,F130-E130)</f>
        <v>0</v>
      </c>
      <c r="G310">
        <f t="shared" si="2570"/>
        <v>0</v>
      </c>
      <c r="H310">
        <f t="shared" si="2570"/>
        <v>0</v>
      </c>
      <c r="I310">
        <f t="shared" si="2570"/>
        <v>0</v>
      </c>
      <c r="J310">
        <f t="shared" si="2570"/>
        <v>0</v>
      </c>
      <c r="K310">
        <f t="shared" si="2570"/>
        <v>0</v>
      </c>
      <c r="L310">
        <f t="shared" si="2570"/>
        <v>0</v>
      </c>
      <c r="M310">
        <f t="shared" si="2570"/>
        <v>0</v>
      </c>
      <c r="N310">
        <f t="shared" si="2570"/>
        <v>0</v>
      </c>
      <c r="O310">
        <f t="shared" si="2570"/>
        <v>0</v>
      </c>
      <c r="P310">
        <f t="shared" si="2570"/>
        <v>0</v>
      </c>
      <c r="Q310">
        <f t="shared" si="2570"/>
        <v>0</v>
      </c>
      <c r="R310">
        <f t="shared" si="2570"/>
        <v>0</v>
      </c>
      <c r="S310">
        <f t="shared" si="2570"/>
        <v>0</v>
      </c>
      <c r="T310">
        <f t="shared" si="2570"/>
        <v>0</v>
      </c>
      <c r="U310">
        <f t="shared" si="2570"/>
        <v>0</v>
      </c>
      <c r="V310">
        <f t="shared" si="2570"/>
        <v>0</v>
      </c>
      <c r="W310">
        <f t="shared" si="2570"/>
        <v>0</v>
      </c>
      <c r="X310">
        <f t="shared" si="2570"/>
        <v>0</v>
      </c>
      <c r="Y310">
        <f t="shared" si="2570"/>
        <v>0</v>
      </c>
      <c r="Z310">
        <f t="shared" si="2570"/>
        <v>0</v>
      </c>
      <c r="AA310">
        <f t="shared" si="2570"/>
        <v>0</v>
      </c>
      <c r="AB310">
        <f t="shared" si="2570"/>
        <v>0</v>
      </c>
      <c r="AC310">
        <f t="shared" si="2570"/>
        <v>0</v>
      </c>
      <c r="AD310">
        <f t="shared" si="2570"/>
        <v>0</v>
      </c>
      <c r="AE310">
        <f t="shared" si="2570"/>
        <v>0</v>
      </c>
      <c r="AF310">
        <f t="shared" si="2570"/>
        <v>1</v>
      </c>
      <c r="AG310">
        <f t="shared" si="2570"/>
        <v>0</v>
      </c>
      <c r="AH310">
        <f t="shared" si="2570"/>
        <v>0</v>
      </c>
      <c r="AI310">
        <f t="shared" si="2570"/>
        <v>0</v>
      </c>
      <c r="AJ310">
        <f t="shared" si="2570"/>
        <v>2</v>
      </c>
      <c r="AK310">
        <f t="shared" si="2570"/>
        <v>0</v>
      </c>
      <c r="AL310">
        <f t="shared" si="2570"/>
        <v>1</v>
      </c>
      <c r="AM310">
        <f t="shared" si="2570"/>
        <v>1</v>
      </c>
      <c r="AN310">
        <f t="shared" si="2570"/>
        <v>2</v>
      </c>
      <c r="AO310">
        <f t="shared" si="2570"/>
        <v>2</v>
      </c>
      <c r="AP310">
        <f t="shared" si="2570"/>
        <v>1</v>
      </c>
      <c r="AQ310">
        <f t="shared" si="2570"/>
        <v>1</v>
      </c>
      <c r="AR310">
        <f t="shared" si="2570"/>
        <v>0</v>
      </c>
      <c r="AS310">
        <f t="shared" si="2570"/>
        <v>2</v>
      </c>
      <c r="AT310">
        <f t="shared" si="2570"/>
        <v>0</v>
      </c>
      <c r="AU310">
        <f t="shared" si="2570"/>
        <v>1</v>
      </c>
      <c r="AV310">
        <f t="shared" si="2570"/>
        <v>0</v>
      </c>
      <c r="AW310">
        <f t="shared" si="2570"/>
        <v>1</v>
      </c>
      <c r="AX310">
        <f t="shared" si="2570"/>
        <v>0</v>
      </c>
      <c r="AY310">
        <f t="shared" si="2570"/>
        <v>2</v>
      </c>
      <c r="AZ310">
        <f t="shared" si="2570"/>
        <v>1</v>
      </c>
      <c r="BA310">
        <f t="shared" si="2570"/>
        <v>0</v>
      </c>
      <c r="BB310">
        <f t="shared" si="2570"/>
        <v>1</v>
      </c>
      <c r="BC310">
        <f t="shared" si="2570"/>
        <v>2</v>
      </c>
      <c r="BD310">
        <f t="shared" si="2570"/>
        <v>1</v>
      </c>
      <c r="BE310">
        <f t="shared" si="2570"/>
        <v>0</v>
      </c>
      <c r="BF310">
        <f t="shared" si="2570"/>
        <v>1</v>
      </c>
      <c r="BG310">
        <f t="shared" si="2570"/>
        <v>1</v>
      </c>
      <c r="BH310">
        <f t="shared" si="2570"/>
        <v>0</v>
      </c>
      <c r="BI310">
        <f t="shared" si="2570"/>
        <v>0</v>
      </c>
      <c r="BJ310">
        <f t="shared" si="2570"/>
        <v>0</v>
      </c>
      <c r="BK310">
        <f t="shared" si="2570"/>
        <v>0</v>
      </c>
      <c r="BL310">
        <f t="shared" si="2570"/>
        <v>0</v>
      </c>
      <c r="BM310">
        <f t="shared" ref="BM310" si="2571">IF(BM130="",0,BM130-BL130)</f>
        <v>1</v>
      </c>
      <c r="BN310">
        <f t="shared" ref="BN310" si="2572">IF(BN130="",0,BN130-BM130)</f>
        <v>0</v>
      </c>
      <c r="BO310">
        <f t="shared" ref="BO310" si="2573">IF(BO130="",0,BO130-BN130)</f>
        <v>0</v>
      </c>
      <c r="BP310">
        <f t="shared" ref="BP310" si="2574">IF(BP130="",0,BP130-BO130)</f>
        <v>0</v>
      </c>
      <c r="BQ310">
        <f t="shared" ref="BQ310" si="2575">IF(BQ130="",0,BQ130-BP130)</f>
        <v>0</v>
      </c>
      <c r="BR310">
        <f t="shared" ref="BR310" si="2576">IF(BR130="",0,BR130-BQ130)</f>
        <v>0</v>
      </c>
      <c r="BS310">
        <f t="shared" ref="BS310" si="2577">IF(BS130="",0,BS130-BR130)</f>
        <v>0</v>
      </c>
      <c r="BT310">
        <f t="shared" ref="BT310" si="2578">IF(BT130="",0,BT130-BS130)</f>
        <v>0</v>
      </c>
      <c r="BU310">
        <f t="shared" ref="BU310" si="2579">IF(BU130="",0,BU130-BT130)</f>
        <v>0</v>
      </c>
      <c r="BV310">
        <f t="shared" ref="BV310" si="2580">IF(BV130="",0,BV130-BU130)</f>
        <v>0</v>
      </c>
      <c r="BW310">
        <f t="shared" ref="BW310" si="2581">IF(BW130="",0,BW130-BV130)</f>
        <v>0</v>
      </c>
      <c r="BX310">
        <f t="shared" ref="BX310" si="2582">IF(BX130="",0,BX130-BW130)</f>
        <v>0</v>
      </c>
      <c r="BY310">
        <f t="shared" ref="BY310" si="2583">IF(BY130="",0,BY130-BX130)</f>
        <v>0</v>
      </c>
      <c r="BZ310">
        <f t="shared" ref="BZ310" si="2584">IF(BZ130="",0,BZ130-BY130)</f>
        <v>0</v>
      </c>
    </row>
    <row r="311" spans="2:78" x14ac:dyDescent="0.25">
      <c r="B311" s="85" t="s">
        <v>63</v>
      </c>
      <c r="C311" s="1">
        <v>137</v>
      </c>
      <c r="E311">
        <f>IF(E137="",0,E137-D137)</f>
        <v>0</v>
      </c>
      <c r="F311">
        <f t="shared" ref="F311:BL311" si="2585">IF(F137="",0,F137-E137)</f>
        <v>0</v>
      </c>
      <c r="G311">
        <f t="shared" si="2585"/>
        <v>0</v>
      </c>
      <c r="H311">
        <f t="shared" si="2585"/>
        <v>0</v>
      </c>
      <c r="I311">
        <f t="shared" si="2585"/>
        <v>0</v>
      </c>
      <c r="J311">
        <f t="shared" si="2585"/>
        <v>0</v>
      </c>
      <c r="K311">
        <f t="shared" si="2585"/>
        <v>0</v>
      </c>
      <c r="L311">
        <f t="shared" si="2585"/>
        <v>0</v>
      </c>
      <c r="M311">
        <f t="shared" si="2585"/>
        <v>0</v>
      </c>
      <c r="N311">
        <f t="shared" si="2585"/>
        <v>0</v>
      </c>
      <c r="O311">
        <f t="shared" si="2585"/>
        <v>0</v>
      </c>
      <c r="P311">
        <f t="shared" si="2585"/>
        <v>0</v>
      </c>
      <c r="Q311">
        <f t="shared" si="2585"/>
        <v>0</v>
      </c>
      <c r="R311">
        <f t="shared" si="2585"/>
        <v>0</v>
      </c>
      <c r="S311">
        <f t="shared" si="2585"/>
        <v>0</v>
      </c>
      <c r="T311">
        <f t="shared" si="2585"/>
        <v>0</v>
      </c>
      <c r="U311">
        <f t="shared" si="2585"/>
        <v>0</v>
      </c>
      <c r="V311">
        <f t="shared" si="2585"/>
        <v>0</v>
      </c>
      <c r="W311">
        <f t="shared" si="2585"/>
        <v>0</v>
      </c>
      <c r="X311">
        <f t="shared" si="2585"/>
        <v>1</v>
      </c>
      <c r="Y311">
        <f t="shared" si="2585"/>
        <v>0</v>
      </c>
      <c r="Z311">
        <f t="shared" si="2585"/>
        <v>0</v>
      </c>
      <c r="AA311">
        <f t="shared" si="2585"/>
        <v>0</v>
      </c>
      <c r="AB311">
        <f t="shared" si="2585"/>
        <v>2</v>
      </c>
      <c r="AC311">
        <f t="shared" si="2585"/>
        <v>1</v>
      </c>
      <c r="AD311">
        <f t="shared" si="2585"/>
        <v>1</v>
      </c>
      <c r="AE311">
        <f t="shared" si="2585"/>
        <v>3</v>
      </c>
      <c r="AF311">
        <f t="shared" si="2585"/>
        <v>-1</v>
      </c>
      <c r="AG311">
        <f t="shared" si="2585"/>
        <v>3</v>
      </c>
      <c r="AH311">
        <f t="shared" si="2585"/>
        <v>1</v>
      </c>
      <c r="AI311">
        <f t="shared" si="2585"/>
        <v>3</v>
      </c>
      <c r="AJ311">
        <f t="shared" si="2585"/>
        <v>4</v>
      </c>
      <c r="AK311">
        <f t="shared" si="2585"/>
        <v>3</v>
      </c>
      <c r="AL311">
        <f t="shared" si="2585"/>
        <v>4</v>
      </c>
      <c r="AM311">
        <f t="shared" si="2585"/>
        <v>6</v>
      </c>
      <c r="AN311">
        <f t="shared" si="2585"/>
        <v>5</v>
      </c>
      <c r="AO311">
        <f t="shared" si="2585"/>
        <v>2</v>
      </c>
      <c r="AP311">
        <f t="shared" si="2585"/>
        <v>3</v>
      </c>
      <c r="AQ311">
        <f t="shared" si="2585"/>
        <v>4</v>
      </c>
      <c r="AR311">
        <f t="shared" si="2585"/>
        <v>4</v>
      </c>
      <c r="AS311">
        <f t="shared" si="2585"/>
        <v>7</v>
      </c>
      <c r="AT311">
        <f t="shared" si="2585"/>
        <v>2</v>
      </c>
      <c r="AU311">
        <f t="shared" si="2585"/>
        <v>2</v>
      </c>
      <c r="AV311">
        <f t="shared" si="2585"/>
        <v>0</v>
      </c>
      <c r="AW311">
        <f t="shared" si="2585"/>
        <v>1</v>
      </c>
      <c r="AX311">
        <f t="shared" si="2585"/>
        <v>4</v>
      </c>
      <c r="AY311">
        <f t="shared" si="2585"/>
        <v>1</v>
      </c>
      <c r="AZ311">
        <f t="shared" si="2585"/>
        <v>0</v>
      </c>
      <c r="BA311">
        <f t="shared" si="2585"/>
        <v>1</v>
      </c>
      <c r="BB311">
        <f t="shared" si="2585"/>
        <v>1</v>
      </c>
      <c r="BC311">
        <f t="shared" si="2585"/>
        <v>3</v>
      </c>
      <c r="BD311">
        <f t="shared" si="2585"/>
        <v>1</v>
      </c>
      <c r="BE311">
        <f t="shared" si="2585"/>
        <v>1</v>
      </c>
      <c r="BF311">
        <f t="shared" si="2585"/>
        <v>0</v>
      </c>
      <c r="BG311">
        <f t="shared" si="2585"/>
        <v>2</v>
      </c>
      <c r="BH311">
        <f t="shared" si="2585"/>
        <v>0</v>
      </c>
      <c r="BI311">
        <f t="shared" si="2585"/>
        <v>1</v>
      </c>
      <c r="BJ311">
        <f t="shared" si="2585"/>
        <v>0</v>
      </c>
      <c r="BK311">
        <f t="shared" si="2585"/>
        <v>0</v>
      </c>
      <c r="BL311">
        <f t="shared" si="2585"/>
        <v>4</v>
      </c>
      <c r="BM311">
        <f t="shared" ref="BM311" si="2586">IF(BM137="",0,BM137-BL137)</f>
        <v>0</v>
      </c>
      <c r="BN311">
        <f t="shared" ref="BN311" si="2587">IF(BN137="",0,BN137-BM137)</f>
        <v>0</v>
      </c>
      <c r="BO311">
        <f t="shared" ref="BO311" si="2588">IF(BO137="",0,BO137-BN137)</f>
        <v>0</v>
      </c>
      <c r="BP311">
        <f t="shared" ref="BP311" si="2589">IF(BP137="",0,BP137-BO137)</f>
        <v>0</v>
      </c>
      <c r="BQ311">
        <f t="shared" ref="BQ311" si="2590">IF(BQ137="",0,BQ137-BP137)</f>
        <v>0</v>
      </c>
      <c r="BR311">
        <f t="shared" ref="BR311" si="2591">IF(BR137="",0,BR137-BQ137)</f>
        <v>0</v>
      </c>
      <c r="BS311">
        <f t="shared" ref="BS311" si="2592">IF(BS137="",0,BS137-BR137)</f>
        <v>0</v>
      </c>
      <c r="BT311">
        <f t="shared" ref="BT311" si="2593">IF(BT137="",0,BT137-BS137)</f>
        <v>0</v>
      </c>
      <c r="BU311">
        <f t="shared" ref="BU311" si="2594">IF(BU137="",0,BU137-BT137)</f>
        <v>0</v>
      </c>
      <c r="BV311">
        <f t="shared" ref="BV311" si="2595">IF(BV137="",0,BV137-BU137)</f>
        <v>0</v>
      </c>
      <c r="BW311">
        <f t="shared" ref="BW311" si="2596">IF(BW137="",0,BW137-BV137)</f>
        <v>0</v>
      </c>
      <c r="BX311">
        <f t="shared" ref="BX311" si="2597">IF(BX137="",0,BX137-BW137)</f>
        <v>0</v>
      </c>
      <c r="BY311">
        <f t="shared" ref="BY311" si="2598">IF(BY137="",0,BY137-BX137)</f>
        <v>0</v>
      </c>
      <c r="BZ311">
        <f t="shared" ref="BZ311" si="2599">IF(BZ137="",0,BZ137-BY137)</f>
        <v>0</v>
      </c>
    </row>
    <row r="312" spans="2:78" x14ac:dyDescent="0.25">
      <c r="B312" s="85" t="s">
        <v>62</v>
      </c>
      <c r="C312" s="1">
        <v>144</v>
      </c>
      <c r="E312">
        <f>IF(E144="",0,E144-D144)</f>
        <v>0</v>
      </c>
      <c r="F312">
        <f t="shared" ref="F312:BL312" si="2600">IF(F144="",0,F144-E144)</f>
        <v>0</v>
      </c>
      <c r="G312">
        <f t="shared" si="2600"/>
        <v>0</v>
      </c>
      <c r="H312">
        <f t="shared" si="2600"/>
        <v>0</v>
      </c>
      <c r="I312">
        <f t="shared" si="2600"/>
        <v>0</v>
      </c>
      <c r="J312">
        <f t="shared" si="2600"/>
        <v>0</v>
      </c>
      <c r="K312">
        <f t="shared" si="2600"/>
        <v>0</v>
      </c>
      <c r="L312">
        <f t="shared" si="2600"/>
        <v>0</v>
      </c>
      <c r="M312">
        <f t="shared" si="2600"/>
        <v>0</v>
      </c>
      <c r="N312">
        <f t="shared" si="2600"/>
        <v>0</v>
      </c>
      <c r="O312">
        <f t="shared" si="2600"/>
        <v>0</v>
      </c>
      <c r="P312">
        <f t="shared" si="2600"/>
        <v>0</v>
      </c>
      <c r="Q312">
        <f t="shared" si="2600"/>
        <v>0</v>
      </c>
      <c r="R312">
        <f t="shared" si="2600"/>
        <v>0</v>
      </c>
      <c r="S312">
        <f t="shared" si="2600"/>
        <v>0</v>
      </c>
      <c r="T312">
        <f t="shared" si="2600"/>
        <v>0</v>
      </c>
      <c r="U312">
        <f t="shared" si="2600"/>
        <v>1</v>
      </c>
      <c r="V312">
        <f t="shared" si="2600"/>
        <v>1</v>
      </c>
      <c r="W312">
        <f t="shared" si="2600"/>
        <v>1</v>
      </c>
      <c r="X312">
        <f t="shared" si="2600"/>
        <v>2</v>
      </c>
      <c r="Y312">
        <f t="shared" si="2600"/>
        <v>1</v>
      </c>
      <c r="Z312">
        <f t="shared" si="2600"/>
        <v>2</v>
      </c>
      <c r="AA312">
        <f t="shared" si="2600"/>
        <v>1</v>
      </c>
      <c r="AB312">
        <f t="shared" si="2600"/>
        <v>5</v>
      </c>
      <c r="AC312">
        <f t="shared" si="2600"/>
        <v>3</v>
      </c>
      <c r="AD312">
        <f t="shared" si="2600"/>
        <v>3</v>
      </c>
      <c r="AE312">
        <f t="shared" si="2600"/>
        <v>3</v>
      </c>
      <c r="AF312">
        <f t="shared" si="2600"/>
        <v>6</v>
      </c>
      <c r="AG312">
        <f t="shared" si="2600"/>
        <v>9</v>
      </c>
      <c r="AH312">
        <f t="shared" si="2600"/>
        <v>5</v>
      </c>
      <c r="AI312">
        <f t="shared" si="2600"/>
        <v>5</v>
      </c>
      <c r="AJ312">
        <f t="shared" si="2600"/>
        <v>12</v>
      </c>
      <c r="AK312">
        <f t="shared" si="2600"/>
        <v>4</v>
      </c>
      <c r="AL312">
        <f t="shared" si="2600"/>
        <v>0</v>
      </c>
      <c r="AM312">
        <f t="shared" si="2600"/>
        <v>10</v>
      </c>
      <c r="AN312">
        <f t="shared" si="2600"/>
        <v>2</v>
      </c>
      <c r="AO312">
        <f t="shared" si="2600"/>
        <v>40</v>
      </c>
      <c r="AP312">
        <f t="shared" si="2600"/>
        <v>13</v>
      </c>
      <c r="AQ312">
        <f t="shared" si="2600"/>
        <v>10</v>
      </c>
      <c r="AR312">
        <f t="shared" si="2600"/>
        <v>7</v>
      </c>
      <c r="AS312">
        <f t="shared" si="2600"/>
        <v>12</v>
      </c>
      <c r="AT312">
        <f t="shared" si="2600"/>
        <v>6</v>
      </c>
      <c r="AU312">
        <f t="shared" si="2600"/>
        <v>10</v>
      </c>
      <c r="AV312">
        <f t="shared" si="2600"/>
        <v>9</v>
      </c>
      <c r="AW312">
        <f t="shared" si="2600"/>
        <v>4</v>
      </c>
      <c r="AX312">
        <f t="shared" si="2600"/>
        <v>4</v>
      </c>
      <c r="AY312">
        <f t="shared" si="2600"/>
        <v>9</v>
      </c>
      <c r="AZ312">
        <f t="shared" si="2600"/>
        <v>5</v>
      </c>
      <c r="BA312">
        <f t="shared" si="2600"/>
        <v>7</v>
      </c>
      <c r="BB312">
        <f t="shared" si="2600"/>
        <v>2</v>
      </c>
      <c r="BC312">
        <f t="shared" si="2600"/>
        <v>9</v>
      </c>
      <c r="BD312">
        <f t="shared" si="2600"/>
        <v>2</v>
      </c>
      <c r="BE312">
        <f t="shared" si="2600"/>
        <v>9</v>
      </c>
      <c r="BF312">
        <f t="shared" si="2600"/>
        <v>5</v>
      </c>
      <c r="BG312">
        <f t="shared" si="2600"/>
        <v>6</v>
      </c>
      <c r="BH312">
        <f t="shared" si="2600"/>
        <v>4</v>
      </c>
      <c r="BI312">
        <f t="shared" si="2600"/>
        <v>2</v>
      </c>
      <c r="BJ312">
        <f t="shared" si="2600"/>
        <v>5</v>
      </c>
      <c r="BK312">
        <f t="shared" si="2600"/>
        <v>5</v>
      </c>
      <c r="BL312">
        <f t="shared" si="2600"/>
        <v>2</v>
      </c>
      <c r="BM312">
        <f t="shared" ref="BM312" si="2601">IF(BM144="",0,BM144-BL144)</f>
        <v>2</v>
      </c>
      <c r="BN312">
        <f t="shared" ref="BN312" si="2602">IF(BN144="",0,BN144-BM144)</f>
        <v>0</v>
      </c>
      <c r="BO312">
        <f t="shared" ref="BO312" si="2603">IF(BO144="",0,BO144-BN144)</f>
        <v>0</v>
      </c>
      <c r="BP312">
        <f t="shared" ref="BP312" si="2604">IF(BP144="",0,BP144-BO144)</f>
        <v>0</v>
      </c>
      <c r="BQ312">
        <f t="shared" ref="BQ312" si="2605">IF(BQ144="",0,BQ144-BP144)</f>
        <v>0</v>
      </c>
      <c r="BR312">
        <f t="shared" ref="BR312" si="2606">IF(BR144="",0,BR144-BQ144)</f>
        <v>0</v>
      </c>
      <c r="BS312">
        <f t="shared" ref="BS312" si="2607">IF(BS144="",0,BS144-BR144)</f>
        <v>0</v>
      </c>
      <c r="BT312">
        <f t="shared" ref="BT312" si="2608">IF(BT144="",0,BT144-BS144)</f>
        <v>0</v>
      </c>
      <c r="BU312">
        <f t="shared" ref="BU312" si="2609">IF(BU144="",0,BU144-BT144)</f>
        <v>0</v>
      </c>
      <c r="BV312">
        <f t="shared" ref="BV312" si="2610">IF(BV144="",0,BV144-BU144)</f>
        <v>0</v>
      </c>
      <c r="BW312">
        <f t="shared" ref="BW312" si="2611">IF(BW144="",0,BW144-BV144)</f>
        <v>0</v>
      </c>
      <c r="BX312">
        <f t="shared" ref="BX312" si="2612">IF(BX144="",0,BX144-BW144)</f>
        <v>0</v>
      </c>
      <c r="BY312">
        <f t="shared" ref="BY312" si="2613">IF(BY144="",0,BY144-BX144)</f>
        <v>0</v>
      </c>
      <c r="BZ312">
        <f t="shared" ref="BZ312" si="2614">IF(BZ144="",0,BZ144-BY144)</f>
        <v>0</v>
      </c>
    </row>
    <row r="313" spans="2:78" x14ac:dyDescent="0.25">
      <c r="B313" s="85" t="s">
        <v>35</v>
      </c>
      <c r="C313" s="1">
        <v>151</v>
      </c>
      <c r="E313">
        <f>IF(E151="",0,E151-D151)</f>
        <v>0</v>
      </c>
      <c r="F313">
        <f t="shared" ref="F313:BL313" si="2615">IF(F151="",0,F151-E151)</f>
        <v>0</v>
      </c>
      <c r="G313">
        <f t="shared" si="2615"/>
        <v>0</v>
      </c>
      <c r="H313">
        <f t="shared" si="2615"/>
        <v>0</v>
      </c>
      <c r="I313">
        <f t="shared" si="2615"/>
        <v>0</v>
      </c>
      <c r="J313">
        <f t="shared" si="2615"/>
        <v>0</v>
      </c>
      <c r="K313">
        <f t="shared" si="2615"/>
        <v>0</v>
      </c>
      <c r="L313">
        <f t="shared" si="2615"/>
        <v>0</v>
      </c>
      <c r="M313">
        <f t="shared" si="2615"/>
        <v>0</v>
      </c>
      <c r="N313">
        <f t="shared" si="2615"/>
        <v>0</v>
      </c>
      <c r="O313">
        <f t="shared" si="2615"/>
        <v>0</v>
      </c>
      <c r="P313">
        <f t="shared" si="2615"/>
        <v>0</v>
      </c>
      <c r="Q313">
        <f t="shared" si="2615"/>
        <v>0</v>
      </c>
      <c r="R313">
        <f t="shared" si="2615"/>
        <v>0</v>
      </c>
      <c r="S313">
        <f t="shared" si="2615"/>
        <v>0</v>
      </c>
      <c r="T313">
        <f t="shared" si="2615"/>
        <v>0</v>
      </c>
      <c r="U313">
        <f t="shared" si="2615"/>
        <v>0</v>
      </c>
      <c r="V313">
        <f t="shared" si="2615"/>
        <v>0</v>
      </c>
      <c r="W313">
        <f t="shared" si="2615"/>
        <v>0</v>
      </c>
      <c r="X313">
        <f t="shared" si="2615"/>
        <v>2</v>
      </c>
      <c r="Y313">
        <f t="shared" si="2615"/>
        <v>0</v>
      </c>
      <c r="Z313">
        <f t="shared" si="2615"/>
        <v>0</v>
      </c>
      <c r="AA313">
        <f t="shared" si="2615"/>
        <v>0</v>
      </c>
      <c r="AB313">
        <f t="shared" si="2615"/>
        <v>0</v>
      </c>
      <c r="AC313">
        <f t="shared" si="2615"/>
        <v>0</v>
      </c>
      <c r="AD313">
        <f t="shared" si="2615"/>
        <v>2</v>
      </c>
      <c r="AE313">
        <f t="shared" si="2615"/>
        <v>3</v>
      </c>
      <c r="AF313">
        <f t="shared" si="2615"/>
        <v>4</v>
      </c>
      <c r="AG313">
        <f t="shared" si="2615"/>
        <v>4</v>
      </c>
      <c r="AH313">
        <f t="shared" si="2615"/>
        <v>3</v>
      </c>
      <c r="AI313">
        <f t="shared" si="2615"/>
        <v>1</v>
      </c>
      <c r="AJ313">
        <f t="shared" si="2615"/>
        <v>2</v>
      </c>
      <c r="AK313">
        <f t="shared" si="2615"/>
        <v>5</v>
      </c>
      <c r="AL313">
        <f t="shared" si="2615"/>
        <v>1</v>
      </c>
      <c r="AM313">
        <f t="shared" si="2615"/>
        <v>1</v>
      </c>
      <c r="AN313">
        <f t="shared" si="2615"/>
        <v>3</v>
      </c>
      <c r="AO313">
        <f t="shared" si="2615"/>
        <v>3</v>
      </c>
      <c r="AP313">
        <f t="shared" si="2615"/>
        <v>6</v>
      </c>
      <c r="AQ313">
        <f t="shared" si="2615"/>
        <v>1</v>
      </c>
      <c r="AR313">
        <f t="shared" si="2615"/>
        <v>0</v>
      </c>
      <c r="AS313">
        <f t="shared" si="2615"/>
        <v>2</v>
      </c>
      <c r="AT313">
        <f t="shared" si="2615"/>
        <v>4</v>
      </c>
      <c r="AU313">
        <f t="shared" si="2615"/>
        <v>5</v>
      </c>
      <c r="AV313">
        <f t="shared" si="2615"/>
        <v>7</v>
      </c>
      <c r="AW313">
        <f t="shared" si="2615"/>
        <v>5</v>
      </c>
      <c r="AX313">
        <f t="shared" si="2615"/>
        <v>5</v>
      </c>
      <c r="AY313">
        <f t="shared" si="2615"/>
        <v>4</v>
      </c>
      <c r="AZ313">
        <f t="shared" si="2615"/>
        <v>0</v>
      </c>
      <c r="BA313">
        <f t="shared" si="2615"/>
        <v>2</v>
      </c>
      <c r="BB313">
        <f t="shared" si="2615"/>
        <v>5</v>
      </c>
      <c r="BC313">
        <f t="shared" si="2615"/>
        <v>3</v>
      </c>
      <c r="BD313">
        <f t="shared" si="2615"/>
        <v>2</v>
      </c>
      <c r="BE313">
        <f t="shared" si="2615"/>
        <v>1</v>
      </c>
      <c r="BF313">
        <f t="shared" si="2615"/>
        <v>0</v>
      </c>
      <c r="BG313">
        <f t="shared" si="2615"/>
        <v>0</v>
      </c>
      <c r="BH313">
        <f t="shared" si="2615"/>
        <v>0</v>
      </c>
      <c r="BI313">
        <f t="shared" si="2615"/>
        <v>7</v>
      </c>
      <c r="BJ313">
        <f t="shared" si="2615"/>
        <v>3</v>
      </c>
      <c r="BK313">
        <f t="shared" si="2615"/>
        <v>2</v>
      </c>
      <c r="BL313">
        <f t="shared" si="2615"/>
        <v>4</v>
      </c>
      <c r="BM313">
        <f t="shared" ref="BM313" si="2616">IF(BM151="",0,BM151-BL151)</f>
        <v>1</v>
      </c>
      <c r="BN313">
        <f t="shared" ref="BN313" si="2617">IF(BN151="",0,BN151-BM151)</f>
        <v>0</v>
      </c>
      <c r="BO313">
        <f t="shared" ref="BO313" si="2618">IF(BO151="",0,BO151-BN151)</f>
        <v>0</v>
      </c>
      <c r="BP313">
        <f t="shared" ref="BP313" si="2619">IF(BP151="",0,BP151-BO151)</f>
        <v>0</v>
      </c>
      <c r="BQ313">
        <f t="shared" ref="BQ313" si="2620">IF(BQ151="",0,BQ151-BP151)</f>
        <v>0</v>
      </c>
      <c r="BR313">
        <f t="shared" ref="BR313" si="2621">IF(BR151="",0,BR151-BQ151)</f>
        <v>0</v>
      </c>
      <c r="BS313">
        <f t="shared" ref="BS313" si="2622">IF(BS151="",0,BS151-BR151)</f>
        <v>0</v>
      </c>
      <c r="BT313">
        <f t="shared" ref="BT313" si="2623">IF(BT151="",0,BT151-BS151)</f>
        <v>0</v>
      </c>
      <c r="BU313">
        <f t="shared" ref="BU313" si="2624">IF(BU151="",0,BU151-BT151)</f>
        <v>0</v>
      </c>
      <c r="BV313">
        <f t="shared" ref="BV313" si="2625">IF(BV151="",0,BV151-BU151)</f>
        <v>0</v>
      </c>
      <c r="BW313">
        <f t="shared" ref="BW313" si="2626">IF(BW151="",0,BW151-BV151)</f>
        <v>0</v>
      </c>
      <c r="BX313">
        <f t="shared" ref="BX313" si="2627">IF(BX151="",0,BX151-BW151)</f>
        <v>0</v>
      </c>
      <c r="BY313">
        <f t="shared" ref="BY313" si="2628">IF(BY151="",0,BY151-BX151)</f>
        <v>0</v>
      </c>
      <c r="BZ313">
        <f t="shared" ref="BZ313" si="2629">IF(BZ151="",0,BZ151-BY151)</f>
        <v>0</v>
      </c>
    </row>
    <row r="314" spans="2:78" x14ac:dyDescent="0.25">
      <c r="B314" s="85" t="s">
        <v>77</v>
      </c>
      <c r="C314" s="1">
        <v>158</v>
      </c>
      <c r="E314">
        <f>IF(E158="",0,E158-D158)</f>
        <v>0</v>
      </c>
      <c r="F314">
        <f t="shared" ref="F314:BL314" si="2630">IF(F158="",0,F158-E158)</f>
        <v>0</v>
      </c>
      <c r="G314">
        <f t="shared" si="2630"/>
        <v>0</v>
      </c>
      <c r="H314">
        <f t="shared" si="2630"/>
        <v>0</v>
      </c>
      <c r="I314">
        <f t="shared" si="2630"/>
        <v>0</v>
      </c>
      <c r="J314">
        <f t="shared" si="2630"/>
        <v>0</v>
      </c>
      <c r="K314">
        <f t="shared" si="2630"/>
        <v>0</v>
      </c>
      <c r="L314">
        <f t="shared" si="2630"/>
        <v>0</v>
      </c>
      <c r="M314">
        <f t="shared" si="2630"/>
        <v>0</v>
      </c>
      <c r="N314">
        <f t="shared" si="2630"/>
        <v>0</v>
      </c>
      <c r="O314">
        <f t="shared" si="2630"/>
        <v>0</v>
      </c>
      <c r="P314">
        <f t="shared" si="2630"/>
        <v>0</v>
      </c>
      <c r="Q314">
        <f t="shared" si="2630"/>
        <v>0</v>
      </c>
      <c r="R314">
        <f t="shared" si="2630"/>
        <v>0</v>
      </c>
      <c r="S314">
        <f t="shared" si="2630"/>
        <v>0</v>
      </c>
      <c r="T314">
        <f t="shared" si="2630"/>
        <v>1</v>
      </c>
      <c r="U314">
        <f t="shared" si="2630"/>
        <v>0</v>
      </c>
      <c r="V314">
        <f t="shared" si="2630"/>
        <v>0</v>
      </c>
      <c r="W314">
        <f t="shared" si="2630"/>
        <v>0</v>
      </c>
      <c r="X314">
        <f t="shared" si="2630"/>
        <v>0</v>
      </c>
      <c r="Y314">
        <f t="shared" si="2630"/>
        <v>1</v>
      </c>
      <c r="Z314">
        <f t="shared" si="2630"/>
        <v>0</v>
      </c>
      <c r="AA314">
        <f t="shared" si="2630"/>
        <v>1</v>
      </c>
      <c r="AB314">
        <f t="shared" si="2630"/>
        <v>3</v>
      </c>
      <c r="AC314">
        <f t="shared" si="2630"/>
        <v>1</v>
      </c>
      <c r="AD314">
        <f t="shared" si="2630"/>
        <v>1</v>
      </c>
      <c r="AE314">
        <f t="shared" si="2630"/>
        <v>1</v>
      </c>
      <c r="AF314">
        <f t="shared" si="2630"/>
        <v>3</v>
      </c>
      <c r="AG314">
        <f t="shared" si="2630"/>
        <v>7</v>
      </c>
      <c r="AH314">
        <f t="shared" si="2630"/>
        <v>5</v>
      </c>
      <c r="AI314">
        <f t="shared" si="2630"/>
        <v>4</v>
      </c>
      <c r="AJ314">
        <f t="shared" si="2630"/>
        <v>9</v>
      </c>
      <c r="AK314">
        <f t="shared" si="2630"/>
        <v>4</v>
      </c>
      <c r="AL314">
        <f t="shared" si="2630"/>
        <v>2</v>
      </c>
      <c r="AM314">
        <f t="shared" si="2630"/>
        <v>7</v>
      </c>
      <c r="AN314">
        <f t="shared" si="2630"/>
        <v>6</v>
      </c>
      <c r="AO314">
        <f t="shared" si="2630"/>
        <v>3</v>
      </c>
      <c r="AP314">
        <f t="shared" si="2630"/>
        <v>4</v>
      </c>
      <c r="AQ314">
        <f t="shared" si="2630"/>
        <v>7</v>
      </c>
      <c r="AR314">
        <f t="shared" si="2630"/>
        <v>12</v>
      </c>
      <c r="AS314">
        <f t="shared" si="2630"/>
        <v>9</v>
      </c>
      <c r="AT314">
        <f t="shared" si="2630"/>
        <v>5</v>
      </c>
      <c r="AU314">
        <f t="shared" si="2630"/>
        <v>4</v>
      </c>
      <c r="AV314">
        <f t="shared" si="2630"/>
        <v>2</v>
      </c>
      <c r="AW314">
        <f t="shared" si="2630"/>
        <v>3</v>
      </c>
      <c r="AX314">
        <f t="shared" si="2630"/>
        <v>2</v>
      </c>
      <c r="AY314">
        <f t="shared" si="2630"/>
        <v>0</v>
      </c>
      <c r="AZ314">
        <f t="shared" si="2630"/>
        <v>5</v>
      </c>
      <c r="BA314">
        <f t="shared" si="2630"/>
        <v>3</v>
      </c>
      <c r="BB314">
        <f t="shared" si="2630"/>
        <v>3</v>
      </c>
      <c r="BC314">
        <f t="shared" si="2630"/>
        <v>3</v>
      </c>
      <c r="BD314">
        <f t="shared" si="2630"/>
        <v>1</v>
      </c>
      <c r="BE314">
        <f t="shared" si="2630"/>
        <v>1</v>
      </c>
      <c r="BF314">
        <f t="shared" si="2630"/>
        <v>1</v>
      </c>
      <c r="BG314">
        <f t="shared" si="2630"/>
        <v>1</v>
      </c>
      <c r="BH314">
        <f t="shared" si="2630"/>
        <v>2</v>
      </c>
      <c r="BI314">
        <f t="shared" si="2630"/>
        <v>-1</v>
      </c>
      <c r="BJ314">
        <f t="shared" si="2630"/>
        <v>1</v>
      </c>
      <c r="BK314">
        <f t="shared" si="2630"/>
        <v>0</v>
      </c>
      <c r="BL314">
        <f t="shared" si="2630"/>
        <v>2</v>
      </c>
      <c r="BM314">
        <f t="shared" ref="BM314" si="2631">IF(BM158="",0,BM158-BL158)</f>
        <v>1</v>
      </c>
      <c r="BN314">
        <f t="shared" ref="BN314" si="2632">IF(BN158="",0,BN158-BM158)</f>
        <v>0</v>
      </c>
      <c r="BO314">
        <f t="shared" ref="BO314" si="2633">IF(BO158="",0,BO158-BN158)</f>
        <v>0</v>
      </c>
      <c r="BP314">
        <f t="shared" ref="BP314" si="2634">IF(BP158="",0,BP158-BO158)</f>
        <v>0</v>
      </c>
      <c r="BQ314">
        <f t="shared" ref="BQ314" si="2635">IF(BQ158="",0,BQ158-BP158)</f>
        <v>0</v>
      </c>
      <c r="BR314">
        <f t="shared" ref="BR314" si="2636">IF(BR158="",0,BR158-BQ158)</f>
        <v>0</v>
      </c>
      <c r="BS314">
        <f t="shared" ref="BS314" si="2637">IF(BS158="",0,BS158-BR158)</f>
        <v>0</v>
      </c>
      <c r="BT314">
        <f t="shared" ref="BT314" si="2638">IF(BT158="",0,BT158-BS158)</f>
        <v>0</v>
      </c>
      <c r="BU314">
        <f t="shared" ref="BU314" si="2639">IF(BU158="",0,BU158-BT158)</f>
        <v>0</v>
      </c>
      <c r="BV314">
        <f t="shared" ref="BV314" si="2640">IF(BV158="",0,BV158-BU158)</f>
        <v>0</v>
      </c>
      <c r="BW314">
        <f t="shared" ref="BW314" si="2641">IF(BW158="",0,BW158-BV158)</f>
        <v>0</v>
      </c>
      <c r="BX314">
        <f t="shared" ref="BX314" si="2642">IF(BX158="",0,BX158-BW158)</f>
        <v>0</v>
      </c>
      <c r="BY314">
        <f t="shared" ref="BY314" si="2643">IF(BY158="",0,BY158-BX158)</f>
        <v>0</v>
      </c>
      <c r="BZ314">
        <f t="shared" ref="BZ314" si="2644">IF(BZ158="",0,BZ158-BY158)</f>
        <v>0</v>
      </c>
    </row>
    <row r="315" spans="2:78" x14ac:dyDescent="0.25">
      <c r="B315" s="1" t="s">
        <v>15</v>
      </c>
      <c r="E315">
        <f>SUM(E294:E314)</f>
        <v>3</v>
      </c>
      <c r="F315">
        <f t="shared" ref="F315:BL315" si="2645">SUM(F294:F314)</f>
        <v>2</v>
      </c>
      <c r="G315">
        <f t="shared" si="2645"/>
        <v>5</v>
      </c>
      <c r="H315">
        <f t="shared" si="2645"/>
        <v>4</v>
      </c>
      <c r="I315">
        <f t="shared" si="2645"/>
        <v>8</v>
      </c>
      <c r="J315">
        <f t="shared" si="2645"/>
        <v>5</v>
      </c>
      <c r="K315">
        <f t="shared" si="2645"/>
        <v>18</v>
      </c>
      <c r="L315">
        <f t="shared" si="2645"/>
        <v>27</v>
      </c>
      <c r="M315">
        <f t="shared" si="2645"/>
        <v>28</v>
      </c>
      <c r="N315">
        <f t="shared" si="2645"/>
        <v>41</v>
      </c>
      <c r="O315">
        <f t="shared" si="2645"/>
        <v>49</v>
      </c>
      <c r="P315">
        <f t="shared" si="2645"/>
        <v>36</v>
      </c>
      <c r="Q315">
        <f t="shared" si="2645"/>
        <v>133</v>
      </c>
      <c r="R315">
        <f t="shared" si="2645"/>
        <v>97</v>
      </c>
      <c r="S315">
        <f t="shared" si="2645"/>
        <v>168</v>
      </c>
      <c r="T315">
        <f t="shared" si="2645"/>
        <v>196</v>
      </c>
      <c r="U315">
        <f t="shared" si="2645"/>
        <v>189</v>
      </c>
      <c r="V315">
        <f t="shared" si="2645"/>
        <v>250</v>
      </c>
      <c r="W315">
        <f t="shared" si="2645"/>
        <v>175</v>
      </c>
      <c r="X315">
        <f t="shared" si="2645"/>
        <v>368</v>
      </c>
      <c r="Y315">
        <f t="shared" si="2645"/>
        <v>349</v>
      </c>
      <c r="Z315">
        <f t="shared" si="2645"/>
        <v>345</v>
      </c>
      <c r="AA315">
        <f t="shared" si="2645"/>
        <v>475</v>
      </c>
      <c r="AB315">
        <f t="shared" si="2645"/>
        <v>427</v>
      </c>
      <c r="AC315">
        <f t="shared" si="2645"/>
        <v>627</v>
      </c>
      <c r="AD315">
        <f t="shared" si="2645"/>
        <v>793</v>
      </c>
      <c r="AE315">
        <f t="shared" si="2645"/>
        <v>651</v>
      </c>
      <c r="AF315">
        <f t="shared" si="2645"/>
        <v>601</v>
      </c>
      <c r="AG315">
        <f t="shared" si="2645"/>
        <v>743</v>
      </c>
      <c r="AH315">
        <f t="shared" si="2645"/>
        <v>683</v>
      </c>
      <c r="AI315">
        <f t="shared" si="2645"/>
        <v>662</v>
      </c>
      <c r="AJ315">
        <f t="shared" si="2645"/>
        <v>969</v>
      </c>
      <c r="AK315">
        <f t="shared" si="2645"/>
        <v>889</v>
      </c>
      <c r="AL315">
        <f t="shared" si="2645"/>
        <v>756</v>
      </c>
      <c r="AM315">
        <f t="shared" si="2645"/>
        <v>812</v>
      </c>
      <c r="AN315">
        <f t="shared" si="2645"/>
        <v>837</v>
      </c>
      <c r="AO315">
        <f t="shared" si="2645"/>
        <v>727</v>
      </c>
      <c r="AP315">
        <f t="shared" si="2645"/>
        <v>760</v>
      </c>
      <c r="AQ315">
        <f t="shared" si="2645"/>
        <v>766</v>
      </c>
      <c r="AR315">
        <f t="shared" si="2645"/>
        <v>681</v>
      </c>
      <c r="AS315">
        <f t="shared" si="2645"/>
        <v>525</v>
      </c>
      <c r="AT315">
        <f t="shared" si="2645"/>
        <v>636</v>
      </c>
      <c r="AU315">
        <f t="shared" si="2645"/>
        <v>604</v>
      </c>
      <c r="AV315">
        <f t="shared" si="2645"/>
        <v>542</v>
      </c>
      <c r="AW315">
        <f t="shared" si="2645"/>
        <v>610</v>
      </c>
      <c r="AX315">
        <f t="shared" si="2645"/>
        <v>570</v>
      </c>
      <c r="AY315">
        <f t="shared" si="2645"/>
        <v>619</v>
      </c>
      <c r="AZ315">
        <f t="shared" si="2645"/>
        <v>431</v>
      </c>
      <c r="BA315">
        <f t="shared" si="2645"/>
        <v>566</v>
      </c>
      <c r="BB315">
        <f t="shared" si="2645"/>
        <v>602</v>
      </c>
      <c r="BC315">
        <f t="shared" si="2645"/>
        <v>578</v>
      </c>
      <c r="BD315">
        <f t="shared" si="2645"/>
        <v>525</v>
      </c>
      <c r="BE315">
        <f t="shared" si="2645"/>
        <v>575</v>
      </c>
      <c r="BF315">
        <f t="shared" si="2645"/>
        <v>482</v>
      </c>
      <c r="BG315">
        <f t="shared" si="2645"/>
        <v>433</v>
      </c>
      <c r="BH315">
        <f t="shared" si="2645"/>
        <v>454</v>
      </c>
      <c r="BI315">
        <f t="shared" si="2645"/>
        <v>534</v>
      </c>
      <c r="BJ315">
        <f t="shared" si="2645"/>
        <v>437</v>
      </c>
      <c r="BK315">
        <f t="shared" si="2645"/>
        <v>464</v>
      </c>
      <c r="BL315">
        <f t="shared" si="2645"/>
        <v>420</v>
      </c>
      <c r="BM315">
        <f t="shared" ref="BM315:BZ315" si="2646">SUM(BM294:BM314)</f>
        <v>415</v>
      </c>
      <c r="BN315">
        <f t="shared" si="2646"/>
        <v>0</v>
      </c>
      <c r="BO315">
        <f t="shared" si="2646"/>
        <v>0</v>
      </c>
      <c r="BP315">
        <f t="shared" si="2646"/>
        <v>0</v>
      </c>
      <c r="BQ315">
        <f t="shared" si="2646"/>
        <v>0</v>
      </c>
      <c r="BR315">
        <f t="shared" si="2646"/>
        <v>0</v>
      </c>
      <c r="BS315">
        <f t="shared" si="2646"/>
        <v>0</v>
      </c>
      <c r="BT315">
        <f t="shared" si="2646"/>
        <v>0</v>
      </c>
      <c r="BU315">
        <f t="shared" si="2646"/>
        <v>0</v>
      </c>
      <c r="BV315">
        <f t="shared" si="2646"/>
        <v>0</v>
      </c>
      <c r="BW315">
        <f t="shared" si="2646"/>
        <v>0</v>
      </c>
      <c r="BX315">
        <f t="shared" si="2646"/>
        <v>0</v>
      </c>
      <c r="BY315">
        <f t="shared" si="2646"/>
        <v>0</v>
      </c>
      <c r="BZ315">
        <f t="shared" si="2646"/>
        <v>0</v>
      </c>
    </row>
    <row r="316" spans="2:78" x14ac:dyDescent="0.25">
      <c r="B316" s="1"/>
    </row>
    <row r="317" spans="2:78" x14ac:dyDescent="0.25">
      <c r="B317" s="1"/>
      <c r="E317" s="2">
        <f>VLOOKUP('Cruscotto Italia'!$E$3,$B$294:$BL$315,E318,FALSE)</f>
        <v>3</v>
      </c>
      <c r="F317" s="2">
        <f>VLOOKUP('Cruscotto Italia'!$E$3,$B$294:$BL$315,F318,FALSE)</f>
        <v>2</v>
      </c>
      <c r="G317" s="2">
        <f>VLOOKUP('Cruscotto Italia'!$E$3,$B$294:$BL$315,G318,FALSE)</f>
        <v>5</v>
      </c>
      <c r="H317" s="2">
        <f>VLOOKUP('Cruscotto Italia'!$E$3,$B$294:$BL$315,H318,FALSE)</f>
        <v>4</v>
      </c>
      <c r="I317" s="2">
        <f>VLOOKUP('Cruscotto Italia'!$E$3,$B$294:$BL$315,I318,FALSE)</f>
        <v>8</v>
      </c>
      <c r="J317" s="2">
        <f>VLOOKUP('Cruscotto Italia'!$E$3,$B$294:$BL$315,J318,FALSE)</f>
        <v>5</v>
      </c>
      <c r="K317" s="2">
        <f>VLOOKUP('Cruscotto Italia'!$E$3,$B$294:$BL$315,K318,FALSE)</f>
        <v>18</v>
      </c>
      <c r="L317" s="2">
        <f>VLOOKUP('Cruscotto Italia'!$E$3,$B$294:$BL$315,L318,FALSE)</f>
        <v>27</v>
      </c>
      <c r="M317" s="2">
        <f>VLOOKUP('Cruscotto Italia'!$E$3,$B$294:$BL$315,M318,FALSE)</f>
        <v>28</v>
      </c>
      <c r="N317" s="2">
        <f>VLOOKUP('Cruscotto Italia'!$E$3,$B$294:$BL$315,N318,FALSE)</f>
        <v>41</v>
      </c>
      <c r="O317" s="2">
        <f>VLOOKUP('Cruscotto Italia'!$E$3,$B$294:$BL$315,O318,FALSE)</f>
        <v>49</v>
      </c>
      <c r="P317" s="2">
        <f>VLOOKUP('Cruscotto Italia'!$E$3,$B$294:$BL$315,P318,FALSE)</f>
        <v>36</v>
      </c>
      <c r="Q317" s="2">
        <f>VLOOKUP('Cruscotto Italia'!$E$3,$B$294:$BL$315,Q318,FALSE)</f>
        <v>133</v>
      </c>
      <c r="R317" s="2">
        <f>VLOOKUP('Cruscotto Italia'!$E$3,$B$294:$BL$315,R318,FALSE)</f>
        <v>97</v>
      </c>
      <c r="S317" s="2">
        <f>VLOOKUP('Cruscotto Italia'!$E$3,$B$294:$BL$315,S318,FALSE)</f>
        <v>168</v>
      </c>
      <c r="T317" s="2">
        <f>VLOOKUP('Cruscotto Italia'!$E$3,$B$294:$BL$315,T318,FALSE)</f>
        <v>196</v>
      </c>
      <c r="U317" s="2">
        <f>VLOOKUP('Cruscotto Italia'!$E$3,$B$294:$BL$315,U318,FALSE)</f>
        <v>189</v>
      </c>
      <c r="V317" s="2">
        <f>VLOOKUP('Cruscotto Italia'!$E$3,$B$294:$BL$315,V318,FALSE)</f>
        <v>250</v>
      </c>
      <c r="W317" s="2">
        <f>VLOOKUP('Cruscotto Italia'!$E$3,$B$294:$BL$315,W318,FALSE)</f>
        <v>175</v>
      </c>
      <c r="X317" s="2">
        <f>VLOOKUP('Cruscotto Italia'!$E$3,$B$294:$BL$315,X318,FALSE)</f>
        <v>368</v>
      </c>
      <c r="Y317" s="2">
        <f>VLOOKUP('Cruscotto Italia'!$E$3,$B$294:$BL$315,Y318,FALSE)</f>
        <v>349</v>
      </c>
      <c r="Z317" s="2">
        <f>VLOOKUP('Cruscotto Italia'!$E$3,$B$294:$BL$315,Z318,FALSE)</f>
        <v>345</v>
      </c>
      <c r="AA317" s="2">
        <f>VLOOKUP('Cruscotto Italia'!$E$3,$B$294:$BL$315,AA318,FALSE)</f>
        <v>475</v>
      </c>
      <c r="AB317" s="2">
        <f>VLOOKUP('Cruscotto Italia'!$E$3,$B$294:$BL$315,AB318,FALSE)</f>
        <v>427</v>
      </c>
      <c r="AC317" s="2">
        <f>VLOOKUP('Cruscotto Italia'!$E$3,$B$294:$BL$315,AC318,FALSE)</f>
        <v>627</v>
      </c>
      <c r="AD317" s="2">
        <f>VLOOKUP('Cruscotto Italia'!$E$3,$B$294:$BL$315,AD318,FALSE)</f>
        <v>793</v>
      </c>
      <c r="AE317" s="2">
        <f>VLOOKUP('Cruscotto Italia'!$E$3,$B$294:$BL$315,AE318,FALSE)</f>
        <v>651</v>
      </c>
      <c r="AF317" s="2">
        <f>VLOOKUP('Cruscotto Italia'!$E$3,$B$294:$BL$315,AF318,FALSE)</f>
        <v>601</v>
      </c>
      <c r="AG317" s="2">
        <f>VLOOKUP('Cruscotto Italia'!$E$3,$B$294:$BL$315,AG318,FALSE)</f>
        <v>743</v>
      </c>
      <c r="AH317" s="2">
        <f>VLOOKUP('Cruscotto Italia'!$E$3,$B$294:$BL$315,AH318,FALSE)</f>
        <v>683</v>
      </c>
      <c r="AI317" s="2">
        <f>VLOOKUP('Cruscotto Italia'!$E$3,$B$294:$BL$315,AI318,FALSE)</f>
        <v>662</v>
      </c>
      <c r="AJ317" s="2">
        <f>VLOOKUP('Cruscotto Italia'!$E$3,$B$294:$BL$315,AJ318,FALSE)</f>
        <v>969</v>
      </c>
      <c r="AK317" s="2">
        <f>VLOOKUP('Cruscotto Italia'!$E$3,$B$294:$BL$315,AK318,FALSE)</f>
        <v>889</v>
      </c>
      <c r="AL317" s="2">
        <f>VLOOKUP('Cruscotto Italia'!$E$3,$B$294:$BL$315,AL318,FALSE)</f>
        <v>756</v>
      </c>
      <c r="AM317" s="2">
        <f>VLOOKUP('Cruscotto Italia'!$E$3,$B$294:$BL$315,AM318,FALSE)</f>
        <v>812</v>
      </c>
      <c r="AN317" s="2">
        <f>VLOOKUP('Cruscotto Italia'!$E$3,$B$294:$BL$315,AN318,FALSE)</f>
        <v>837</v>
      </c>
      <c r="AO317" s="2">
        <f>VLOOKUP('Cruscotto Italia'!$E$3,$B$294:$BL$315,AO318,FALSE)</f>
        <v>727</v>
      </c>
      <c r="AP317" s="2">
        <f>VLOOKUP('Cruscotto Italia'!$E$3,$B$294:$BL$315,AP318,FALSE)</f>
        <v>760</v>
      </c>
      <c r="AQ317" s="2">
        <f>VLOOKUP('Cruscotto Italia'!$E$3,$B$294:$BL$315,AQ318,FALSE)</f>
        <v>766</v>
      </c>
      <c r="AR317" s="2">
        <f>VLOOKUP('Cruscotto Italia'!$E$3,$B$294:$BL$315,AR318,FALSE)</f>
        <v>681</v>
      </c>
      <c r="AS317" s="2">
        <f>VLOOKUP('Cruscotto Italia'!$E$3,$B$294:$BL$315,AS318,FALSE)</f>
        <v>525</v>
      </c>
      <c r="AT317" s="2">
        <f>VLOOKUP('Cruscotto Italia'!$E$3,$B$294:$BL$315,AT318,FALSE)</f>
        <v>636</v>
      </c>
      <c r="AU317" s="2">
        <f>VLOOKUP('Cruscotto Italia'!$E$3,$B$294:$BL$315,AU318,FALSE)</f>
        <v>604</v>
      </c>
      <c r="AV317" s="2">
        <f>VLOOKUP('Cruscotto Italia'!$E$3,$B$294:$BL$315,AV318,FALSE)</f>
        <v>542</v>
      </c>
      <c r="AW317" s="2">
        <f>VLOOKUP('Cruscotto Italia'!$E$3,$B$294:$BL$315,AW318,FALSE)</f>
        <v>610</v>
      </c>
      <c r="AX317" s="2">
        <f>VLOOKUP('Cruscotto Italia'!$E$3,$B$294:$BL$315,AX318,FALSE)</f>
        <v>570</v>
      </c>
      <c r="AY317" s="2">
        <f>VLOOKUP('Cruscotto Italia'!$E$3,$B$294:$BL$315,AY318,FALSE)</f>
        <v>619</v>
      </c>
      <c r="AZ317" s="2">
        <f>VLOOKUP('Cruscotto Italia'!$E$3,$B$294:$BL$315,AZ318,FALSE)</f>
        <v>431</v>
      </c>
      <c r="BA317" s="2">
        <f>VLOOKUP('Cruscotto Italia'!$E$3,$B$294:$BL$315,BA318,FALSE)</f>
        <v>566</v>
      </c>
      <c r="BB317" s="2">
        <f>VLOOKUP('Cruscotto Italia'!$E$3,$B$294:$BL$315,BB318,FALSE)</f>
        <v>602</v>
      </c>
      <c r="BC317" s="2">
        <f>VLOOKUP('Cruscotto Italia'!$E$3,$B$294:$BL$315,BC318,FALSE)</f>
        <v>578</v>
      </c>
      <c r="BD317" s="2">
        <f>VLOOKUP('Cruscotto Italia'!$E$3,$B$294:$BL$315,BD318,FALSE)</f>
        <v>525</v>
      </c>
      <c r="BE317" s="2">
        <f>VLOOKUP('Cruscotto Italia'!$E$3,$B$294:$BL$315,BE318,FALSE)</f>
        <v>575</v>
      </c>
      <c r="BF317" s="2">
        <f>VLOOKUP('Cruscotto Italia'!$E$3,$B$294:$BL$315,BF318,FALSE)</f>
        <v>482</v>
      </c>
      <c r="BG317" s="2">
        <f>VLOOKUP('Cruscotto Italia'!$E$3,$B$294:$BL$315,BG318,FALSE)</f>
        <v>433</v>
      </c>
      <c r="BH317" s="2">
        <f>VLOOKUP('Cruscotto Italia'!$E$3,$B$294:$BL$315,BH318,FALSE)</f>
        <v>454</v>
      </c>
      <c r="BI317" s="2">
        <f>VLOOKUP('Cruscotto Italia'!$E$3,$B$294:$BL$315,BI318,FALSE)</f>
        <v>534</v>
      </c>
      <c r="BJ317" s="2">
        <f>VLOOKUP('Cruscotto Italia'!$E$3,$B$294:$BL$315,BJ318,FALSE)</f>
        <v>437</v>
      </c>
      <c r="BK317" s="2">
        <f>VLOOKUP('Cruscotto Italia'!$E$3,$B$294:$BL$315,BK318,FALSE)</f>
        <v>464</v>
      </c>
      <c r="BL317" s="2">
        <f>VLOOKUP('Cruscotto Italia'!$E$3,$B$294:$BZ$315,BL318,FALSE)</f>
        <v>420</v>
      </c>
      <c r="BM317" s="2">
        <f>VLOOKUP('Cruscotto Italia'!$E$3,$B$294:$BZ$315,BM318,FALSE)</f>
        <v>415</v>
      </c>
      <c r="BN317" s="2">
        <f>VLOOKUP('Cruscotto Italia'!$E$3,$B$294:$BZ$315,BN318,FALSE)</f>
        <v>0</v>
      </c>
      <c r="BO317" s="2">
        <f>VLOOKUP('Cruscotto Italia'!$E$3,$B$294:$BZ$315,BO318,FALSE)</f>
        <v>0</v>
      </c>
      <c r="BP317" s="2">
        <f>VLOOKUP('Cruscotto Italia'!$E$3,$B$294:$BZ$315,BP318,FALSE)</f>
        <v>0</v>
      </c>
      <c r="BQ317" s="2">
        <f>VLOOKUP('Cruscotto Italia'!$E$3,$B$294:$BZ$315,BQ318,FALSE)</f>
        <v>0</v>
      </c>
      <c r="BR317" s="2">
        <f>VLOOKUP('Cruscotto Italia'!$E$3,$B$294:$BZ$315,BR318,FALSE)</f>
        <v>0</v>
      </c>
      <c r="BS317" s="2">
        <f>VLOOKUP('Cruscotto Italia'!$E$3,$B$294:$BZ$315,BS318,FALSE)</f>
        <v>0</v>
      </c>
      <c r="BT317" s="2">
        <f>VLOOKUP('Cruscotto Italia'!$E$3,$B$294:$BZ$315,BT318,FALSE)</f>
        <v>0</v>
      </c>
      <c r="BU317" s="2">
        <f>VLOOKUP('Cruscotto Italia'!$E$3,$B$294:$BZ$315,BU318,FALSE)</f>
        <v>0</v>
      </c>
      <c r="BV317" s="2">
        <f>VLOOKUP('Cruscotto Italia'!$E$3,$B$294:$BZ$315,BV318,FALSE)</f>
        <v>0</v>
      </c>
      <c r="BW317" s="2">
        <f>VLOOKUP('Cruscotto Italia'!$E$3,$B$294:$BZ$315,BW318,FALSE)</f>
        <v>0</v>
      </c>
      <c r="BX317" s="2">
        <f>VLOOKUP('Cruscotto Italia'!$E$3,$B$294:$BZ$315,BX318,FALSE)</f>
        <v>0</v>
      </c>
      <c r="BY317" s="2">
        <f>VLOOKUP('Cruscotto Italia'!$E$3,$B$294:$BZ$315,BY318,FALSE)</f>
        <v>0</v>
      </c>
      <c r="BZ317" s="2">
        <f>VLOOKUP('Cruscotto Italia'!$E$3,$B$294:$BZ$315,BZ318,FALSE)</f>
        <v>0</v>
      </c>
    </row>
    <row r="318" spans="2:78" x14ac:dyDescent="0.25">
      <c r="B318" s="91">
        <v>1</v>
      </c>
      <c r="C318" s="91">
        <v>2</v>
      </c>
      <c r="D318" s="91">
        <v>3</v>
      </c>
      <c r="E318" s="91">
        <v>4</v>
      </c>
      <c r="F318" s="91">
        <v>5</v>
      </c>
      <c r="G318" s="91">
        <v>6</v>
      </c>
      <c r="H318" s="91">
        <v>7</v>
      </c>
      <c r="I318" s="91">
        <v>8</v>
      </c>
      <c r="J318" s="91">
        <v>9</v>
      </c>
      <c r="K318" s="91">
        <v>10</v>
      </c>
      <c r="L318" s="91">
        <v>11</v>
      </c>
      <c r="M318" s="91">
        <v>12</v>
      </c>
      <c r="N318" s="91">
        <v>13</v>
      </c>
      <c r="O318" s="91">
        <v>14</v>
      </c>
      <c r="P318" s="91">
        <v>15</v>
      </c>
      <c r="Q318" s="91">
        <v>16</v>
      </c>
      <c r="R318" s="91">
        <v>17</v>
      </c>
      <c r="S318" s="91">
        <v>18</v>
      </c>
      <c r="T318" s="91">
        <v>19</v>
      </c>
      <c r="U318" s="91">
        <v>20</v>
      </c>
      <c r="V318" s="91">
        <v>21</v>
      </c>
      <c r="W318" s="91">
        <v>22</v>
      </c>
      <c r="X318" s="91">
        <v>23</v>
      </c>
      <c r="Y318" s="91">
        <v>24</v>
      </c>
      <c r="Z318" s="91">
        <v>25</v>
      </c>
      <c r="AA318" s="91">
        <v>26</v>
      </c>
      <c r="AB318" s="91">
        <v>27</v>
      </c>
      <c r="AC318" s="91">
        <v>28</v>
      </c>
      <c r="AD318" s="91">
        <v>29</v>
      </c>
      <c r="AE318" s="91">
        <v>30</v>
      </c>
      <c r="AF318" s="91">
        <v>31</v>
      </c>
      <c r="AG318" s="91">
        <v>32</v>
      </c>
      <c r="AH318" s="91">
        <v>33</v>
      </c>
      <c r="AI318" s="91">
        <v>34</v>
      </c>
      <c r="AJ318" s="91">
        <v>35</v>
      </c>
      <c r="AK318" s="91">
        <v>36</v>
      </c>
      <c r="AL318" s="91">
        <v>37</v>
      </c>
      <c r="AM318" s="91">
        <v>38</v>
      </c>
      <c r="AN318" s="91">
        <v>39</v>
      </c>
      <c r="AO318" s="91">
        <v>40</v>
      </c>
      <c r="AP318" s="91">
        <v>41</v>
      </c>
      <c r="AQ318" s="91">
        <v>42</v>
      </c>
      <c r="AR318" s="91">
        <v>43</v>
      </c>
      <c r="AS318" s="91">
        <v>44</v>
      </c>
      <c r="AT318" s="91">
        <v>45</v>
      </c>
      <c r="AU318" s="91">
        <v>46</v>
      </c>
      <c r="AV318" s="91">
        <v>47</v>
      </c>
      <c r="AW318" s="91">
        <v>48</v>
      </c>
      <c r="AX318" s="91">
        <v>49</v>
      </c>
      <c r="AY318" s="91">
        <v>50</v>
      </c>
      <c r="AZ318" s="91">
        <v>51</v>
      </c>
      <c r="BA318" s="91">
        <v>52</v>
      </c>
      <c r="BB318" s="91">
        <v>53</v>
      </c>
      <c r="BC318" s="91">
        <v>54</v>
      </c>
      <c r="BD318" s="91">
        <v>55</v>
      </c>
      <c r="BE318" s="91">
        <v>56</v>
      </c>
      <c r="BF318" s="91">
        <v>57</v>
      </c>
      <c r="BG318" s="91">
        <v>58</v>
      </c>
      <c r="BH318" s="91">
        <v>59</v>
      </c>
      <c r="BI318" s="91">
        <v>60</v>
      </c>
      <c r="BJ318" s="91">
        <v>61</v>
      </c>
      <c r="BK318" s="91">
        <v>62</v>
      </c>
      <c r="BL318" s="91">
        <v>63</v>
      </c>
      <c r="BM318" s="91">
        <v>64</v>
      </c>
      <c r="BN318" s="91">
        <v>65</v>
      </c>
      <c r="BO318" s="91">
        <v>66</v>
      </c>
      <c r="BP318" s="91">
        <v>67</v>
      </c>
      <c r="BQ318" s="91">
        <v>68</v>
      </c>
      <c r="BR318" s="91">
        <v>69</v>
      </c>
      <c r="BS318" s="91">
        <v>70</v>
      </c>
      <c r="BT318" s="91">
        <v>71</v>
      </c>
      <c r="BU318" s="91">
        <v>72</v>
      </c>
      <c r="BV318" s="91">
        <v>73</v>
      </c>
      <c r="BW318" s="91">
        <v>74</v>
      </c>
      <c r="BX318" s="91">
        <v>75</v>
      </c>
      <c r="BY318" s="91">
        <v>76</v>
      </c>
      <c r="BZ318" s="91">
        <v>77</v>
      </c>
    </row>
    <row r="319" spans="2:78" x14ac:dyDescent="0.25">
      <c r="B319" s="1"/>
    </row>
    <row r="320" spans="2:78" x14ac:dyDescent="0.25">
      <c r="B320" s="1"/>
      <c r="D320" s="81">
        <f>+D2</f>
        <v>43885</v>
      </c>
      <c r="E320" s="81">
        <f t="shared" ref="E320:BL320" si="2647">+E2</f>
        <v>43886</v>
      </c>
      <c r="F320" s="81">
        <f t="shared" si="2647"/>
        <v>43887</v>
      </c>
      <c r="G320" s="81">
        <f t="shared" si="2647"/>
        <v>43888</v>
      </c>
      <c r="H320" s="81">
        <f t="shared" si="2647"/>
        <v>43889</v>
      </c>
      <c r="I320" s="81">
        <f t="shared" si="2647"/>
        <v>43890</v>
      </c>
      <c r="J320" s="81">
        <f t="shared" si="2647"/>
        <v>43891</v>
      </c>
      <c r="K320" s="81">
        <f t="shared" si="2647"/>
        <v>43892</v>
      </c>
      <c r="L320" s="81">
        <f t="shared" si="2647"/>
        <v>43893</v>
      </c>
      <c r="M320" s="81">
        <f t="shared" si="2647"/>
        <v>43894</v>
      </c>
      <c r="N320" s="81">
        <f t="shared" si="2647"/>
        <v>43895</v>
      </c>
      <c r="O320" s="81">
        <f t="shared" si="2647"/>
        <v>43896</v>
      </c>
      <c r="P320" s="81">
        <f t="shared" si="2647"/>
        <v>43897</v>
      </c>
      <c r="Q320" s="81">
        <f t="shared" si="2647"/>
        <v>43898</v>
      </c>
      <c r="R320" s="81">
        <f t="shared" si="2647"/>
        <v>43899</v>
      </c>
      <c r="S320" s="81">
        <f t="shared" si="2647"/>
        <v>43900</v>
      </c>
      <c r="T320" s="81">
        <f t="shared" si="2647"/>
        <v>43901</v>
      </c>
      <c r="U320" s="81">
        <f t="shared" si="2647"/>
        <v>43902</v>
      </c>
      <c r="V320" s="81">
        <f t="shared" si="2647"/>
        <v>43903</v>
      </c>
      <c r="W320" s="81">
        <f t="shared" si="2647"/>
        <v>43904</v>
      </c>
      <c r="X320" s="81">
        <f t="shared" si="2647"/>
        <v>43905</v>
      </c>
      <c r="Y320" s="81">
        <f t="shared" si="2647"/>
        <v>43906</v>
      </c>
      <c r="Z320" s="81">
        <f t="shared" si="2647"/>
        <v>43907</v>
      </c>
      <c r="AA320" s="81">
        <f t="shared" si="2647"/>
        <v>43908</v>
      </c>
      <c r="AB320" s="81">
        <f t="shared" si="2647"/>
        <v>43909</v>
      </c>
      <c r="AC320" s="81">
        <f t="shared" si="2647"/>
        <v>43910</v>
      </c>
      <c r="AD320" s="81">
        <f t="shared" si="2647"/>
        <v>43911</v>
      </c>
      <c r="AE320" s="81">
        <f t="shared" si="2647"/>
        <v>43912</v>
      </c>
      <c r="AF320" s="81">
        <f t="shared" si="2647"/>
        <v>43913</v>
      </c>
      <c r="AG320" s="81">
        <f t="shared" si="2647"/>
        <v>43914</v>
      </c>
      <c r="AH320" s="81">
        <f t="shared" si="2647"/>
        <v>43915</v>
      </c>
      <c r="AI320" s="81">
        <f t="shared" si="2647"/>
        <v>43916</v>
      </c>
      <c r="AJ320" s="81">
        <f t="shared" si="2647"/>
        <v>43917</v>
      </c>
      <c r="AK320" s="81">
        <f t="shared" si="2647"/>
        <v>43918</v>
      </c>
      <c r="AL320" s="81">
        <f t="shared" si="2647"/>
        <v>43919</v>
      </c>
      <c r="AM320" s="81">
        <f t="shared" si="2647"/>
        <v>43920</v>
      </c>
      <c r="AN320" s="81">
        <f t="shared" si="2647"/>
        <v>43921</v>
      </c>
      <c r="AO320" s="81">
        <f t="shared" si="2647"/>
        <v>43922</v>
      </c>
      <c r="AP320" s="81">
        <f t="shared" si="2647"/>
        <v>43923</v>
      </c>
      <c r="AQ320" s="81">
        <f t="shared" si="2647"/>
        <v>43924</v>
      </c>
      <c r="AR320" s="81">
        <f t="shared" si="2647"/>
        <v>43925</v>
      </c>
      <c r="AS320" s="81">
        <f t="shared" si="2647"/>
        <v>43926</v>
      </c>
      <c r="AT320" s="81">
        <f t="shared" si="2647"/>
        <v>43927</v>
      </c>
      <c r="AU320" s="81">
        <f t="shared" si="2647"/>
        <v>43928</v>
      </c>
      <c r="AV320" s="81">
        <f t="shared" si="2647"/>
        <v>43929</v>
      </c>
      <c r="AW320" s="81">
        <f t="shared" si="2647"/>
        <v>43930</v>
      </c>
      <c r="AX320" s="81">
        <f t="shared" si="2647"/>
        <v>43931</v>
      </c>
      <c r="AY320" s="81">
        <f t="shared" si="2647"/>
        <v>43932</v>
      </c>
      <c r="AZ320" s="81">
        <f t="shared" si="2647"/>
        <v>43933</v>
      </c>
      <c r="BA320" s="81">
        <f t="shared" si="2647"/>
        <v>43934</v>
      </c>
      <c r="BB320" s="81">
        <f t="shared" si="2647"/>
        <v>43935</v>
      </c>
      <c r="BC320" s="81">
        <f t="shared" si="2647"/>
        <v>43936</v>
      </c>
      <c r="BD320" s="81">
        <f t="shared" si="2647"/>
        <v>43937</v>
      </c>
      <c r="BE320" s="81">
        <f t="shared" si="2647"/>
        <v>43938</v>
      </c>
      <c r="BF320" s="81">
        <f t="shared" si="2647"/>
        <v>43939</v>
      </c>
      <c r="BG320" s="81">
        <f t="shared" si="2647"/>
        <v>43940</v>
      </c>
      <c r="BH320" s="81">
        <f t="shared" si="2647"/>
        <v>43941</v>
      </c>
      <c r="BI320" s="81">
        <f t="shared" si="2647"/>
        <v>43942</v>
      </c>
      <c r="BJ320" s="81">
        <f t="shared" si="2647"/>
        <v>43943</v>
      </c>
      <c r="BK320" s="81">
        <f t="shared" si="2647"/>
        <v>43944</v>
      </c>
      <c r="BL320" s="81">
        <f t="shared" si="2647"/>
        <v>43945</v>
      </c>
      <c r="BM320" s="81">
        <f t="shared" ref="BM320:BZ320" si="2648">+BM2</f>
        <v>43946</v>
      </c>
      <c r="BN320" s="81">
        <f t="shared" si="2648"/>
        <v>43947</v>
      </c>
      <c r="BO320" s="81">
        <f t="shared" si="2648"/>
        <v>43948</v>
      </c>
      <c r="BP320" s="81">
        <f t="shared" si="2648"/>
        <v>43949</v>
      </c>
      <c r="BQ320" s="81">
        <f t="shared" si="2648"/>
        <v>43950</v>
      </c>
      <c r="BR320" s="81">
        <f t="shared" si="2648"/>
        <v>43951</v>
      </c>
      <c r="BS320" s="81">
        <f t="shared" si="2648"/>
        <v>43952</v>
      </c>
      <c r="BT320" s="81">
        <f t="shared" si="2648"/>
        <v>43953</v>
      </c>
      <c r="BU320" s="81">
        <f t="shared" si="2648"/>
        <v>43954</v>
      </c>
      <c r="BV320" s="81">
        <f t="shared" si="2648"/>
        <v>43955</v>
      </c>
      <c r="BW320" s="81">
        <f t="shared" si="2648"/>
        <v>43956</v>
      </c>
      <c r="BX320" s="81">
        <f t="shared" si="2648"/>
        <v>43957</v>
      </c>
      <c r="BY320" s="81">
        <f t="shared" si="2648"/>
        <v>43958</v>
      </c>
      <c r="BZ320" s="81">
        <f t="shared" si="2648"/>
        <v>43959</v>
      </c>
    </row>
    <row r="321" spans="2:78" x14ac:dyDescent="0.25">
      <c r="B321" s="150" t="str">
        <f>+B294</f>
        <v xml:space="preserve">Lombardia </v>
      </c>
      <c r="C321" s="1">
        <v>16</v>
      </c>
      <c r="D321" s="3">
        <f>IFERROR(D16/(D14+D15),0)</f>
        <v>0.74736842105263157</v>
      </c>
      <c r="E321" s="3">
        <f t="shared" ref="E321:BH321" si="2649">IFERROR(E16/(E14+E15),0)</f>
        <v>1.2211538461538463</v>
      </c>
      <c r="F321" s="3">
        <f t="shared" si="2649"/>
        <v>1.3942307692307692</v>
      </c>
      <c r="G321" s="3">
        <f t="shared" si="2649"/>
        <v>0.63849765258215962</v>
      </c>
      <c r="H321" s="3">
        <f t="shared" si="2649"/>
        <v>0.68085106382978722</v>
      </c>
      <c r="I321" s="3">
        <f t="shared" si="2649"/>
        <v>0.6428571428571429</v>
      </c>
      <c r="J321" s="3">
        <f t="shared" si="2649"/>
        <v>0.732421875</v>
      </c>
      <c r="K321" s="3">
        <f t="shared" si="2649"/>
        <v>0.78016528925619832</v>
      </c>
      <c r="L321" s="3">
        <f t="shared" si="2649"/>
        <v>0.53294797687861273</v>
      </c>
      <c r="M321" s="3">
        <f t="shared" si="2649"/>
        <v>0.37845303867403313</v>
      </c>
      <c r="N321" s="3">
        <f t="shared" si="2649"/>
        <v>0.25760792639773533</v>
      </c>
      <c r="O321" s="3">
        <f t="shared" si="2649"/>
        <v>3.98757120662869E-2</v>
      </c>
      <c r="P321" s="3">
        <f t="shared" si="2649"/>
        <v>0.35742574257425741</v>
      </c>
      <c r="Q321" s="3">
        <f t="shared" si="2649"/>
        <v>0.28899082568807338</v>
      </c>
      <c r="R321" s="3">
        <f t="shared" si="2649"/>
        <v>0.38494756323257251</v>
      </c>
      <c r="S321" s="3">
        <f t="shared" si="2649"/>
        <v>0.16961690885072656</v>
      </c>
      <c r="T321" s="3">
        <f t="shared" si="2649"/>
        <v>0.30621033544877607</v>
      </c>
      <c r="U321" s="3">
        <f t="shared" si="2649"/>
        <v>0.42126957955482275</v>
      </c>
      <c r="V321" s="3">
        <f t="shared" si="2649"/>
        <v>0.52055063913470989</v>
      </c>
      <c r="W321" s="3">
        <f t="shared" si="2649"/>
        <v>0.60905861456483124</v>
      </c>
      <c r="X321" s="3">
        <f t="shared" si="2649"/>
        <v>0.60252114249242061</v>
      </c>
      <c r="Y321" s="3">
        <f t="shared" si="2649"/>
        <v>0.5529024878467258</v>
      </c>
      <c r="Z321" s="3">
        <f t="shared" si="2649"/>
        <v>0.54430541368743612</v>
      </c>
      <c r="AA321" s="3">
        <f t="shared" si="2649"/>
        <v>0.49421366792544769</v>
      </c>
      <c r="AB321" s="3">
        <f t="shared" si="2649"/>
        <v>0.66066960562373411</v>
      </c>
      <c r="AC321" s="3">
        <f t="shared" si="2649"/>
        <v>0.755264655663062</v>
      </c>
      <c r="AD321" s="3">
        <f t="shared" si="2649"/>
        <v>0.85755534167468717</v>
      </c>
      <c r="AE321" s="3">
        <f t="shared" si="2649"/>
        <v>0.6902939230696532</v>
      </c>
      <c r="AF321" s="3">
        <f t="shared" si="2649"/>
        <v>0.80974255909656423</v>
      </c>
      <c r="AG321" s="3">
        <f t="shared" si="2649"/>
        <v>0.82191655204034841</v>
      </c>
      <c r="AH321" s="3">
        <f t="shared" si="2649"/>
        <v>0.82836085952761496</v>
      </c>
      <c r="AI321" s="3">
        <f t="shared" si="2649"/>
        <v>0.85775284661754858</v>
      </c>
      <c r="AJ321" s="3">
        <f t="shared" si="2649"/>
        <v>0.92251991310644466</v>
      </c>
      <c r="AK321" s="3">
        <f t="shared" si="2649"/>
        <v>0.9652794483201026</v>
      </c>
      <c r="AL321" s="3">
        <f t="shared" si="2649"/>
        <v>0.96213584730700874</v>
      </c>
      <c r="AM321" s="3">
        <f t="shared" si="2649"/>
        <v>0.90232027386839098</v>
      </c>
      <c r="AN321" s="3">
        <f t="shared" si="2649"/>
        <v>0.90232452487317327</v>
      </c>
      <c r="AO321" s="3">
        <f t="shared" si="2649"/>
        <v>0.94174391438691685</v>
      </c>
      <c r="AP321" s="3">
        <f t="shared" si="2649"/>
        <v>0.97330893006939678</v>
      </c>
      <c r="AQ321" s="3">
        <f t="shared" si="2649"/>
        <v>0.98657361753773798</v>
      </c>
      <c r="AR321" s="3">
        <f t="shared" si="2649"/>
        <v>1.0423169267707082</v>
      </c>
      <c r="AS321" s="3">
        <f t="shared" si="2649"/>
        <v>1.110460753414378</v>
      </c>
      <c r="AT321" s="3">
        <f t="shared" si="2649"/>
        <v>1.1474692615222146</v>
      </c>
      <c r="AU321" s="3">
        <f t="shared" si="2649"/>
        <v>1.1573298827827676</v>
      </c>
      <c r="AV321" s="3">
        <f t="shared" si="2649"/>
        <v>1.1998304562268804</v>
      </c>
      <c r="AW321" s="3">
        <f t="shared" si="2649"/>
        <v>1.2309699201964395</v>
      </c>
      <c r="AX321" s="3">
        <f t="shared" si="2649"/>
        <v>1.2578178759844025</v>
      </c>
      <c r="AY321" s="3">
        <f t="shared" si="2649"/>
        <v>1.2922727272727272</v>
      </c>
      <c r="AZ321" s="3">
        <f t="shared" si="2649"/>
        <v>1.3784709014834537</v>
      </c>
      <c r="BA321" s="3">
        <f t="shared" si="2649"/>
        <v>1.4246450535266875</v>
      </c>
      <c r="BB321" s="3">
        <f t="shared" si="2649"/>
        <v>1.4519281763769982</v>
      </c>
      <c r="BC321" s="3">
        <f t="shared" si="2649"/>
        <v>1.5097964473583898</v>
      </c>
      <c r="BD321" s="3">
        <f t="shared" si="2649"/>
        <v>1.6711333548595415</v>
      </c>
      <c r="BE321" s="3">
        <f t="shared" si="2649"/>
        <v>1.8827384031729608</v>
      </c>
      <c r="BF321" s="3">
        <f t="shared" si="2649"/>
        <v>2.1117481117481116</v>
      </c>
      <c r="BG321" s="3">
        <f t="shared" si="2649"/>
        <v>2.0625887784090908</v>
      </c>
      <c r="BH321" s="3">
        <f t="shared" si="2649"/>
        <v>2.133164235890932</v>
      </c>
      <c r="BI321" s="3">
        <f t="shared" ref="BI321:BJ321" si="2650">IFERROR(BI16/(BI14+BI15),0)</f>
        <v>2.1886261261261262</v>
      </c>
      <c r="BJ321" s="3">
        <f t="shared" si="2650"/>
        <v>2.2583499857265199</v>
      </c>
      <c r="BK321" s="3">
        <f t="shared" ref="BK321:BL321" si="2651">IFERROR(BK16/(BK14+BK15),0)</f>
        <v>2.3934081346423564</v>
      </c>
      <c r="BL321" s="3">
        <f t="shared" si="2651"/>
        <v>2.5998743060647325</v>
      </c>
      <c r="BM321" s="3">
        <f t="shared" ref="BM321" si="2652">IFERROR(BM16/(BM14+BM15),0)</f>
        <v>2.7417779225008139</v>
      </c>
      <c r="BN321" s="151"/>
      <c r="BO321" s="151"/>
      <c r="BP321" s="151"/>
      <c r="BQ321" s="151"/>
      <c r="BR321" s="151"/>
      <c r="BS321" s="151"/>
      <c r="BT321" s="151"/>
      <c r="BU321" s="151"/>
      <c r="BV321" s="151"/>
      <c r="BW321" s="151"/>
      <c r="BX321" s="151"/>
      <c r="BY321" s="151"/>
      <c r="BZ321" s="151"/>
    </row>
    <row r="322" spans="2:78" x14ac:dyDescent="0.25">
      <c r="B322" s="150" t="str">
        <f t="shared" ref="B322:B341" si="2653">+B295</f>
        <v xml:space="preserve">Emilia Romagna </v>
      </c>
      <c r="C322" s="1">
        <f>+C321+7</f>
        <v>23</v>
      </c>
      <c r="D322" s="3">
        <f>IFERROR(D23/(D21+D22),0)</f>
        <v>0.5</v>
      </c>
      <c r="E322" s="3">
        <f t="shared" ref="E322:BH322" si="2654">IFERROR(E23/(E21+E22),0)</f>
        <v>0.52941176470588236</v>
      </c>
      <c r="F322" s="3">
        <f t="shared" si="2654"/>
        <v>1</v>
      </c>
      <c r="G322" s="3">
        <f t="shared" si="2654"/>
        <v>1.2857142857142858</v>
      </c>
      <c r="H322" s="3">
        <f t="shared" si="2654"/>
        <v>1.3064516129032258</v>
      </c>
      <c r="I322" s="3">
        <f t="shared" si="2654"/>
        <v>1.1958762886597938</v>
      </c>
      <c r="J322" s="3">
        <f t="shared" si="2654"/>
        <v>0.97857142857142854</v>
      </c>
      <c r="K322" s="3">
        <f t="shared" si="2654"/>
        <v>0.97560975609756095</v>
      </c>
      <c r="L322" s="3">
        <f t="shared" si="2654"/>
        <v>0.88625592417061616</v>
      </c>
      <c r="M322" s="3">
        <f t="shared" si="2654"/>
        <v>0.82978723404255317</v>
      </c>
      <c r="N322" s="3">
        <f t="shared" si="2654"/>
        <v>0.83286908077994426</v>
      </c>
      <c r="O322" s="3">
        <f t="shared" si="2654"/>
        <v>0.81333333333333335</v>
      </c>
      <c r="P322" s="3">
        <f t="shared" si="2654"/>
        <v>0.77462121212121215</v>
      </c>
      <c r="Q322" s="3">
        <f t="shared" si="2654"/>
        <v>0.77795786061588335</v>
      </c>
      <c r="R322" s="3">
        <f t="shared" si="2654"/>
        <v>0.93093093093093093</v>
      </c>
      <c r="S322" s="3">
        <f t="shared" si="2654"/>
        <v>0.84745762711864403</v>
      </c>
      <c r="T322" s="3">
        <f t="shared" si="2654"/>
        <v>0.87043580683156652</v>
      </c>
      <c r="U322" s="3">
        <f t="shared" si="2654"/>
        <v>0.89848812095032393</v>
      </c>
      <c r="V322" s="3">
        <f t="shared" si="2654"/>
        <v>0.8794392523364486</v>
      </c>
      <c r="W322" s="3">
        <f t="shared" si="2654"/>
        <v>0.91286644951140061</v>
      </c>
      <c r="X322" s="3">
        <f t="shared" si="2654"/>
        <v>0.9804913294797688</v>
      </c>
      <c r="Y322" s="3">
        <f t="shared" si="2654"/>
        <v>0.98075689544579858</v>
      </c>
      <c r="Z322" s="3">
        <f t="shared" si="2654"/>
        <v>0.90273896031302403</v>
      </c>
      <c r="AA322" s="3">
        <f t="shared" si="2654"/>
        <v>0.92762186115214185</v>
      </c>
      <c r="AB322" s="3">
        <f t="shared" si="2654"/>
        <v>1.086111111111111</v>
      </c>
      <c r="AC322" s="3">
        <f t="shared" si="2654"/>
        <v>1.165531914893617</v>
      </c>
      <c r="AD322" s="3">
        <f t="shared" si="2654"/>
        <v>1.235781990521327</v>
      </c>
      <c r="AE322" s="3">
        <f t="shared" si="2654"/>
        <v>1.368421052631579</v>
      </c>
      <c r="AF322" s="3">
        <f t="shared" si="2654"/>
        <v>1.3126201153106982</v>
      </c>
      <c r="AG322" s="3">
        <f t="shared" si="2654"/>
        <v>1.3617151607963247</v>
      </c>
      <c r="AH322" s="3">
        <f t="shared" si="2654"/>
        <v>1.3765112262521588</v>
      </c>
      <c r="AI322" s="3">
        <f t="shared" si="2654"/>
        <v>1.4213406292749657</v>
      </c>
      <c r="AJ322" s="3">
        <f t="shared" si="2654"/>
        <v>1.483682674449456</v>
      </c>
      <c r="AK322" s="3">
        <f t="shared" si="2654"/>
        <v>1.4841685365245574</v>
      </c>
      <c r="AL322" s="3">
        <f t="shared" si="2654"/>
        <v>1.5682593856655289</v>
      </c>
      <c r="AM322" s="3">
        <f t="shared" si="2654"/>
        <v>1.6067796610169491</v>
      </c>
      <c r="AN322" s="3">
        <f t="shared" si="2654"/>
        <v>1.659786304031083</v>
      </c>
      <c r="AO322" s="3">
        <f t="shared" si="2654"/>
        <v>1.6988489546629082</v>
      </c>
      <c r="AP322" s="3">
        <f t="shared" si="2654"/>
        <v>1.7515081206496519</v>
      </c>
      <c r="AQ322" s="3">
        <f t="shared" si="2654"/>
        <v>1.8459920542182753</v>
      </c>
      <c r="AR322" s="3">
        <f t="shared" si="2654"/>
        <v>1.9696466682475693</v>
      </c>
      <c r="AS322" s="3">
        <f t="shared" si="2654"/>
        <v>2.0462743236829617</v>
      </c>
      <c r="AT322" s="3">
        <f t="shared" si="2654"/>
        <v>2.1252394636015324</v>
      </c>
      <c r="AU322" s="3">
        <f t="shared" si="2654"/>
        <v>2.1700680272108843</v>
      </c>
      <c r="AV322" s="3">
        <f t="shared" si="2654"/>
        <v>2.1743341404358354</v>
      </c>
      <c r="AW322" s="3">
        <f t="shared" si="2654"/>
        <v>2.2519009075300467</v>
      </c>
      <c r="AX322" s="3">
        <f t="shared" si="2654"/>
        <v>2.3840304182509504</v>
      </c>
      <c r="AY322" s="3">
        <f t="shared" si="2654"/>
        <v>2.486179281839318</v>
      </c>
      <c r="AZ322" s="3">
        <f t="shared" si="2654"/>
        <v>2.5734448510193415</v>
      </c>
      <c r="BA322" s="3">
        <f t="shared" si="2654"/>
        <v>2.6163308034545931</v>
      </c>
      <c r="BB322" s="3">
        <f t="shared" si="2654"/>
        <v>2.624835569586951</v>
      </c>
      <c r="BC322" s="3">
        <f t="shared" si="2654"/>
        <v>2.6566119041206573</v>
      </c>
      <c r="BD322" s="3">
        <f t="shared" si="2654"/>
        <v>2.7168117519042436</v>
      </c>
      <c r="BE322" s="3">
        <f t="shared" si="2654"/>
        <v>2.7331684528716682</v>
      </c>
      <c r="BF322" s="3">
        <f t="shared" si="2654"/>
        <v>2.8481586402266288</v>
      </c>
      <c r="BG322" s="3">
        <f t="shared" si="2654"/>
        <v>2.9224312590448625</v>
      </c>
      <c r="BH322" s="3">
        <f t="shared" si="2654"/>
        <v>2.9457251240151736</v>
      </c>
      <c r="BI322" s="3">
        <f t="shared" ref="BI322:BJ322" si="2655">IFERROR(BI23/(BI21+BI22),0)</f>
        <v>2.9807634505560565</v>
      </c>
      <c r="BJ322" s="3">
        <f t="shared" si="2655"/>
        <v>3.0308071472581637</v>
      </c>
      <c r="BK322" s="3">
        <f t="shared" ref="BK322:BL322" si="2656">IFERROR(BK23/(BK21+BK22),0)</f>
        <v>3.0713153724247229</v>
      </c>
      <c r="BL322" s="3">
        <f t="shared" si="2656"/>
        <v>3.0732660371214586</v>
      </c>
      <c r="BM322" s="3">
        <f t="shared" ref="BM322" si="2657">IFERROR(BM23/(BM21+BM22),0)</f>
        <v>3.1656545209176787</v>
      </c>
      <c r="BN322" s="151"/>
      <c r="BO322" s="151"/>
      <c r="BP322" s="151"/>
      <c r="BQ322" s="151"/>
      <c r="BR322" s="151"/>
      <c r="BS322" s="151"/>
      <c r="BT322" s="151"/>
      <c r="BU322" s="151"/>
      <c r="BV322" s="151"/>
      <c r="BW322" s="151"/>
      <c r="BX322" s="151"/>
      <c r="BY322" s="151"/>
      <c r="BZ322" s="151"/>
    </row>
    <row r="323" spans="2:78" x14ac:dyDescent="0.25">
      <c r="B323" s="150" t="str">
        <f t="shared" si="2653"/>
        <v xml:space="preserve">Veneto </v>
      </c>
      <c r="C323" s="1">
        <f t="shared" ref="C323:C341" si="2658">+C322+7</f>
        <v>30</v>
      </c>
      <c r="D323" s="3">
        <f>IFERROR(D30/(D28+D29),0)</f>
        <v>1</v>
      </c>
      <c r="E323" s="3">
        <f t="shared" ref="E323:BH323" si="2659">IFERROR(E30/(E28+E29),0)</f>
        <v>1.2105263157894737</v>
      </c>
      <c r="F323" s="3">
        <f t="shared" si="2659"/>
        <v>1.875</v>
      </c>
      <c r="G323" s="3">
        <f t="shared" si="2659"/>
        <v>3.0370370370370372</v>
      </c>
      <c r="H323" s="3">
        <f t="shared" si="2659"/>
        <v>3.5151515151515151</v>
      </c>
      <c r="I323" s="3">
        <f t="shared" si="2659"/>
        <v>4.4000000000000004</v>
      </c>
      <c r="J323" s="3">
        <f t="shared" si="2659"/>
        <v>3.078125</v>
      </c>
      <c r="K323" s="3">
        <f t="shared" si="2659"/>
        <v>3.044776119402985</v>
      </c>
      <c r="L323" s="3">
        <f t="shared" si="2659"/>
        <v>3.3676470588235294</v>
      </c>
      <c r="M323" s="3">
        <f t="shared" si="2659"/>
        <v>2.4848484848484849</v>
      </c>
      <c r="N323" s="3">
        <f t="shared" si="2659"/>
        <v>2.2758620689655173</v>
      </c>
      <c r="O323" s="3">
        <f t="shared" si="2659"/>
        <v>2.1527777777777777</v>
      </c>
      <c r="P323" s="3">
        <f t="shared" si="2659"/>
        <v>2.0792682926829267</v>
      </c>
      <c r="Q323" s="3">
        <f t="shared" si="2659"/>
        <v>2.2279792746113989</v>
      </c>
      <c r="R323" s="3">
        <f t="shared" si="2659"/>
        <v>1.9282700421940928</v>
      </c>
      <c r="S323" s="3">
        <f t="shared" si="2659"/>
        <v>1.8892988929889298</v>
      </c>
      <c r="T323" s="3">
        <f t="shared" si="2659"/>
        <v>1.8484848484848484</v>
      </c>
      <c r="U323" s="3">
        <f t="shared" si="2659"/>
        <v>1.9146067415730337</v>
      </c>
      <c r="V323" s="3">
        <f t="shared" si="2659"/>
        <v>2.0718816067653276</v>
      </c>
      <c r="W323" s="3">
        <f t="shared" si="2659"/>
        <v>2.6597938144329896</v>
      </c>
      <c r="X323" s="3">
        <f t="shared" si="2659"/>
        <v>2.5837837837837836</v>
      </c>
      <c r="Y323" s="3">
        <f t="shared" si="2659"/>
        <v>2.477064220183486</v>
      </c>
      <c r="Z323" s="3">
        <f t="shared" si="2659"/>
        <v>2.4603616133518775</v>
      </c>
      <c r="AA323" s="3">
        <f t="shared" si="2659"/>
        <v>2.5112960760998813</v>
      </c>
      <c r="AB323" s="3">
        <f t="shared" si="2659"/>
        <v>2.2336734693877549</v>
      </c>
      <c r="AC323" s="3">
        <f t="shared" si="2659"/>
        <v>2.407784986098239</v>
      </c>
      <c r="AD323" s="3">
        <f t="shared" si="2659"/>
        <v>2.5382031905961377</v>
      </c>
      <c r="AE323" s="3">
        <f t="shared" si="2659"/>
        <v>2.3947368421052633</v>
      </c>
      <c r="AF323" s="3">
        <f t="shared" si="2659"/>
        <v>2.3530598520511097</v>
      </c>
      <c r="AG323" s="3">
        <f t="shared" si="2659"/>
        <v>2.2990135635018496</v>
      </c>
      <c r="AH323" s="3">
        <f t="shared" si="2659"/>
        <v>2.3343006384213583</v>
      </c>
      <c r="AI323" s="3">
        <f t="shared" si="2659"/>
        <v>2.4630569655950367</v>
      </c>
      <c r="AJ323" s="3">
        <f t="shared" si="2659"/>
        <v>2.5474919957310567</v>
      </c>
      <c r="AK323" s="3">
        <f t="shared" si="2659"/>
        <v>2.6326852338413032</v>
      </c>
      <c r="AL323" s="3">
        <f t="shared" si="2659"/>
        <v>2.7357032457496135</v>
      </c>
      <c r="AM323" s="3">
        <f t="shared" si="2659"/>
        <v>2.8029160382101557</v>
      </c>
      <c r="AN323" s="3">
        <f t="shared" si="2659"/>
        <v>2.855599214145383</v>
      </c>
      <c r="AO323" s="3">
        <f t="shared" si="2659"/>
        <v>2.9767891682785299</v>
      </c>
      <c r="AP323" s="3">
        <f t="shared" si="2659"/>
        <v>3.2570719602977669</v>
      </c>
      <c r="AQ323" s="3">
        <f t="shared" si="2659"/>
        <v>3.3245485602733043</v>
      </c>
      <c r="AR323" s="3">
        <f t="shared" si="2659"/>
        <v>3.512655086848635</v>
      </c>
      <c r="AS323" s="3">
        <f t="shared" si="2659"/>
        <v>3.6974538192710935</v>
      </c>
      <c r="AT323" s="3">
        <f t="shared" si="2659"/>
        <v>3.7750491159135562</v>
      </c>
      <c r="AU323" s="3">
        <f t="shared" si="2659"/>
        <v>4.3118336886993607</v>
      </c>
      <c r="AV323" s="3">
        <f t="shared" si="2659"/>
        <v>4.5307232191408371</v>
      </c>
      <c r="AW323" s="3">
        <f t="shared" si="2659"/>
        <v>4.7921286031042127</v>
      </c>
      <c r="AX323" s="3">
        <f t="shared" si="2659"/>
        <v>4.9881889763779528</v>
      </c>
      <c r="AY323" s="3">
        <f t="shared" si="2659"/>
        <v>5.2639860139860142</v>
      </c>
      <c r="AZ323" s="3">
        <f t="shared" si="2659"/>
        <v>5.3977340488968393</v>
      </c>
      <c r="BA323" s="3">
        <f t="shared" si="2659"/>
        <v>5.4389952153110048</v>
      </c>
      <c r="BB323" s="3">
        <f t="shared" si="2659"/>
        <v>5.4674698795180721</v>
      </c>
      <c r="BC323" s="3">
        <f t="shared" si="2659"/>
        <v>5.6557680444170266</v>
      </c>
      <c r="BD323" s="3">
        <f t="shared" si="2659"/>
        <v>5.7626800250469632</v>
      </c>
      <c r="BE323" s="3">
        <f t="shared" si="2659"/>
        <v>5.8239074550128533</v>
      </c>
      <c r="BF323" s="3">
        <f t="shared" si="2659"/>
        <v>6.0710900473933647</v>
      </c>
      <c r="BG323" s="3">
        <f t="shared" si="2659"/>
        <v>6.0511049723756907</v>
      </c>
      <c r="BH323" s="3">
        <f t="shared" si="2659"/>
        <v>5.9242945629731594</v>
      </c>
      <c r="BI323" s="3">
        <f t="shared" ref="BI323:BJ323" si="2660">IFERROR(BI30/(BI28+BI29),0)</f>
        <v>6.1620469083155651</v>
      </c>
      <c r="BJ323" s="3">
        <f t="shared" si="2660"/>
        <v>6.3033625730994149</v>
      </c>
      <c r="BK323" s="3">
        <f t="shared" ref="BK323:BL323" si="2661">IFERROR(BK30/(BK28+BK29),0)</f>
        <v>6.4680210684725354</v>
      </c>
      <c r="BL323" s="3">
        <f t="shared" si="2661"/>
        <v>6.5089216446858034</v>
      </c>
      <c r="BM323" s="3">
        <f t="shared" ref="BM323" si="2662">IFERROR(BM30/(BM28+BM29),0)</f>
        <v>6.6434359805510539</v>
      </c>
      <c r="BN323" s="151"/>
      <c r="BO323" s="151"/>
      <c r="BP323" s="151"/>
      <c r="BQ323" s="151"/>
      <c r="BR323" s="151"/>
      <c r="BS323" s="151"/>
      <c r="BT323" s="151"/>
      <c r="BU323" s="151"/>
      <c r="BV323" s="151"/>
      <c r="BW323" s="151"/>
      <c r="BX323" s="151"/>
      <c r="BY323" s="151"/>
      <c r="BZ323" s="151"/>
    </row>
    <row r="324" spans="2:78" x14ac:dyDescent="0.25">
      <c r="B324" s="150" t="str">
        <f t="shared" si="2653"/>
        <v xml:space="preserve">Piemonte </v>
      </c>
      <c r="C324" s="1">
        <f t="shared" si="2658"/>
        <v>37</v>
      </c>
      <c r="D324" s="3">
        <f>IFERROR(D37/(D35+D36),0)</f>
        <v>0.5</v>
      </c>
      <c r="E324" s="3">
        <f t="shared" ref="E324:BH324" si="2663">IFERROR(E37/(E35+E36),0)</f>
        <v>0.5</v>
      </c>
      <c r="F324" s="3">
        <f t="shared" si="2663"/>
        <v>0.5</v>
      </c>
      <c r="G324" s="3">
        <f t="shared" si="2663"/>
        <v>0</v>
      </c>
      <c r="H324" s="3">
        <f t="shared" si="2663"/>
        <v>0.5714285714285714</v>
      </c>
      <c r="I324" s="3">
        <f t="shared" si="2663"/>
        <v>0.5714285714285714</v>
      </c>
      <c r="J324" s="3">
        <f t="shared" si="2663"/>
        <v>2.7692307692307692</v>
      </c>
      <c r="K324" s="3">
        <f t="shared" si="2663"/>
        <v>2.6428571428571428</v>
      </c>
      <c r="L324" s="3">
        <f t="shared" si="2663"/>
        <v>1.1875</v>
      </c>
      <c r="M324" s="3">
        <f t="shared" si="2663"/>
        <v>1.1025641025641026</v>
      </c>
      <c r="N324" s="3">
        <f t="shared" si="2663"/>
        <v>0.76666666666666672</v>
      </c>
      <c r="O324" s="3">
        <f t="shared" si="2663"/>
        <v>0.5977011494252874</v>
      </c>
      <c r="P324" s="3">
        <f t="shared" si="2663"/>
        <v>0.36486486486486486</v>
      </c>
      <c r="Q324" s="3">
        <f t="shared" si="2663"/>
        <v>0.22413793103448276</v>
      </c>
      <c r="R324" s="3">
        <f t="shared" si="2663"/>
        <v>0.23897058823529413</v>
      </c>
      <c r="S324" s="3">
        <f t="shared" si="2663"/>
        <v>0.17204301075268819</v>
      </c>
      <c r="T324" s="3">
        <f t="shared" si="2663"/>
        <v>0.21827411167512689</v>
      </c>
      <c r="U324" s="3">
        <f t="shared" si="2663"/>
        <v>0.1913978494623656</v>
      </c>
      <c r="V324" s="3">
        <f t="shared" si="2663"/>
        <v>0.14905933429811866</v>
      </c>
      <c r="W324" s="3">
        <f t="shared" si="2663"/>
        <v>0.18313953488372092</v>
      </c>
      <c r="X324" s="3">
        <f t="shared" si="2663"/>
        <v>0.14827201783723523</v>
      </c>
      <c r="Y324" s="3">
        <f t="shared" si="2663"/>
        <v>0.1413484971567831</v>
      </c>
      <c r="Z324" s="3">
        <f t="shared" si="2663"/>
        <v>0.11363636363636363</v>
      </c>
      <c r="AA324" s="3">
        <f t="shared" si="2663"/>
        <v>8.9686098654708515E-2</v>
      </c>
      <c r="AB324" s="3">
        <f t="shared" si="2663"/>
        <v>8.5962145110410101E-2</v>
      </c>
      <c r="AC324" s="3">
        <f t="shared" si="2663"/>
        <v>0.78143876990664474</v>
      </c>
      <c r="AD324" s="3">
        <f t="shared" si="2663"/>
        <v>0.53974527887571366</v>
      </c>
      <c r="AE324" s="3">
        <f t="shared" si="2663"/>
        <v>0.70115416323165702</v>
      </c>
      <c r="AF324" s="3">
        <f t="shared" si="2663"/>
        <v>0.78517934568387859</v>
      </c>
      <c r="AG324" s="3">
        <f t="shared" si="2663"/>
        <v>0.85383502170767001</v>
      </c>
      <c r="AH324" s="3">
        <f t="shared" si="2663"/>
        <v>0.89948717948717949</v>
      </c>
      <c r="AI324" s="3">
        <f t="shared" si="2663"/>
        <v>0.95659322591252882</v>
      </c>
      <c r="AJ324" s="3">
        <f t="shared" si="2663"/>
        <v>0.93329272007310382</v>
      </c>
      <c r="AK324" s="3">
        <f t="shared" si="2663"/>
        <v>0.93914520237758281</v>
      </c>
      <c r="AL324" s="3">
        <f t="shared" si="2663"/>
        <v>1.1201866977829638</v>
      </c>
      <c r="AM324" s="3">
        <f t="shared" si="2663"/>
        <v>1.2272330520803025</v>
      </c>
      <c r="AN324" s="3">
        <f t="shared" si="2663"/>
        <v>1.2289023717595147</v>
      </c>
      <c r="AO324" s="3">
        <f t="shared" si="2663"/>
        <v>1.3534315087524311</v>
      </c>
      <c r="AP324" s="3">
        <f t="shared" si="2663"/>
        <v>1.3191881918819188</v>
      </c>
      <c r="AQ324" s="3">
        <f t="shared" si="2663"/>
        <v>1.4333688699360341</v>
      </c>
      <c r="AR324" s="3">
        <f t="shared" si="2663"/>
        <v>1.4911333847340016</v>
      </c>
      <c r="AS324" s="3">
        <f t="shared" si="2663"/>
        <v>1.5988253319713994</v>
      </c>
      <c r="AT324" s="3">
        <f t="shared" si="2663"/>
        <v>1.6886792452830188</v>
      </c>
      <c r="AU324" s="3">
        <f t="shared" si="2663"/>
        <v>1.6860727728983689</v>
      </c>
      <c r="AV324" s="3">
        <f t="shared" si="2663"/>
        <v>1.8061797752808988</v>
      </c>
      <c r="AW324" s="3">
        <f t="shared" si="2663"/>
        <v>1.8874172185430464</v>
      </c>
      <c r="AX324" s="3">
        <f t="shared" si="2663"/>
        <v>1.975070675918787</v>
      </c>
      <c r="AY324" s="3">
        <f t="shared" si="2663"/>
        <v>2.1866980885048442</v>
      </c>
      <c r="AZ324" s="3">
        <f t="shared" si="2663"/>
        <v>2.2821522309711284</v>
      </c>
      <c r="BA324" s="3">
        <f t="shared" si="2663"/>
        <v>2.4286865431103948</v>
      </c>
      <c r="BB324" s="3">
        <f t="shared" si="2663"/>
        <v>2.4702286018075492</v>
      </c>
      <c r="BC324" s="3">
        <f t="shared" si="2663"/>
        <v>2.562365010799136</v>
      </c>
      <c r="BD324" s="3">
        <f t="shared" si="2663"/>
        <v>2.6617959617428268</v>
      </c>
      <c r="BE324" s="3">
        <f t="shared" si="2663"/>
        <v>2.8894137260350097</v>
      </c>
      <c r="BF324" s="3">
        <f t="shared" si="2663"/>
        <v>2.9574290484140233</v>
      </c>
      <c r="BG324" s="3">
        <f t="shared" si="2663"/>
        <v>3.1272104962920708</v>
      </c>
      <c r="BH324" s="3">
        <f t="shared" si="2663"/>
        <v>3.0436111111111113</v>
      </c>
      <c r="BI324" s="3">
        <f t="shared" ref="BI324:BJ324" si="2664">IFERROR(BI37/(BI35+BI36),0)</f>
        <v>3.3446758580228808</v>
      </c>
      <c r="BJ324" s="3">
        <f t="shared" si="2664"/>
        <v>3.3379231210556513</v>
      </c>
      <c r="BK324" s="3">
        <f t="shared" ref="BK324:BL324" si="2665">IFERROR(BK37/(BK35+BK36),0)</f>
        <v>3.5915151515151513</v>
      </c>
      <c r="BL324" s="3">
        <f t="shared" si="2665"/>
        <v>3.84755905511811</v>
      </c>
      <c r="BM324" s="3">
        <f t="shared" ref="BM324" si="2666">IFERROR(BM37/(BM35+BM36),0)</f>
        <v>3.8825196850393699</v>
      </c>
      <c r="BN324" s="151"/>
      <c r="BO324" s="151"/>
      <c r="BP324" s="151"/>
      <c r="BQ324" s="151"/>
      <c r="BR324" s="151"/>
      <c r="BS324" s="151"/>
      <c r="BT324" s="151"/>
      <c r="BU324" s="151"/>
      <c r="BV324" s="151"/>
      <c r="BW324" s="151"/>
      <c r="BX324" s="151"/>
      <c r="BY324" s="151"/>
      <c r="BZ324" s="151"/>
    </row>
    <row r="325" spans="2:78" x14ac:dyDescent="0.25">
      <c r="B325" s="150" t="str">
        <f t="shared" si="2653"/>
        <v xml:space="preserve">Marche </v>
      </c>
      <c r="C325" s="1">
        <f t="shared" si="2658"/>
        <v>44</v>
      </c>
      <c r="D325" s="3">
        <f>IFERROR(D44/(D42+D43),0)</f>
        <v>0</v>
      </c>
      <c r="E325" s="3">
        <f t="shared" ref="E325:BH325" si="2667">IFERROR(E44/(E42+E43),0)</f>
        <v>0</v>
      </c>
      <c r="F325" s="3">
        <f t="shared" si="2667"/>
        <v>0</v>
      </c>
      <c r="G325" s="3">
        <f t="shared" si="2667"/>
        <v>0</v>
      </c>
      <c r="H325" s="3">
        <f t="shared" si="2667"/>
        <v>0.2</v>
      </c>
      <c r="I325" s="3">
        <f t="shared" si="2667"/>
        <v>0.375</v>
      </c>
      <c r="J325" s="3">
        <f t="shared" si="2667"/>
        <v>0.47058823529411764</v>
      </c>
      <c r="K325" s="3">
        <f t="shared" si="2667"/>
        <v>0.47826086956521741</v>
      </c>
      <c r="L325" s="3">
        <f t="shared" si="2667"/>
        <v>0.47499999999999998</v>
      </c>
      <c r="M325" s="3">
        <f t="shared" si="2667"/>
        <v>0.63265306122448983</v>
      </c>
      <c r="N325" s="3">
        <f t="shared" si="2667"/>
        <v>0.57894736842105265</v>
      </c>
      <c r="O325" s="3">
        <f t="shared" si="2667"/>
        <v>0.66666666666666663</v>
      </c>
      <c r="P325" s="3">
        <f t="shared" si="2667"/>
        <v>0.5461538461538461</v>
      </c>
      <c r="Q325" s="3">
        <f t="shared" si="2667"/>
        <v>0.75496688741721851</v>
      </c>
      <c r="R325" s="3">
        <f t="shared" si="2667"/>
        <v>0.7103825136612022</v>
      </c>
      <c r="S325" s="3">
        <f t="shared" si="2667"/>
        <v>0.84951456310679607</v>
      </c>
      <c r="T325" s="3">
        <f t="shared" si="2667"/>
        <v>0.65827338129496404</v>
      </c>
      <c r="U325" s="3">
        <f t="shared" si="2667"/>
        <v>0.72727272727272729</v>
      </c>
      <c r="V325" s="3">
        <f t="shared" si="2667"/>
        <v>0.65402843601895733</v>
      </c>
      <c r="W325" s="3">
        <f t="shared" si="2667"/>
        <v>0.59225092250922506</v>
      </c>
      <c r="X325" s="3">
        <f t="shared" si="2667"/>
        <v>0.75605815831987078</v>
      </c>
      <c r="Y325" s="3">
        <f t="shared" si="2667"/>
        <v>0.85736677115987459</v>
      </c>
      <c r="Z325" s="3">
        <f t="shared" si="2667"/>
        <v>0.83898305084745761</v>
      </c>
      <c r="AA325" s="3">
        <f t="shared" si="2667"/>
        <v>0.94980184940554824</v>
      </c>
      <c r="AB325" s="3">
        <f t="shared" si="2667"/>
        <v>1.0351317440401506</v>
      </c>
      <c r="AC325" s="3">
        <f t="shared" si="2667"/>
        <v>1.1900237529691211</v>
      </c>
      <c r="AD325" s="3">
        <f t="shared" si="2667"/>
        <v>1.261608154020385</v>
      </c>
      <c r="AE325" s="3">
        <f t="shared" si="2667"/>
        <v>1.3385744234800838</v>
      </c>
      <c r="AF325" s="3">
        <f t="shared" si="2667"/>
        <v>1.2893203883495146</v>
      </c>
      <c r="AG325" s="3">
        <f t="shared" si="2667"/>
        <v>1.4698318496538081</v>
      </c>
      <c r="AH325" s="3">
        <f t="shared" si="2667"/>
        <v>1.4300184162062615</v>
      </c>
      <c r="AI325" s="3">
        <f t="shared" si="2667"/>
        <v>1.4453193350831146</v>
      </c>
      <c r="AJ325" s="3">
        <f t="shared" si="2667"/>
        <v>1.4978089395267309</v>
      </c>
      <c r="AK325" s="3">
        <f t="shared" si="2667"/>
        <v>1.6010407632263659</v>
      </c>
      <c r="AL325" s="3">
        <f t="shared" si="2667"/>
        <v>1.7054794520547945</v>
      </c>
      <c r="AM325" s="3">
        <f t="shared" si="2667"/>
        <v>1.7905579399141631</v>
      </c>
      <c r="AN325" s="3">
        <f t="shared" si="2667"/>
        <v>2.0062780269058296</v>
      </c>
      <c r="AO325" s="3">
        <f t="shared" si="2667"/>
        <v>2</v>
      </c>
      <c r="AP325" s="3">
        <f t="shared" si="2667"/>
        <v>2.0913043478260871</v>
      </c>
      <c r="AQ325" s="3">
        <f t="shared" si="2667"/>
        <v>2.1850877192982456</v>
      </c>
      <c r="AR325" s="3">
        <f t="shared" si="2667"/>
        <v>2.0408695652173914</v>
      </c>
      <c r="AS325" s="3">
        <f t="shared" si="2667"/>
        <v>2.1441124780316345</v>
      </c>
      <c r="AT325" s="3">
        <f t="shared" si="2667"/>
        <v>2.248028045574058</v>
      </c>
      <c r="AU325" s="3">
        <f t="shared" si="2667"/>
        <v>2.3950953678474116</v>
      </c>
      <c r="AV325" s="3">
        <f t="shared" si="2667"/>
        <v>2.2177055103884373</v>
      </c>
      <c r="AW325" s="3">
        <f t="shared" si="2667"/>
        <v>2.1549165120593692</v>
      </c>
      <c r="AX325" s="3">
        <f t="shared" si="2667"/>
        <v>2.1520912547528517</v>
      </c>
      <c r="AY325" s="3">
        <f t="shared" si="2667"/>
        <v>1.9972170686456401</v>
      </c>
      <c r="AZ325" s="3">
        <f t="shared" si="2667"/>
        <v>1.9294449670743179</v>
      </c>
      <c r="BA325" s="3">
        <f t="shared" si="2667"/>
        <v>1.8865979381443299</v>
      </c>
      <c r="BB325" s="3">
        <f t="shared" si="2667"/>
        <v>1.9674017257909875</v>
      </c>
      <c r="BC325" s="3">
        <f t="shared" si="2667"/>
        <v>2.1156941649899395</v>
      </c>
      <c r="BD325" s="3">
        <f t="shared" si="2667"/>
        <v>2.2815126050420167</v>
      </c>
      <c r="BE325" s="3">
        <f t="shared" si="2667"/>
        <v>2.3837084673097535</v>
      </c>
      <c r="BF325" s="3">
        <f t="shared" si="2667"/>
        <v>2.5560538116591927</v>
      </c>
      <c r="BG325" s="3">
        <f t="shared" si="2667"/>
        <v>2.5954802259887004</v>
      </c>
      <c r="BH325" s="3">
        <f t="shared" si="2667"/>
        <v>2.6834862385321099</v>
      </c>
      <c r="BI325" s="3">
        <f t="shared" ref="BI325:BJ325" si="2668">IFERROR(BI44/(BI42+BI43),0)</f>
        <v>2.7331786542923435</v>
      </c>
      <c r="BJ325" s="3">
        <f t="shared" si="2668"/>
        <v>2.9827373612823673</v>
      </c>
      <c r="BK325" s="3">
        <f t="shared" ref="BK325:BL325" si="2669">IFERROR(BK44/(BK42+BK43),0)</f>
        <v>3.0476190476190474</v>
      </c>
      <c r="BL325" s="3">
        <f t="shared" si="2669"/>
        <v>3.2728459530026108</v>
      </c>
      <c r="BM325" s="3">
        <f t="shared" ref="BM325" si="2670">IFERROR(BM44/(BM42+BM43),0)</f>
        <v>3.3801874163319945</v>
      </c>
      <c r="BN325" s="151"/>
      <c r="BO325" s="151"/>
      <c r="BP325" s="151"/>
      <c r="BQ325" s="151"/>
      <c r="BR325" s="151"/>
      <c r="BS325" s="151"/>
      <c r="BT325" s="151"/>
      <c r="BU325" s="151"/>
      <c r="BV325" s="151"/>
      <c r="BW325" s="151"/>
      <c r="BX325" s="151"/>
      <c r="BY325" s="151"/>
      <c r="BZ325" s="151"/>
    </row>
    <row r="326" spans="2:78" x14ac:dyDescent="0.25">
      <c r="B326" s="150" t="str">
        <f t="shared" si="2653"/>
        <v xml:space="preserve">Campania </v>
      </c>
      <c r="C326" s="1">
        <f t="shared" si="2658"/>
        <v>51</v>
      </c>
      <c r="D326" s="3"/>
    </row>
    <row r="327" spans="2:78" x14ac:dyDescent="0.25">
      <c r="B327" s="150" t="str">
        <f t="shared" si="2653"/>
        <v xml:space="preserve">Liguria </v>
      </c>
      <c r="C327" s="1">
        <f t="shared" si="2658"/>
        <v>58</v>
      </c>
      <c r="D327" s="3"/>
    </row>
    <row r="328" spans="2:78" x14ac:dyDescent="0.25">
      <c r="B328" s="150" t="str">
        <f t="shared" si="2653"/>
        <v xml:space="preserve">Toscana </v>
      </c>
      <c r="C328" s="1">
        <f t="shared" si="2658"/>
        <v>65</v>
      </c>
      <c r="D328" s="3">
        <f>IFERROR(D65/(D63+D64),0)</f>
        <v>0</v>
      </c>
      <c r="E328" s="3">
        <f t="shared" ref="E328:BH328" si="2671">IFERROR(E65/(E63+E64),0)</f>
        <v>0</v>
      </c>
      <c r="F328" s="3">
        <f t="shared" si="2671"/>
        <v>0</v>
      </c>
      <c r="G328" s="3">
        <f t="shared" si="2671"/>
        <v>0</v>
      </c>
      <c r="H328" s="3">
        <f t="shared" si="2671"/>
        <v>0.4</v>
      </c>
      <c r="I328" s="3">
        <f t="shared" si="2671"/>
        <v>0.42857142857142855</v>
      </c>
      <c r="J328" s="3">
        <f t="shared" si="2671"/>
        <v>0.7142857142857143</v>
      </c>
      <c r="K328" s="3">
        <f t="shared" si="2671"/>
        <v>0.7142857142857143</v>
      </c>
      <c r="L328" s="3">
        <f t="shared" si="2671"/>
        <v>0.8</v>
      </c>
      <c r="M328" s="3">
        <f t="shared" si="2671"/>
        <v>1.1764705882352942</v>
      </c>
      <c r="N328" s="3">
        <f t="shared" si="2671"/>
        <v>1.0689655172413792</v>
      </c>
      <c r="O328" s="3">
        <f t="shared" si="2671"/>
        <v>0.95</v>
      </c>
      <c r="P328" s="3">
        <f t="shared" si="2671"/>
        <v>0.83606557377049184</v>
      </c>
      <c r="Q328" s="3">
        <f t="shared" si="2671"/>
        <v>0.68367346938775508</v>
      </c>
      <c r="R328" s="3">
        <f t="shared" si="2671"/>
        <v>0.77586206896551724</v>
      </c>
      <c r="S328" s="3">
        <f t="shared" si="2671"/>
        <v>0.98473282442748089</v>
      </c>
      <c r="T328" s="3">
        <f t="shared" si="2671"/>
        <v>1.2269503546099292</v>
      </c>
      <c r="U328" s="3">
        <f t="shared" si="2671"/>
        <v>1.2138364779874213</v>
      </c>
      <c r="V328" s="3">
        <f t="shared" si="2671"/>
        <v>1.1563981042654028</v>
      </c>
      <c r="W328" s="3">
        <f t="shared" si="2671"/>
        <v>1.48582995951417</v>
      </c>
      <c r="X328" s="3">
        <f t="shared" si="2671"/>
        <v>1.7056737588652482</v>
      </c>
      <c r="Y328" s="3">
        <f t="shared" si="2671"/>
        <v>1.9822695035460993</v>
      </c>
      <c r="Z328" s="3">
        <f t="shared" si="2671"/>
        <v>1.1694915254237288</v>
      </c>
      <c r="AA328" s="3">
        <f t="shared" si="2671"/>
        <v>1.1993185689948893</v>
      </c>
      <c r="AB328" s="3">
        <f t="shared" si="2671"/>
        <v>1.0942562592047129</v>
      </c>
      <c r="AC328" s="3">
        <f t="shared" si="2671"/>
        <v>1.1683544303797468</v>
      </c>
      <c r="AD328" s="3">
        <f t="shared" si="2671"/>
        <v>1.1997690531177829</v>
      </c>
      <c r="AE328" s="3">
        <f t="shared" si="2671"/>
        <v>1.3279044516829532</v>
      </c>
      <c r="AF328" s="3">
        <f t="shared" si="2671"/>
        <v>1.1384758364312269</v>
      </c>
      <c r="AG328" s="3">
        <f t="shared" si="2671"/>
        <v>1.1678141135972462</v>
      </c>
      <c r="AH328" s="3">
        <f t="shared" si="2671"/>
        <v>1.2208000000000001</v>
      </c>
      <c r="AI328" s="3">
        <f t="shared" si="2671"/>
        <v>1.2939814814814814</v>
      </c>
      <c r="AJ328" s="3">
        <f t="shared" si="2671"/>
        <v>1.3888470233609647</v>
      </c>
      <c r="AK328" s="3">
        <f t="shared" si="2671"/>
        <v>1.5627737226277372</v>
      </c>
      <c r="AL328" s="3">
        <f t="shared" si="2671"/>
        <v>1.7316017316017316</v>
      </c>
      <c r="AM328" s="3">
        <f t="shared" si="2671"/>
        <v>1.903225806451613</v>
      </c>
      <c r="AN328" s="3">
        <f t="shared" si="2671"/>
        <v>1.9907997169143665</v>
      </c>
      <c r="AO328" s="3">
        <f t="shared" si="2671"/>
        <v>2.1277346506704307</v>
      </c>
      <c r="AP328" s="3">
        <f t="shared" si="2671"/>
        <v>2.348951048951049</v>
      </c>
      <c r="AQ328" s="3">
        <f t="shared" si="2671"/>
        <v>2.4161447459986083</v>
      </c>
      <c r="AR328" s="3">
        <f t="shared" si="2671"/>
        <v>2.5717314487632508</v>
      </c>
      <c r="AS328" s="3">
        <f t="shared" si="2671"/>
        <v>2.738284066330209</v>
      </c>
      <c r="AT328" s="3">
        <f t="shared" si="2671"/>
        <v>2.8</v>
      </c>
      <c r="AU328" s="3">
        <f t="shared" si="2671"/>
        <v>3.02</v>
      </c>
      <c r="AV328" s="3">
        <f t="shared" si="2671"/>
        <v>3.1907993966817498</v>
      </c>
      <c r="AW328" s="3">
        <f t="shared" si="2671"/>
        <v>3.4072642967542506</v>
      </c>
      <c r="AX328" s="3">
        <f t="shared" si="2671"/>
        <v>3.5951065509076559</v>
      </c>
      <c r="AY328" s="3">
        <f t="shared" si="2671"/>
        <v>3.8557536466774716</v>
      </c>
      <c r="AZ328" s="3">
        <f t="shared" si="2671"/>
        <v>4.0466830466830466</v>
      </c>
      <c r="BA328" s="3">
        <f t="shared" si="2671"/>
        <v>4.1413311421528345</v>
      </c>
      <c r="BB328" s="3">
        <f t="shared" si="2671"/>
        <v>4.1768541157294212</v>
      </c>
      <c r="BC328" s="3">
        <f t="shared" si="2671"/>
        <v>4.3788767812238056</v>
      </c>
      <c r="BD328" s="3">
        <f t="shared" si="2671"/>
        <v>4.7354726799653077</v>
      </c>
      <c r="BE328" s="3">
        <f t="shared" si="2671"/>
        <v>4.9574660633484164</v>
      </c>
      <c r="BF328" s="3">
        <f t="shared" si="2671"/>
        <v>4.9851988899167434</v>
      </c>
      <c r="BG328" s="3">
        <f t="shared" si="2671"/>
        <v>5.2222222222222223</v>
      </c>
      <c r="BH328" s="3">
        <f t="shared" si="2671"/>
        <v>5.3643410852713176</v>
      </c>
      <c r="BI328" s="3">
        <f t="shared" ref="BI328:BJ328" si="2672">IFERROR(BI65/(BI63+BI64),0)</f>
        <v>5.595617529880478</v>
      </c>
      <c r="BJ328" s="3">
        <f t="shared" si="2672"/>
        <v>5.204225352112676</v>
      </c>
      <c r="BK328" s="3">
        <f t="shared" ref="BK328:BL328" si="2673">IFERROR(BK65/(BK63+BK64),0)</f>
        <v>5.4348279457768509</v>
      </c>
      <c r="BL328" s="3">
        <f t="shared" si="2673"/>
        <v>5.8372352285395763</v>
      </c>
      <c r="BM328" s="3">
        <f t="shared" ref="BM328" si="2674">IFERROR(BM65/(BM63+BM64),0)</f>
        <v>6.2051582649472454</v>
      </c>
      <c r="BN328" s="151"/>
      <c r="BO328" s="151"/>
      <c r="BP328" s="151"/>
      <c r="BQ328" s="151"/>
      <c r="BR328" s="151"/>
      <c r="BS328" s="151"/>
      <c r="BT328" s="151"/>
      <c r="BU328" s="151"/>
      <c r="BV328" s="151"/>
      <c r="BW328" s="151"/>
      <c r="BX328" s="151"/>
      <c r="BY328" s="151"/>
      <c r="BZ328" s="151"/>
    </row>
    <row r="329" spans="2:78" x14ac:dyDescent="0.25">
      <c r="B329" s="150" t="str">
        <f t="shared" si="2653"/>
        <v xml:space="preserve">Lazio </v>
      </c>
      <c r="C329" s="1">
        <f t="shared" si="2658"/>
        <v>72</v>
      </c>
      <c r="D329" s="3"/>
    </row>
    <row r="330" spans="2:78" x14ac:dyDescent="0.25">
      <c r="B330" s="150" t="str">
        <f t="shared" si="2653"/>
        <v xml:space="preserve">Friuli Venezia Giulia </v>
      </c>
      <c r="C330" s="1">
        <f t="shared" si="2658"/>
        <v>79</v>
      </c>
      <c r="D330" s="3"/>
    </row>
    <row r="331" spans="2:78" x14ac:dyDescent="0.25">
      <c r="B331" s="150" t="str">
        <f t="shared" si="2653"/>
        <v xml:space="preserve">Umbria </v>
      </c>
      <c r="C331" s="1">
        <f t="shared" si="2658"/>
        <v>86</v>
      </c>
      <c r="D331" s="3"/>
    </row>
    <row r="332" spans="2:78" x14ac:dyDescent="0.25">
      <c r="B332" s="150" t="str">
        <f t="shared" si="2653"/>
        <v xml:space="preserve">Sicilia </v>
      </c>
      <c r="C332" s="1">
        <f t="shared" si="2658"/>
        <v>93</v>
      </c>
      <c r="D332" s="3"/>
    </row>
    <row r="333" spans="2:78" x14ac:dyDescent="0.25">
      <c r="B333" s="150" t="str">
        <f t="shared" si="2653"/>
        <v xml:space="preserve">Abruzzo </v>
      </c>
      <c r="C333" s="1">
        <f t="shared" si="2658"/>
        <v>100</v>
      </c>
      <c r="D333" s="3"/>
    </row>
    <row r="334" spans="2:78" x14ac:dyDescent="0.25">
      <c r="B334" s="150" t="str">
        <f t="shared" si="2653"/>
        <v xml:space="preserve">Puglia </v>
      </c>
      <c r="C334" s="1">
        <f t="shared" si="2658"/>
        <v>107</v>
      </c>
      <c r="D334" s="3"/>
    </row>
    <row r="335" spans="2:78" x14ac:dyDescent="0.25">
      <c r="B335" s="150" t="str">
        <f t="shared" si="2653"/>
        <v xml:space="preserve">Trento </v>
      </c>
      <c r="C335" s="1">
        <f t="shared" si="2658"/>
        <v>114</v>
      </c>
      <c r="D335" s="3"/>
    </row>
    <row r="336" spans="2:78" x14ac:dyDescent="0.25">
      <c r="B336" s="150" t="str">
        <f>+B309</f>
        <v xml:space="preserve">Molise </v>
      </c>
      <c r="C336" s="1">
        <f t="shared" si="2658"/>
        <v>121</v>
      </c>
      <c r="D336" s="3"/>
    </row>
    <row r="337" spans="2:78" x14ac:dyDescent="0.25">
      <c r="B337" s="150" t="str">
        <f t="shared" si="2653"/>
        <v xml:space="preserve">Basilicata </v>
      </c>
      <c r="C337" s="1">
        <f t="shared" si="2658"/>
        <v>128</v>
      </c>
      <c r="D337" s="3"/>
    </row>
    <row r="338" spans="2:78" x14ac:dyDescent="0.25">
      <c r="B338" s="150" t="str">
        <f t="shared" si="2653"/>
        <v xml:space="preserve">Calabria </v>
      </c>
      <c r="C338" s="1">
        <f t="shared" si="2658"/>
        <v>135</v>
      </c>
      <c r="D338" s="3"/>
    </row>
    <row r="339" spans="2:78" x14ac:dyDescent="0.25">
      <c r="B339" s="150" t="str">
        <f t="shared" si="2653"/>
        <v xml:space="preserve">Bolzano </v>
      </c>
      <c r="C339" s="1">
        <f t="shared" si="2658"/>
        <v>142</v>
      </c>
      <c r="D339" s="3"/>
    </row>
    <row r="340" spans="2:78" x14ac:dyDescent="0.25">
      <c r="B340" s="150" t="str">
        <f t="shared" si="2653"/>
        <v xml:space="preserve">Sardegna </v>
      </c>
      <c r="C340" s="1">
        <f t="shared" si="2658"/>
        <v>149</v>
      </c>
      <c r="D340" s="3"/>
    </row>
    <row r="341" spans="2:78" x14ac:dyDescent="0.25">
      <c r="B341" s="150" t="str">
        <f t="shared" si="2653"/>
        <v xml:space="preserve">Valle d'Aosta </v>
      </c>
      <c r="C341" s="1">
        <f t="shared" si="2658"/>
        <v>156</v>
      </c>
      <c r="D341" s="3"/>
    </row>
    <row r="342" spans="2:78" x14ac:dyDescent="0.25">
      <c r="B342" s="1"/>
    </row>
    <row r="343" spans="2:78" x14ac:dyDescent="0.25">
      <c r="B343" s="1"/>
      <c r="C343" s="1" t="str">
        <f>+C4</f>
        <v>ITALIA</v>
      </c>
      <c r="D343" t="s">
        <v>428</v>
      </c>
      <c r="E343" s="3">
        <f>+(E4+E8+E9)/E10</f>
        <v>3.7341992346051261E-2</v>
      </c>
      <c r="F343" s="3">
        <f t="shared" ref="F343:AN343" si="2675">+(F4+F8+F9)/F10</f>
        <v>4.1723166788359238E-2</v>
      </c>
      <c r="G343" s="3">
        <f t="shared" si="2675"/>
        <v>5.4103545863159644E-2</v>
      </c>
      <c r="H343" s="3">
        <f t="shared" si="2675"/>
        <v>5.657852819369226E-2</v>
      </c>
      <c r="I343" s="3">
        <f t="shared" si="2675"/>
        <v>6.0446921386849581E-2</v>
      </c>
      <c r="J343" s="3">
        <f t="shared" si="2675"/>
        <v>8.0181757940076676E-2</v>
      </c>
      <c r="K343" s="3">
        <f t="shared" si="2675"/>
        <v>8.7213536089098306E-2</v>
      </c>
      <c r="L343" s="3">
        <f t="shared" si="2675"/>
        <v>9.5999071351184032E-2</v>
      </c>
      <c r="M343" s="3">
        <f t="shared" si="2675"/>
        <v>0.10344596631057232</v>
      </c>
      <c r="N343" s="3">
        <f t="shared" si="2675"/>
        <v>0.11921389283727829</v>
      </c>
      <c r="O343" s="3">
        <f t="shared" si="2675"/>
        <v>0.1275062570477736</v>
      </c>
      <c r="P343" s="3">
        <f t="shared" si="2675"/>
        <v>0.139864961247682</v>
      </c>
      <c r="Q343" s="3">
        <f t="shared" si="2675"/>
        <v>0.1476860844664277</v>
      </c>
      <c r="R343" s="3">
        <f t="shared" si="2675"/>
        <v>0.17040092148775685</v>
      </c>
      <c r="S343" s="3">
        <f t="shared" si="2675"/>
        <v>0.16703148401112555</v>
      </c>
      <c r="T343" s="3">
        <f t="shared" si="2675"/>
        <v>0.17035295404215764</v>
      </c>
      <c r="U343" s="3">
        <f t="shared" si="2675"/>
        <v>0.1757100835939589</v>
      </c>
      <c r="V343" s="3">
        <f t="shared" si="2675"/>
        <v>0.18115050057442966</v>
      </c>
      <c r="W343" s="3">
        <f t="shared" si="2675"/>
        <v>0.19379866263625539</v>
      </c>
      <c r="X343" s="3">
        <f t="shared" si="2675"/>
        <v>0.19813609396392284</v>
      </c>
      <c r="Y343" s="3">
        <f t="shared" si="2675"/>
        <v>0.20280946927414795</v>
      </c>
      <c r="Z343" s="3">
        <f t="shared" si="2675"/>
        <v>0.21193754750869451</v>
      </c>
      <c r="AA343" s="3">
        <f t="shared" si="2675"/>
        <v>0.21573507469448655</v>
      </c>
      <c r="AB343" s="3">
        <f t="shared" si="2675"/>
        <v>0.22450855413974405</v>
      </c>
      <c r="AC343" s="3">
        <f t="shared" si="2675"/>
        <v>0.22727975793432131</v>
      </c>
      <c r="AD343" s="3">
        <f t="shared" si="2675"/>
        <v>0.22972961384432</v>
      </c>
      <c r="AE343" s="3">
        <f t="shared" si="2675"/>
        <v>0.22886045773639524</v>
      </c>
      <c r="AF343" s="3">
        <f t="shared" si="2675"/>
        <v>0.23206688254171084</v>
      </c>
      <c r="AG343" s="3">
        <f t="shared" si="2675"/>
        <v>0.2329440605595291</v>
      </c>
      <c r="AH343" s="3">
        <f t="shared" si="2675"/>
        <v>0.22927152521999106</v>
      </c>
      <c r="AI343" s="3">
        <f t="shared" si="2675"/>
        <v>0.22306264886722429</v>
      </c>
      <c r="AJ343" s="3">
        <f t="shared" si="2675"/>
        <v>0.21949406083551776</v>
      </c>
      <c r="AK343" s="3">
        <f t="shared" si="2675"/>
        <v>0.21528848079045274</v>
      </c>
      <c r="AL343" s="3">
        <f t="shared" si="2675"/>
        <v>0.21515979120322445</v>
      </c>
      <c r="AM343" s="3">
        <f t="shared" si="2675"/>
        <v>0.2131289029849652</v>
      </c>
      <c r="AN343" s="3">
        <f t="shared" si="2675"/>
        <v>0.20867589275851731</v>
      </c>
      <c r="AO343" s="3">
        <f t="shared" ref="AO343:BZ343" si="2676">+AO9/AO4</f>
        <v>0.16327011865164076</v>
      </c>
      <c r="AP343" s="3">
        <f t="shared" si="2676"/>
        <v>0.1675516863538393</v>
      </c>
      <c r="AQ343" s="3">
        <f t="shared" si="2676"/>
        <v>0.17193282428444279</v>
      </c>
      <c r="AR343" s="3">
        <f t="shared" si="2676"/>
        <v>0.17402632711783764</v>
      </c>
      <c r="AS343" s="3">
        <f t="shared" si="2676"/>
        <v>0.17411174188457576</v>
      </c>
      <c r="AT343" s="3">
        <f t="shared" si="2676"/>
        <v>0.17731013982637064</v>
      </c>
      <c r="AU343" s="3">
        <f t="shared" si="2676"/>
        <v>0.1820723526847885</v>
      </c>
      <c r="AV343" s="3">
        <f t="shared" si="2676"/>
        <v>0.18547794503579601</v>
      </c>
      <c r="AW343" s="3">
        <f t="shared" si="2676"/>
        <v>0.18868255623109717</v>
      </c>
      <c r="AX343" s="3">
        <f t="shared" si="2676"/>
        <v>0.19180242793035726</v>
      </c>
      <c r="AY343" s="3">
        <f t="shared" si="2676"/>
        <v>0.19415771574464691</v>
      </c>
      <c r="AZ343" s="3">
        <f t="shared" si="2676"/>
        <v>0.19460553724585097</v>
      </c>
      <c r="BA343" s="3">
        <f t="shared" si="2676"/>
        <v>0.197508106856084</v>
      </c>
      <c r="BB343" s="3">
        <f t="shared" si="2676"/>
        <v>0.20200209030501193</v>
      </c>
      <c r="BC343" s="3">
        <f t="shared" si="2676"/>
        <v>0.2053254662391622</v>
      </c>
      <c r="BD343" s="3">
        <f t="shared" si="2676"/>
        <v>0.20796007766844579</v>
      </c>
      <c r="BE343" s="3">
        <f t="shared" si="2676"/>
        <v>0.21264561246049998</v>
      </c>
      <c r="BF343" s="3">
        <f t="shared" si="2676"/>
        <v>0.21552180085551773</v>
      </c>
      <c r="BG343" s="3">
        <f t="shared" si="2676"/>
        <v>0.21855399650830892</v>
      </c>
      <c r="BH343" s="3">
        <f t="shared" si="2676"/>
        <v>0.22278887995787022</v>
      </c>
      <c r="BI343" s="3">
        <f t="shared" si="2676"/>
        <v>0.22883881569785255</v>
      </c>
      <c r="BJ343" s="3">
        <f t="shared" si="2676"/>
        <v>0.23291766868773156</v>
      </c>
      <c r="BK343" s="3">
        <f t="shared" si="2676"/>
        <v>0.23911537885594489</v>
      </c>
      <c r="BL343" s="3">
        <f t="shared" si="2676"/>
        <v>0.24377857256845684</v>
      </c>
      <c r="BM343" s="3">
        <f t="shared" si="2676"/>
        <v>0.24926544918608937</v>
      </c>
      <c r="BN343" s="3" t="e">
        <f t="shared" si="2676"/>
        <v>#DIV/0!</v>
      </c>
      <c r="BO343" s="3" t="e">
        <f t="shared" si="2676"/>
        <v>#DIV/0!</v>
      </c>
      <c r="BP343" s="3" t="e">
        <f t="shared" si="2676"/>
        <v>#DIV/0!</v>
      </c>
      <c r="BQ343" s="3" t="e">
        <f t="shared" si="2676"/>
        <v>#DIV/0!</v>
      </c>
      <c r="BR343" s="3" t="e">
        <f t="shared" si="2676"/>
        <v>#DIV/0!</v>
      </c>
      <c r="BS343" s="3" t="e">
        <f t="shared" si="2676"/>
        <v>#DIV/0!</v>
      </c>
      <c r="BT343" s="3" t="e">
        <f t="shared" si="2676"/>
        <v>#DIV/0!</v>
      </c>
      <c r="BU343" s="3" t="e">
        <f t="shared" si="2676"/>
        <v>#DIV/0!</v>
      </c>
      <c r="BV343" s="3" t="e">
        <f t="shared" si="2676"/>
        <v>#DIV/0!</v>
      </c>
      <c r="BW343" s="3" t="e">
        <f t="shared" si="2676"/>
        <v>#DIV/0!</v>
      </c>
      <c r="BX343" s="3" t="e">
        <f t="shared" si="2676"/>
        <v>#DIV/0!</v>
      </c>
      <c r="BY343" s="3" t="e">
        <f t="shared" si="2676"/>
        <v>#DIV/0!</v>
      </c>
      <c r="BZ343" s="3" t="e">
        <f t="shared" si="2676"/>
        <v>#DIV/0!</v>
      </c>
    </row>
    <row r="344" spans="2:78" x14ac:dyDescent="0.25">
      <c r="B344" s="1"/>
      <c r="D344" t="s">
        <v>429</v>
      </c>
      <c r="E344" s="3">
        <f>+E9/(E4+E8+E9)</f>
        <v>3.1055900621118012E-2</v>
      </c>
      <c r="F344" s="3">
        <f t="shared" ref="F344:AP344" si="2677">+F9/(F4+F8+F9)</f>
        <v>0.03</v>
      </c>
      <c r="G344" s="3">
        <f t="shared" si="2677"/>
        <v>2.6153846153846153E-2</v>
      </c>
      <c r="H344" s="3">
        <f t="shared" si="2677"/>
        <v>2.364864864864865E-2</v>
      </c>
      <c r="I344" s="3">
        <f t="shared" si="2677"/>
        <v>2.5709219858156027E-2</v>
      </c>
      <c r="J344" s="3">
        <f t="shared" si="2677"/>
        <v>2.0070838252656435E-2</v>
      </c>
      <c r="K344" s="3">
        <f t="shared" si="2677"/>
        <v>2.5540275049115914E-2</v>
      </c>
      <c r="L344" s="3">
        <f t="shared" si="2677"/>
        <v>3.1841999193873441E-2</v>
      </c>
      <c r="M344" s="3">
        <f t="shared" si="2677"/>
        <v>3.463904176108773E-2</v>
      </c>
      <c r="N344" s="3">
        <f t="shared" si="2677"/>
        <v>3.8361845515811302E-2</v>
      </c>
      <c r="O344" s="3">
        <f t="shared" si="2677"/>
        <v>4.2493528904227786E-2</v>
      </c>
      <c r="P344" s="3">
        <f t="shared" si="2677"/>
        <v>3.9605643379228284E-2</v>
      </c>
      <c r="Q344" s="3">
        <f t="shared" si="2677"/>
        <v>4.9627118644067797E-2</v>
      </c>
      <c r="R344" s="3">
        <f t="shared" si="2677"/>
        <v>5.0479720889664195E-2</v>
      </c>
      <c r="S344" s="3">
        <f t="shared" si="2677"/>
        <v>6.2173613163858506E-2</v>
      </c>
      <c r="T344" s="3">
        <f t="shared" si="2677"/>
        <v>6.6361739688653512E-2</v>
      </c>
      <c r="U344" s="3">
        <f t="shared" si="2677"/>
        <v>6.7226890756302518E-2</v>
      </c>
      <c r="V344" s="3">
        <f t="shared" si="2677"/>
        <v>7.1687429218573046E-2</v>
      </c>
      <c r="W344" s="3">
        <f t="shared" si="2677"/>
        <v>6.8109845441225128E-2</v>
      </c>
      <c r="X344" s="3">
        <f t="shared" si="2677"/>
        <v>7.3099769669050796E-2</v>
      </c>
      <c r="Y344" s="3">
        <f t="shared" si="2677"/>
        <v>7.7126518942101499E-2</v>
      </c>
      <c r="Z344" s="3">
        <f t="shared" si="2677"/>
        <v>7.9445185044118585E-2</v>
      </c>
      <c r="AA344" s="3">
        <f t="shared" si="2677"/>
        <v>8.3387001932069549E-2</v>
      </c>
      <c r="AB344" s="3">
        <f t="shared" si="2677"/>
        <v>8.297794565614719E-2</v>
      </c>
      <c r="AC344" s="3">
        <f t="shared" si="2677"/>
        <v>8.5748920695008612E-2</v>
      </c>
      <c r="AD344" s="3">
        <f t="shared" si="2677"/>
        <v>9.0055619843965803E-2</v>
      </c>
      <c r="AE344" s="3">
        <f t="shared" si="2677"/>
        <v>9.2596976563292632E-2</v>
      </c>
      <c r="AF344" s="3">
        <f t="shared" si="2677"/>
        <v>9.5061554585699315E-2</v>
      </c>
      <c r="AG344" s="3">
        <f t="shared" si="2677"/>
        <v>9.8589106048340466E-2</v>
      </c>
      <c r="AH344" s="3">
        <f t="shared" si="2677"/>
        <v>0.10086575430860646</v>
      </c>
      <c r="AI344" s="3">
        <f t="shared" si="2677"/>
        <v>0.10137945591576751</v>
      </c>
      <c r="AJ344" s="3">
        <f t="shared" si="2677"/>
        <v>0.10559781729057319</v>
      </c>
      <c r="AK344" s="3">
        <f t="shared" si="2677"/>
        <v>0.10838956657150273</v>
      </c>
      <c r="AL344" s="3">
        <f t="shared" si="2677"/>
        <v>0.1103399563922243</v>
      </c>
      <c r="AM344" s="3">
        <f t="shared" si="2677"/>
        <v>0.11392877854116908</v>
      </c>
      <c r="AN344" s="3">
        <f t="shared" si="2677"/>
        <v>0.11747580157289776</v>
      </c>
      <c r="AO344" s="3">
        <f t="shared" si="2677"/>
        <v>0.11897010147050843</v>
      </c>
      <c r="AP344" s="3">
        <f t="shared" si="2677"/>
        <v>0.12074590860970827</v>
      </c>
    </row>
    <row r="345" spans="2:78" x14ac:dyDescent="0.25">
      <c r="B345" s="1"/>
    </row>
    <row r="346" spans="2:78" x14ac:dyDescent="0.25">
      <c r="B346" s="1"/>
    </row>
    <row r="347" spans="2:78" x14ac:dyDescent="0.25">
      <c r="B347" s="1"/>
      <c r="C347" s="142" t="s">
        <v>68</v>
      </c>
      <c r="D347" s="3" t="s">
        <v>428</v>
      </c>
      <c r="E347" s="3">
        <v>6.4864864864864868E-2</v>
      </c>
      <c r="F347" s="3">
        <v>8.0423940149625936E-2</v>
      </c>
      <c r="G347" s="3">
        <v>0.1213855421686747</v>
      </c>
      <c r="H347" s="3">
        <v>0.10982419855222338</v>
      </c>
      <c r="I347" s="3">
        <v>0.10746112178927136</v>
      </c>
      <c r="J347" s="3">
        <v>0.14304404709986918</v>
      </c>
      <c r="K347" s="3">
        <v>0.15823343848580443</v>
      </c>
      <c r="L347" s="3">
        <v>0.15871358462984234</v>
      </c>
      <c r="M347" s="3">
        <v>0.14994232987312572</v>
      </c>
      <c r="N347" s="3">
        <v>0.18220819167880847</v>
      </c>
      <c r="O347" s="3">
        <v>0.19268220714074949</v>
      </c>
      <c r="P347" s="3">
        <v>0.2167575104575992</v>
      </c>
      <c r="Q347" s="3">
        <v>0.22601704974641201</v>
      </c>
      <c r="R347" s="3">
        <v>0.27161658803079214</v>
      </c>
      <c r="S347" s="3">
        <v>0.269612179337958</v>
      </c>
      <c r="T347" s="3">
        <v>0.28405322096063051</v>
      </c>
      <c r="U347" s="3">
        <v>0.29542222523193606</v>
      </c>
      <c r="V347" s="3">
        <v>0.3003058103975535</v>
      </c>
      <c r="W347" s="3">
        <v>0.31463729872367924</v>
      </c>
      <c r="X347" s="3">
        <v>0.32876712328767121</v>
      </c>
      <c r="Y347" s="3">
        <v>0.33625616894295879</v>
      </c>
      <c r="Z347" s="3">
        <v>0.34920019806669683</v>
      </c>
      <c r="AA347" s="3">
        <v>0.36161525427189023</v>
      </c>
      <c r="AB347" s="3">
        <v>0.38059872904065539</v>
      </c>
      <c r="AC347" s="3">
        <v>0.3894077727638437</v>
      </c>
      <c r="AD347" s="3">
        <v>0.38236175633148511</v>
      </c>
      <c r="AE347" s="3">
        <v>0.38536502450494348</v>
      </c>
      <c r="AF347" s="3">
        <v>0.39268452527238468</v>
      </c>
      <c r="AG347" s="3">
        <v>0.40032596649064478</v>
      </c>
      <c r="AH347" s="3">
        <v>0.39607670266696055</v>
      </c>
      <c r="AI347" s="3">
        <v>0.39776315939484452</v>
      </c>
      <c r="AJ347" s="3">
        <v>0.38908825370331734</v>
      </c>
      <c r="AK347" s="3">
        <v>0.38452533096592295</v>
      </c>
      <c r="AL347" s="3">
        <v>0.38182275275144789</v>
      </c>
      <c r="AM347" s="3">
        <v>0.37963388170038809</v>
      </c>
      <c r="AN347" s="3">
        <v>0.37690160502442427</v>
      </c>
    </row>
    <row r="348" spans="2:78" x14ac:dyDescent="0.25">
      <c r="B348" s="1"/>
      <c r="C348" s="142"/>
      <c r="D348" s="3" t="s">
        <v>429</v>
      </c>
      <c r="E348" s="3">
        <v>3.7499999999999999E-2</v>
      </c>
      <c r="F348" s="3">
        <v>3.4883720930232558E-2</v>
      </c>
      <c r="G348" s="3">
        <v>3.4739454094292806E-2</v>
      </c>
      <c r="H348" s="3">
        <v>3.2015065913370999E-2</v>
      </c>
      <c r="I348" s="3">
        <v>3.7398373983739838E-2</v>
      </c>
      <c r="J348" s="3">
        <v>2.4390243902439025E-2</v>
      </c>
      <c r="K348" s="3">
        <v>3.0303030303030304E-2</v>
      </c>
      <c r="L348" s="3">
        <v>3.6184210526315791E-2</v>
      </c>
      <c r="M348" s="3">
        <v>4.0109890109890113E-2</v>
      </c>
      <c r="N348" s="3">
        <v>4.3536206130608615E-2</v>
      </c>
      <c r="O348" s="3">
        <v>5.1684532924961717E-2</v>
      </c>
      <c r="P348" s="3">
        <v>4.502923976608187E-2</v>
      </c>
      <c r="Q348" s="3">
        <v>6.3738362377655761E-2</v>
      </c>
      <c r="R348" s="3">
        <v>6.0888645090510146E-2</v>
      </c>
      <c r="S348" s="3">
        <v>8.0815057848385427E-2</v>
      </c>
      <c r="T348" s="3">
        <v>8.4752747252747257E-2</v>
      </c>
      <c r="U348" s="3">
        <v>8.5272206303724923E-2</v>
      </c>
      <c r="V348" s="3">
        <v>9.0631364562118122E-2</v>
      </c>
      <c r="W348" s="3">
        <v>8.267008985879333E-2</v>
      </c>
      <c r="X348" s="3">
        <v>9.1772151898734181E-2</v>
      </c>
      <c r="Y348" s="3">
        <v>9.6934944364803058E-2</v>
      </c>
      <c r="Z348" s="3">
        <v>0.10110974106041924</v>
      </c>
      <c r="AA348" s="3">
        <v>0.11059673685993338</v>
      </c>
      <c r="AB348" s="3">
        <v>0.10903238784952726</v>
      </c>
      <c r="AC348" s="3">
        <v>0.1144897592526051</v>
      </c>
      <c r="AD348" s="3">
        <v>0.12130119537526945</v>
      </c>
      <c r="AE348" s="3">
        <v>0.12703080202896419</v>
      </c>
      <c r="AF348" s="3">
        <v>0.13128889816070374</v>
      </c>
      <c r="AG348" s="3">
        <v>0.13607790769631631</v>
      </c>
      <c r="AH348" s="3">
        <v>0.13831694799975267</v>
      </c>
      <c r="AI348" s="3">
        <v>0.13932758175929377</v>
      </c>
      <c r="AJ348" s="3">
        <v>0.14483350313689741</v>
      </c>
      <c r="AK348" s="3">
        <v>0.15080553088925536</v>
      </c>
      <c r="AL348" s="3">
        <v>0.15509547150486502</v>
      </c>
      <c r="AM348" s="3">
        <v>0.16171343184459572</v>
      </c>
      <c r="AN348" s="3">
        <v>0.16661266432142197</v>
      </c>
    </row>
    <row r="349" spans="2:78" x14ac:dyDescent="0.25">
      <c r="B349" s="1"/>
      <c r="C349" s="143" t="s">
        <v>430</v>
      </c>
      <c r="D349" s="103">
        <f>CORREL(E347:AN347,E348:AN348)</f>
        <v>0.93001974248378039</v>
      </c>
    </row>
    <row r="350" spans="2:78" x14ac:dyDescent="0.25">
      <c r="B350" s="1"/>
      <c r="C350" s="142" t="s">
        <v>78</v>
      </c>
      <c r="D350" s="3" t="s">
        <v>428</v>
      </c>
      <c r="E350" s="3">
        <v>1.1375661375661376E-2</v>
      </c>
      <c r="F350" s="3">
        <v>1.4489795918367347E-2</v>
      </c>
      <c r="G350" s="3">
        <v>1.8007787151200518E-2</v>
      </c>
      <c r="H350" s="3">
        <v>2.0366873482600484E-2</v>
      </c>
      <c r="I350" s="3">
        <v>2.2057974361935559E-2</v>
      </c>
      <c r="J350" s="3">
        <v>2.9041519434628977E-2</v>
      </c>
      <c r="K350" s="3">
        <v>2.7908403189531795E-2</v>
      </c>
      <c r="L350" s="3">
        <v>3.0169025157232705E-2</v>
      </c>
      <c r="M350" s="3">
        <v>3.4236804564907276E-2</v>
      </c>
      <c r="N350" s="3">
        <v>3.4061427734538456E-2</v>
      </c>
      <c r="O350" s="3">
        <v>3.747216463180527E-2</v>
      </c>
      <c r="P350" s="3">
        <v>3.7632545567953424E-2</v>
      </c>
      <c r="Q350" s="3">
        <v>4.2090714913933909E-2</v>
      </c>
      <c r="R350" s="3">
        <v>4.6628227625971422E-2</v>
      </c>
      <c r="S350" s="3">
        <v>5.1433034909571594E-2</v>
      </c>
      <c r="T350" s="3">
        <v>4.7803738317757007E-2</v>
      </c>
      <c r="U350" s="3">
        <v>5.904940694598515E-2</v>
      </c>
      <c r="V350" s="3">
        <v>6.2083998287337981E-2</v>
      </c>
      <c r="W350" s="3">
        <v>7.1793921423276508E-2</v>
      </c>
      <c r="X350" s="3">
        <v>6.6736311681927118E-2</v>
      </c>
      <c r="Y350" s="3">
        <v>7.0552322264064812E-2</v>
      </c>
      <c r="Z350" s="3">
        <v>7.6216246688088393E-2</v>
      </c>
      <c r="AA350" s="3">
        <v>7.8695428613403201E-2</v>
      </c>
      <c r="AB350" s="3">
        <v>7.8015137265439558E-2</v>
      </c>
      <c r="AC350" s="3">
        <v>8.178461288751826E-2</v>
      </c>
      <c r="AD350" s="3">
        <v>8.6070616308116771E-2</v>
      </c>
      <c r="AE350" s="3">
        <v>8.8814135353990742E-2</v>
      </c>
      <c r="AF350" s="3">
        <v>9.0076086067250261E-2</v>
      </c>
      <c r="AG350" s="3">
        <v>8.9878811689685395E-2</v>
      </c>
      <c r="AH350" s="3">
        <v>9.0889851432763805E-2</v>
      </c>
      <c r="AI350" s="3">
        <v>8.6949435173460043E-2</v>
      </c>
      <c r="AJ350" s="3">
        <v>8.9648080165496788E-2</v>
      </c>
      <c r="AK350" s="3">
        <v>8.8722309241441033E-2</v>
      </c>
      <c r="AL350" s="3">
        <v>8.8179439567859549E-2</v>
      </c>
      <c r="AM350" s="3">
        <v>8.7291501986171846E-2</v>
      </c>
      <c r="AN350" s="3">
        <v>8.6174438524821623E-2</v>
      </c>
    </row>
    <row r="351" spans="2:78" x14ac:dyDescent="0.25">
      <c r="B351" s="1"/>
      <c r="C351" s="142"/>
      <c r="D351" s="3" t="s">
        <v>429</v>
      </c>
      <c r="E351" s="3">
        <v>2.3255813953488372E-2</v>
      </c>
      <c r="F351" s="3">
        <v>2.8169014084507043E-2</v>
      </c>
      <c r="G351" s="3">
        <v>1.8018018018018018E-2</v>
      </c>
      <c r="H351" s="3">
        <v>1.3245033112582781E-2</v>
      </c>
      <c r="I351" s="3">
        <v>1.0471204188481676E-2</v>
      </c>
      <c r="J351" s="3">
        <v>7.6045627376425855E-3</v>
      </c>
      <c r="K351" s="3">
        <v>7.326007326007326E-3</v>
      </c>
      <c r="L351" s="3">
        <v>9.7719869706840382E-3</v>
      </c>
      <c r="M351" s="3">
        <v>1.6666666666666666E-2</v>
      </c>
      <c r="N351" s="3">
        <v>2.4570024570024569E-2</v>
      </c>
      <c r="O351" s="3">
        <v>2.4590163934426229E-2</v>
      </c>
      <c r="P351" s="3">
        <v>2.3941068139963169E-2</v>
      </c>
      <c r="Q351" s="3">
        <v>2.6865671641791045E-2</v>
      </c>
      <c r="R351" s="3">
        <v>2.6881720430107527E-2</v>
      </c>
      <c r="S351" s="3">
        <v>3.0373831775700934E-2</v>
      </c>
      <c r="T351" s="3">
        <v>2.8347996089931573E-2</v>
      </c>
      <c r="U351" s="3">
        <v>2.3121387283236993E-2</v>
      </c>
      <c r="V351" s="3">
        <v>2.6332288401253918E-2</v>
      </c>
      <c r="W351" s="3">
        <v>2.8394424367578729E-2</v>
      </c>
      <c r="X351" s="3">
        <v>2.9005524861878452E-2</v>
      </c>
      <c r="Y351" s="3">
        <v>2.7901334411645773E-2</v>
      </c>
      <c r="Z351" s="3">
        <v>2.9585798816568046E-2</v>
      </c>
      <c r="AA351" s="3">
        <v>2.924704418170504E-2</v>
      </c>
      <c r="AB351" s="3">
        <v>3.300803673938002E-2</v>
      </c>
      <c r="AC351" s="3">
        <v>3.2498139419498882E-2</v>
      </c>
      <c r="AD351" s="3">
        <v>3.1622265540394198E-2</v>
      </c>
      <c r="AE351" s="3">
        <v>3.2994923857868022E-2</v>
      </c>
      <c r="AF351" s="3">
        <v>3.4877384196185288E-2</v>
      </c>
      <c r="AG351" s="3">
        <v>3.6314727639542702E-2</v>
      </c>
      <c r="AH351" s="3">
        <v>4.0049674014281278E-2</v>
      </c>
      <c r="AI351" s="3">
        <v>4.1384282624369141E-2</v>
      </c>
      <c r="AJ351" s="3">
        <v>4.1750033346672002E-2</v>
      </c>
      <c r="AK351" s="3">
        <v>4.5649432534678437E-2</v>
      </c>
      <c r="AL351" s="3">
        <v>4.690117252931323E-2</v>
      </c>
      <c r="AM351" s="3">
        <v>4.7340669417698301E-2</v>
      </c>
      <c r="AN351" s="3">
        <v>5.2102676133260514E-2</v>
      </c>
    </row>
    <row r="352" spans="2:78" x14ac:dyDescent="0.25">
      <c r="B352" s="1"/>
      <c r="C352" s="143" t="s">
        <v>430</v>
      </c>
      <c r="D352" s="103">
        <f>CORREL(E350:AN350,E351:AN351)</f>
        <v>0.81173725467954949</v>
      </c>
    </row>
    <row r="353" spans="2:3" s="146" customFormat="1" x14ac:dyDescent="0.25">
      <c r="B353" s="145"/>
      <c r="C353" s="145"/>
    </row>
    <row r="354" spans="2:3" s="146" customFormat="1" x14ac:dyDescent="0.25">
      <c r="B354" s="145"/>
      <c r="C354" s="145"/>
    </row>
    <row r="355" spans="2:3" s="146" customFormat="1" x14ac:dyDescent="0.25">
      <c r="B355" s="145"/>
      <c r="C355" s="145"/>
    </row>
    <row r="356" spans="2:3" s="146" customFormat="1" x14ac:dyDescent="0.25">
      <c r="B356" s="145"/>
      <c r="C356" s="145"/>
    </row>
    <row r="357" spans="2:3" s="146" customFormat="1" x14ac:dyDescent="0.25">
      <c r="B357" s="145"/>
      <c r="C357" s="145"/>
    </row>
    <row r="358" spans="2:3" s="146" customFormat="1" x14ac:dyDescent="0.25">
      <c r="B358" s="145"/>
      <c r="C358" s="145"/>
    </row>
    <row r="359" spans="2:3" s="146" customFormat="1" x14ac:dyDescent="0.25">
      <c r="B359" s="145"/>
      <c r="C359" s="145"/>
    </row>
    <row r="360" spans="2:3" s="146" customFormat="1" x14ac:dyDescent="0.25">
      <c r="B360" s="145"/>
      <c r="C360" s="145"/>
    </row>
    <row r="361" spans="2:3" s="146" customFormat="1" x14ac:dyDescent="0.25">
      <c r="B361" s="145"/>
      <c r="C361" s="145"/>
    </row>
    <row r="362" spans="2:3" s="146" customFormat="1" x14ac:dyDescent="0.25">
      <c r="B362" s="145"/>
      <c r="C362" s="145"/>
    </row>
    <row r="363" spans="2:3" s="146" customFormat="1" x14ac:dyDescent="0.25">
      <c r="B363" s="145"/>
      <c r="C363" s="145"/>
    </row>
    <row r="364" spans="2:3" s="146" customFormat="1" x14ac:dyDescent="0.25">
      <c r="B364" s="145"/>
      <c r="C364" s="145"/>
    </row>
    <row r="365" spans="2:3" s="146" customFormat="1" x14ac:dyDescent="0.25">
      <c r="B365" s="145"/>
      <c r="C365" s="145"/>
    </row>
    <row r="366" spans="2:3" s="146" customFormat="1" x14ac:dyDescent="0.25">
      <c r="B366" s="145"/>
      <c r="C366" s="145"/>
    </row>
    <row r="367" spans="2:3" s="146" customFormat="1" x14ac:dyDescent="0.25">
      <c r="B367" s="145"/>
      <c r="C367" s="145"/>
    </row>
    <row r="368" spans="2:3" s="146" customFormat="1" x14ac:dyDescent="0.25">
      <c r="B368" s="145"/>
      <c r="C368" s="145"/>
    </row>
    <row r="369" spans="2:3" s="146" customFormat="1" x14ac:dyDescent="0.25">
      <c r="B369" s="145"/>
      <c r="C369" s="145"/>
    </row>
    <row r="370" spans="2:3" s="146" customFormat="1" x14ac:dyDescent="0.25">
      <c r="B370" s="145"/>
      <c r="C370" s="145"/>
    </row>
    <row r="371" spans="2:3" s="146" customFormat="1" x14ac:dyDescent="0.25">
      <c r="B371" s="145"/>
      <c r="C371" s="145"/>
    </row>
    <row r="372" spans="2:3" s="146" customFormat="1" x14ac:dyDescent="0.25">
      <c r="B372" s="145"/>
      <c r="C372" s="145"/>
    </row>
    <row r="373" spans="2:3" s="146" customFormat="1" x14ac:dyDescent="0.25">
      <c r="B373" s="145"/>
      <c r="C373" s="145"/>
    </row>
    <row r="374" spans="2:3" s="146" customFormat="1" x14ac:dyDescent="0.25">
      <c r="C374" s="145"/>
    </row>
    <row r="375" spans="2:3" s="146" customFormat="1" x14ac:dyDescent="0.25">
      <c r="C375" s="145"/>
    </row>
    <row r="376" spans="2:3" s="144" customFormat="1" x14ac:dyDescent="0.25">
      <c r="C376" s="107"/>
    </row>
    <row r="377" spans="2:3" s="144" customFormat="1" x14ac:dyDescent="0.25">
      <c r="C377" s="107"/>
    </row>
  </sheetData>
  <sortState xmlns:xlrd2="http://schemas.microsoft.com/office/spreadsheetml/2017/richdata2" ref="CS213:CS233">
    <sortCondition ref="CS213"/>
  </sortState>
  <phoneticPr fontId="1" type="noConversion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1E4FC-64A8-4FBF-8D91-1AE2277719CD}">
  <dimension ref="A1:V129"/>
  <sheetViews>
    <sheetView workbookViewId="0">
      <selection activeCell="E3" sqref="E3:H4"/>
    </sheetView>
  </sheetViews>
  <sheetFormatPr defaultRowHeight="15" x14ac:dyDescent="0.25"/>
  <cols>
    <col min="1" max="1" width="34.7109375" bestFit="1" customWidth="1"/>
    <col min="2" max="2" width="9.85546875" bestFit="1" customWidth="1"/>
    <col min="4" max="4" width="9.7109375" bestFit="1" customWidth="1"/>
    <col min="6" max="6" width="35.140625" bestFit="1" customWidth="1"/>
    <col min="12" max="12" width="13.85546875" bestFit="1" customWidth="1"/>
  </cols>
  <sheetData>
    <row r="1" spans="1:10" x14ac:dyDescent="0.25">
      <c r="A1" t="s">
        <v>356</v>
      </c>
    </row>
    <row r="2" spans="1:10" x14ac:dyDescent="0.25">
      <c r="A2" s="86" t="s">
        <v>451</v>
      </c>
      <c r="B2" t="s">
        <v>59</v>
      </c>
      <c r="C2">
        <v>13</v>
      </c>
      <c r="D2" t="s">
        <v>60</v>
      </c>
      <c r="E2">
        <v>69</v>
      </c>
      <c r="F2" t="s">
        <v>166</v>
      </c>
      <c r="G2" t="s">
        <v>248</v>
      </c>
      <c r="H2" s="87">
        <v>4235103167</v>
      </c>
      <c r="I2" s="87">
        <v>1416754574</v>
      </c>
      <c r="J2">
        <v>706</v>
      </c>
    </row>
    <row r="3" spans="1:10" x14ac:dyDescent="0.25">
      <c r="A3" s="86" t="s">
        <v>451</v>
      </c>
      <c r="B3" t="s">
        <v>59</v>
      </c>
      <c r="C3">
        <v>13</v>
      </c>
      <c r="D3" t="s">
        <v>60</v>
      </c>
      <c r="E3">
        <v>66</v>
      </c>
      <c r="F3" t="s">
        <v>185</v>
      </c>
      <c r="G3" t="s">
        <v>249</v>
      </c>
      <c r="H3" s="87">
        <v>4235122196</v>
      </c>
      <c r="I3" s="87">
        <v>1339843823</v>
      </c>
      <c r="J3">
        <v>240</v>
      </c>
    </row>
    <row r="4" spans="1:10" x14ac:dyDescent="0.25">
      <c r="A4" s="86" t="s">
        <v>451</v>
      </c>
      <c r="B4" t="s">
        <v>59</v>
      </c>
      <c r="C4">
        <v>13</v>
      </c>
      <c r="D4" t="s">
        <v>60</v>
      </c>
      <c r="E4">
        <v>68</v>
      </c>
      <c r="F4" t="s">
        <v>210</v>
      </c>
      <c r="G4" t="s">
        <v>250</v>
      </c>
      <c r="H4" s="87">
        <v>4246458398</v>
      </c>
      <c r="I4" s="87">
        <v>1421364822</v>
      </c>
      <c r="J4">
        <v>1253</v>
      </c>
    </row>
    <row r="5" spans="1:10" x14ac:dyDescent="0.25">
      <c r="A5" s="86" t="s">
        <v>451</v>
      </c>
      <c r="B5" t="s">
        <v>59</v>
      </c>
      <c r="C5">
        <v>13</v>
      </c>
      <c r="D5" t="s">
        <v>60</v>
      </c>
      <c r="E5">
        <v>67</v>
      </c>
      <c r="F5" t="s">
        <v>233</v>
      </c>
      <c r="G5" t="s">
        <v>251</v>
      </c>
      <c r="H5" s="87">
        <v>426589177</v>
      </c>
      <c r="I5" s="87">
        <v>1370439971</v>
      </c>
      <c r="J5">
        <v>633</v>
      </c>
    </row>
    <row r="6" spans="1:10" x14ac:dyDescent="0.25">
      <c r="A6" s="86" t="s">
        <v>451</v>
      </c>
      <c r="B6" t="s">
        <v>59</v>
      </c>
      <c r="C6">
        <v>13</v>
      </c>
      <c r="D6" t="s">
        <v>60</v>
      </c>
      <c r="E6">
        <v>979</v>
      </c>
      <c r="F6" t="s">
        <v>252</v>
      </c>
      <c r="H6">
        <v>0</v>
      </c>
      <c r="I6">
        <v>0</v>
      </c>
      <c r="J6">
        <v>0</v>
      </c>
    </row>
    <row r="7" spans="1:10" x14ac:dyDescent="0.25">
      <c r="A7" s="86" t="s">
        <v>451</v>
      </c>
      <c r="B7" t="s">
        <v>59</v>
      </c>
      <c r="C7">
        <v>17</v>
      </c>
      <c r="D7" t="s">
        <v>61</v>
      </c>
      <c r="E7">
        <v>77</v>
      </c>
      <c r="F7" t="s">
        <v>195</v>
      </c>
      <c r="G7" t="s">
        <v>253</v>
      </c>
      <c r="H7" s="87">
        <v>4066751177</v>
      </c>
      <c r="I7" s="87">
        <v>1659792442</v>
      </c>
      <c r="J7">
        <v>186</v>
      </c>
    </row>
    <row r="8" spans="1:10" x14ac:dyDescent="0.25">
      <c r="A8" s="86" t="s">
        <v>451</v>
      </c>
      <c r="B8" t="s">
        <v>59</v>
      </c>
      <c r="C8">
        <v>17</v>
      </c>
      <c r="D8" t="s">
        <v>61</v>
      </c>
      <c r="E8">
        <v>76</v>
      </c>
      <c r="F8" t="s">
        <v>215</v>
      </c>
      <c r="G8" t="s">
        <v>254</v>
      </c>
      <c r="H8" s="87">
        <v>4063947052</v>
      </c>
      <c r="I8" s="87">
        <v>1580514834</v>
      </c>
      <c r="J8">
        <v>175</v>
      </c>
    </row>
    <row r="9" spans="1:10" x14ac:dyDescent="0.25">
      <c r="A9" s="86" t="s">
        <v>451</v>
      </c>
      <c r="B9" t="s">
        <v>59</v>
      </c>
      <c r="C9">
        <v>17</v>
      </c>
      <c r="D9" t="s">
        <v>61</v>
      </c>
      <c r="E9">
        <v>980</v>
      </c>
      <c r="F9" t="s">
        <v>252</v>
      </c>
      <c r="H9">
        <v>0</v>
      </c>
      <c r="I9">
        <v>0</v>
      </c>
      <c r="J9">
        <v>0</v>
      </c>
    </row>
    <row r="10" spans="1:10" x14ac:dyDescent="0.25">
      <c r="A10" s="86" t="s">
        <v>451</v>
      </c>
      <c r="B10" t="s">
        <v>59</v>
      </c>
      <c r="C10">
        <v>4</v>
      </c>
      <c r="D10" t="s">
        <v>359</v>
      </c>
      <c r="E10">
        <v>21</v>
      </c>
      <c r="F10" t="s">
        <v>62</v>
      </c>
      <c r="G10" t="s">
        <v>255</v>
      </c>
      <c r="H10" s="87">
        <v>4649933453</v>
      </c>
      <c r="I10" s="87">
        <v>1135662422</v>
      </c>
      <c r="J10">
        <v>2476</v>
      </c>
    </row>
    <row r="11" spans="1:10" x14ac:dyDescent="0.25">
      <c r="A11" s="86" t="s">
        <v>451</v>
      </c>
      <c r="B11" t="s">
        <v>59</v>
      </c>
      <c r="C11">
        <v>4</v>
      </c>
      <c r="D11" t="s">
        <v>359</v>
      </c>
      <c r="E11">
        <v>981</v>
      </c>
      <c r="F11" t="s">
        <v>252</v>
      </c>
      <c r="H11">
        <v>0</v>
      </c>
      <c r="I11">
        <v>0</v>
      </c>
      <c r="J11">
        <v>0</v>
      </c>
    </row>
    <row r="12" spans="1:10" x14ac:dyDescent="0.25">
      <c r="A12" s="86" t="s">
        <v>451</v>
      </c>
      <c r="B12" t="s">
        <v>59</v>
      </c>
      <c r="C12">
        <v>18</v>
      </c>
      <c r="D12" t="s">
        <v>63</v>
      </c>
      <c r="E12">
        <v>79</v>
      </c>
      <c r="F12" t="s">
        <v>165</v>
      </c>
      <c r="G12" t="s">
        <v>256</v>
      </c>
      <c r="H12" s="87">
        <v>3890597598</v>
      </c>
      <c r="I12" s="87">
        <v>1659440194</v>
      </c>
      <c r="J12">
        <v>201</v>
      </c>
    </row>
    <row r="13" spans="1:10" x14ac:dyDescent="0.25">
      <c r="A13" s="86" t="s">
        <v>451</v>
      </c>
      <c r="B13" t="s">
        <v>59</v>
      </c>
      <c r="C13">
        <v>18</v>
      </c>
      <c r="D13" t="s">
        <v>63</v>
      </c>
      <c r="E13">
        <v>78</v>
      </c>
      <c r="F13" t="s">
        <v>168</v>
      </c>
      <c r="G13" t="s">
        <v>257</v>
      </c>
      <c r="H13" s="87">
        <v>3929308681</v>
      </c>
      <c r="I13" s="87">
        <v>1625609692</v>
      </c>
      <c r="J13">
        <v>447</v>
      </c>
    </row>
    <row r="14" spans="1:10" x14ac:dyDescent="0.25">
      <c r="A14" s="86" t="s">
        <v>451</v>
      </c>
      <c r="B14" t="s">
        <v>59</v>
      </c>
      <c r="C14">
        <v>18</v>
      </c>
      <c r="D14" t="s">
        <v>63</v>
      </c>
      <c r="E14">
        <v>101</v>
      </c>
      <c r="F14" t="s">
        <v>170</v>
      </c>
      <c r="G14" t="s">
        <v>258</v>
      </c>
      <c r="H14" s="87">
        <v>3908036878</v>
      </c>
      <c r="I14" s="87">
        <v>1712538864</v>
      </c>
      <c r="J14">
        <v>117</v>
      </c>
    </row>
    <row r="15" spans="1:10" x14ac:dyDescent="0.25">
      <c r="A15" s="86" t="s">
        <v>451</v>
      </c>
      <c r="B15" t="s">
        <v>59</v>
      </c>
      <c r="C15">
        <v>18</v>
      </c>
      <c r="D15" t="s">
        <v>63</v>
      </c>
      <c r="E15">
        <v>80</v>
      </c>
      <c r="F15" t="s">
        <v>219</v>
      </c>
      <c r="G15" t="s">
        <v>259</v>
      </c>
      <c r="H15" s="87">
        <v>3810922769</v>
      </c>
      <c r="I15" s="87">
        <v>156434527</v>
      </c>
      <c r="J15">
        <v>249</v>
      </c>
    </row>
    <row r="16" spans="1:10" x14ac:dyDescent="0.25">
      <c r="A16" s="86" t="s">
        <v>451</v>
      </c>
      <c r="B16" t="s">
        <v>59</v>
      </c>
      <c r="C16">
        <v>18</v>
      </c>
      <c r="D16" t="s">
        <v>63</v>
      </c>
      <c r="E16">
        <v>102</v>
      </c>
      <c r="F16" t="s">
        <v>245</v>
      </c>
      <c r="G16" t="s">
        <v>260</v>
      </c>
      <c r="H16" s="87">
        <v>3867624147</v>
      </c>
      <c r="I16" s="87">
        <v>1610157414</v>
      </c>
      <c r="J16">
        <v>72</v>
      </c>
    </row>
    <row r="17" spans="1:10" x14ac:dyDescent="0.25">
      <c r="A17" s="86" t="s">
        <v>451</v>
      </c>
      <c r="B17" t="s">
        <v>59</v>
      </c>
      <c r="C17">
        <v>18</v>
      </c>
      <c r="D17" t="s">
        <v>63</v>
      </c>
      <c r="E17">
        <v>982</v>
      </c>
      <c r="F17" t="s">
        <v>252</v>
      </c>
      <c r="H17">
        <v>0</v>
      </c>
      <c r="I17">
        <v>0</v>
      </c>
      <c r="J17">
        <v>2</v>
      </c>
    </row>
    <row r="18" spans="1:10" x14ac:dyDescent="0.25">
      <c r="A18" s="86" t="s">
        <v>451</v>
      </c>
      <c r="B18" t="s">
        <v>59</v>
      </c>
      <c r="C18">
        <v>15</v>
      </c>
      <c r="D18" t="s">
        <v>64</v>
      </c>
      <c r="E18">
        <v>64</v>
      </c>
      <c r="F18" t="s">
        <v>150</v>
      </c>
      <c r="G18" t="s">
        <v>261</v>
      </c>
      <c r="H18" s="87">
        <v>4091404699</v>
      </c>
      <c r="I18" s="87">
        <v>1479528803</v>
      </c>
      <c r="J18">
        <v>436</v>
      </c>
    </row>
    <row r="19" spans="1:10" x14ac:dyDescent="0.25">
      <c r="A19" s="86" t="s">
        <v>451</v>
      </c>
      <c r="B19" t="s">
        <v>59</v>
      </c>
      <c r="C19">
        <v>15</v>
      </c>
      <c r="D19" t="s">
        <v>64</v>
      </c>
      <c r="E19">
        <v>62</v>
      </c>
      <c r="F19" t="s">
        <v>154</v>
      </c>
      <c r="G19" t="s">
        <v>262</v>
      </c>
      <c r="H19" s="87">
        <v>4112969987</v>
      </c>
      <c r="I19" s="87">
        <v>1478151683</v>
      </c>
      <c r="J19">
        <v>177</v>
      </c>
    </row>
    <row r="20" spans="1:10" x14ac:dyDescent="0.25">
      <c r="A20" s="86" t="s">
        <v>451</v>
      </c>
      <c r="B20" t="s">
        <v>59</v>
      </c>
      <c r="C20">
        <v>15</v>
      </c>
      <c r="D20" t="s">
        <v>64</v>
      </c>
      <c r="E20">
        <v>61</v>
      </c>
      <c r="F20" t="s">
        <v>163</v>
      </c>
      <c r="G20" t="s">
        <v>263</v>
      </c>
      <c r="H20" s="87">
        <v>4107465878</v>
      </c>
      <c r="I20" s="87">
        <v>1433240464</v>
      </c>
      <c r="J20">
        <v>414</v>
      </c>
    </row>
    <row r="21" spans="1:10" x14ac:dyDescent="0.25">
      <c r="A21" s="86" t="s">
        <v>451</v>
      </c>
      <c r="B21" t="s">
        <v>59</v>
      </c>
      <c r="C21">
        <v>15</v>
      </c>
      <c r="D21" t="s">
        <v>64</v>
      </c>
      <c r="E21">
        <v>63</v>
      </c>
      <c r="F21" t="s">
        <v>200</v>
      </c>
      <c r="G21" t="s">
        <v>264</v>
      </c>
      <c r="H21" s="87">
        <v>4083956555</v>
      </c>
      <c r="I21" s="87">
        <v>1425084984</v>
      </c>
      <c r="J21">
        <v>2353</v>
      </c>
    </row>
    <row r="22" spans="1:10" x14ac:dyDescent="0.25">
      <c r="A22" s="86" t="s">
        <v>451</v>
      </c>
      <c r="B22" t="s">
        <v>59</v>
      </c>
      <c r="C22">
        <v>15</v>
      </c>
      <c r="D22" t="s">
        <v>64</v>
      </c>
      <c r="E22">
        <v>65</v>
      </c>
      <c r="F22" t="s">
        <v>225</v>
      </c>
      <c r="G22" t="s">
        <v>265</v>
      </c>
      <c r="H22" s="87">
        <v>4067821961</v>
      </c>
      <c r="I22" s="87">
        <v>147594026</v>
      </c>
      <c r="J22">
        <v>645</v>
      </c>
    </row>
    <row r="23" spans="1:10" x14ac:dyDescent="0.25">
      <c r="A23" s="86" t="s">
        <v>451</v>
      </c>
      <c r="B23" t="s">
        <v>59</v>
      </c>
      <c r="C23">
        <v>15</v>
      </c>
      <c r="D23" t="s">
        <v>64</v>
      </c>
      <c r="E23">
        <v>983</v>
      </c>
      <c r="F23" t="s">
        <v>252</v>
      </c>
      <c r="H23">
        <v>0</v>
      </c>
      <c r="I23">
        <v>0</v>
      </c>
      <c r="J23">
        <v>274</v>
      </c>
    </row>
    <row r="24" spans="1:10" x14ac:dyDescent="0.25">
      <c r="A24" s="86" t="s">
        <v>451</v>
      </c>
      <c r="B24" t="s">
        <v>59</v>
      </c>
      <c r="C24">
        <v>8</v>
      </c>
      <c r="D24" t="s">
        <v>413</v>
      </c>
      <c r="E24">
        <v>37</v>
      </c>
      <c r="F24" t="s">
        <v>157</v>
      </c>
      <c r="G24" t="s">
        <v>266</v>
      </c>
      <c r="H24" s="87">
        <v>4449436681</v>
      </c>
      <c r="I24" s="87">
        <v>113417208</v>
      </c>
      <c r="J24">
        <v>4102</v>
      </c>
    </row>
    <row r="25" spans="1:10" x14ac:dyDescent="0.25">
      <c r="A25" s="86" t="s">
        <v>451</v>
      </c>
      <c r="B25" t="s">
        <v>59</v>
      </c>
      <c r="C25">
        <v>8</v>
      </c>
      <c r="D25" t="s">
        <v>413</v>
      </c>
      <c r="E25">
        <v>38</v>
      </c>
      <c r="F25" t="s">
        <v>174</v>
      </c>
      <c r="G25" t="s">
        <v>267</v>
      </c>
      <c r="H25" s="87">
        <v>4483599085</v>
      </c>
      <c r="I25" s="87">
        <v>1161868934</v>
      </c>
      <c r="J25">
        <v>885</v>
      </c>
    </row>
    <row r="26" spans="1:10" x14ac:dyDescent="0.25">
      <c r="A26" s="86" t="s">
        <v>451</v>
      </c>
      <c r="B26" t="s">
        <v>59</v>
      </c>
      <c r="C26">
        <v>8</v>
      </c>
      <c r="D26" t="s">
        <v>413</v>
      </c>
      <c r="E26">
        <v>40</v>
      </c>
      <c r="F26" t="s">
        <v>177</v>
      </c>
      <c r="G26" t="s">
        <v>268</v>
      </c>
      <c r="H26" s="87">
        <v>4422268559</v>
      </c>
      <c r="I26" s="87">
        <v>1204068608</v>
      </c>
      <c r="J26">
        <v>1500</v>
      </c>
    </row>
    <row r="27" spans="1:10" x14ac:dyDescent="0.25">
      <c r="A27" s="86" t="s">
        <v>451</v>
      </c>
      <c r="B27" t="s">
        <v>59</v>
      </c>
      <c r="C27">
        <v>8</v>
      </c>
      <c r="D27" t="s">
        <v>413</v>
      </c>
      <c r="E27">
        <v>36</v>
      </c>
      <c r="F27" t="s">
        <v>198</v>
      </c>
      <c r="G27" t="s">
        <v>269</v>
      </c>
      <c r="H27" s="87">
        <v>4464600009</v>
      </c>
      <c r="I27" s="87">
        <v>1092615487</v>
      </c>
      <c r="J27">
        <v>3538</v>
      </c>
    </row>
    <row r="28" spans="1:10" x14ac:dyDescent="0.25">
      <c r="A28" s="86" t="s">
        <v>451</v>
      </c>
      <c r="B28" t="s">
        <v>59</v>
      </c>
      <c r="C28">
        <v>8</v>
      </c>
      <c r="D28" t="s">
        <v>413</v>
      </c>
      <c r="E28">
        <v>34</v>
      </c>
      <c r="F28" t="s">
        <v>206</v>
      </c>
      <c r="G28" t="s">
        <v>270</v>
      </c>
      <c r="H28" s="87">
        <v>4480107394</v>
      </c>
      <c r="I28" s="87">
        <v>1032834985</v>
      </c>
      <c r="J28">
        <v>3034</v>
      </c>
    </row>
    <row r="29" spans="1:10" x14ac:dyDescent="0.25">
      <c r="A29" s="86" t="s">
        <v>451</v>
      </c>
      <c r="B29" t="s">
        <v>59</v>
      </c>
      <c r="C29">
        <v>8</v>
      </c>
      <c r="D29" t="s">
        <v>413</v>
      </c>
      <c r="E29">
        <v>33</v>
      </c>
      <c r="F29" t="s">
        <v>211</v>
      </c>
      <c r="G29" t="s">
        <v>271</v>
      </c>
      <c r="H29" s="87">
        <v>4505193462</v>
      </c>
      <c r="I29" s="87">
        <v>9692632596</v>
      </c>
      <c r="J29">
        <v>3695</v>
      </c>
    </row>
    <row r="30" spans="1:10" x14ac:dyDescent="0.25">
      <c r="A30" s="86" t="s">
        <v>451</v>
      </c>
      <c r="B30" t="s">
        <v>59</v>
      </c>
      <c r="C30">
        <v>8</v>
      </c>
      <c r="D30" t="s">
        <v>413</v>
      </c>
      <c r="E30">
        <v>39</v>
      </c>
      <c r="F30" t="s">
        <v>218</v>
      </c>
      <c r="G30" t="s">
        <v>272</v>
      </c>
      <c r="H30" s="87">
        <v>4441722493</v>
      </c>
      <c r="I30" s="87">
        <v>1219913936</v>
      </c>
      <c r="J30">
        <v>969</v>
      </c>
    </row>
    <row r="31" spans="1:10" x14ac:dyDescent="0.25">
      <c r="A31" s="86" t="s">
        <v>451</v>
      </c>
      <c r="B31" t="s">
        <v>59</v>
      </c>
      <c r="C31">
        <v>8</v>
      </c>
      <c r="D31" t="s">
        <v>413</v>
      </c>
      <c r="E31">
        <v>35</v>
      </c>
      <c r="F31" t="s">
        <v>220</v>
      </c>
      <c r="G31" t="s">
        <v>273</v>
      </c>
      <c r="H31" s="87">
        <v>4469735289</v>
      </c>
      <c r="I31" s="87">
        <v>1063007973</v>
      </c>
      <c r="J31">
        <v>4552</v>
      </c>
    </row>
    <row r="32" spans="1:10" x14ac:dyDescent="0.25">
      <c r="A32" s="86" t="s">
        <v>451</v>
      </c>
      <c r="B32" t="s">
        <v>59</v>
      </c>
      <c r="C32">
        <v>8</v>
      </c>
      <c r="D32" t="s">
        <v>413</v>
      </c>
      <c r="E32">
        <v>99</v>
      </c>
      <c r="F32" t="s">
        <v>222</v>
      </c>
      <c r="G32" t="s">
        <v>274</v>
      </c>
      <c r="H32" s="87">
        <v>4406090087</v>
      </c>
      <c r="I32" s="87">
        <v>125656295</v>
      </c>
      <c r="J32">
        <v>1934</v>
      </c>
    </row>
    <row r="33" spans="1:10" x14ac:dyDescent="0.25">
      <c r="A33" s="86" t="s">
        <v>451</v>
      </c>
      <c r="B33" t="s">
        <v>59</v>
      </c>
      <c r="C33">
        <v>8</v>
      </c>
      <c r="D33" t="s">
        <v>413</v>
      </c>
      <c r="E33">
        <v>984</v>
      </c>
      <c r="F33" t="s">
        <v>252</v>
      </c>
      <c r="H33">
        <v>0</v>
      </c>
      <c r="I33">
        <v>0</v>
      </c>
      <c r="J33">
        <v>0</v>
      </c>
    </row>
    <row r="34" spans="1:10" x14ac:dyDescent="0.25">
      <c r="A34" s="86" t="s">
        <v>451</v>
      </c>
      <c r="B34" t="s">
        <v>59</v>
      </c>
      <c r="C34">
        <v>6</v>
      </c>
      <c r="D34" t="s">
        <v>66</v>
      </c>
      <c r="E34">
        <v>31</v>
      </c>
      <c r="F34" t="s">
        <v>180</v>
      </c>
      <c r="G34" t="s">
        <v>275</v>
      </c>
      <c r="H34" s="87">
        <v>4594149817</v>
      </c>
      <c r="I34" s="87">
        <v>1362212502</v>
      </c>
      <c r="J34">
        <v>174</v>
      </c>
    </row>
    <row r="35" spans="1:10" x14ac:dyDescent="0.25">
      <c r="A35" s="86" t="s">
        <v>451</v>
      </c>
      <c r="B35" t="s">
        <v>59</v>
      </c>
      <c r="C35">
        <v>6</v>
      </c>
      <c r="D35" t="s">
        <v>66</v>
      </c>
      <c r="E35">
        <v>93</v>
      </c>
      <c r="F35" t="s">
        <v>214</v>
      </c>
      <c r="G35" t="s">
        <v>276</v>
      </c>
      <c r="H35" s="87">
        <v>4595443546</v>
      </c>
      <c r="I35" s="87">
        <v>1266002909</v>
      </c>
      <c r="J35">
        <v>613</v>
      </c>
    </row>
    <row r="36" spans="1:10" x14ac:dyDescent="0.25">
      <c r="A36" s="86" t="s">
        <v>451</v>
      </c>
      <c r="B36" t="s">
        <v>59</v>
      </c>
      <c r="C36">
        <v>6</v>
      </c>
      <c r="D36" t="s">
        <v>66</v>
      </c>
      <c r="E36">
        <v>32</v>
      </c>
      <c r="F36" t="s">
        <v>238</v>
      </c>
      <c r="G36" t="s">
        <v>277</v>
      </c>
      <c r="H36" s="87">
        <v>456494354</v>
      </c>
      <c r="I36" s="87">
        <v>1376813649</v>
      </c>
      <c r="J36">
        <v>1177</v>
      </c>
    </row>
    <row r="37" spans="1:10" x14ac:dyDescent="0.25">
      <c r="A37" s="86" t="s">
        <v>451</v>
      </c>
      <c r="B37" t="s">
        <v>59</v>
      </c>
      <c r="C37">
        <v>6</v>
      </c>
      <c r="D37" t="s">
        <v>66</v>
      </c>
      <c r="E37">
        <v>30</v>
      </c>
      <c r="F37" t="s">
        <v>239</v>
      </c>
      <c r="G37" t="s">
        <v>278</v>
      </c>
      <c r="H37" s="87">
        <v>4606255516</v>
      </c>
      <c r="I37" s="87">
        <v>132348383</v>
      </c>
      <c r="J37">
        <v>937</v>
      </c>
    </row>
    <row r="38" spans="1:10" x14ac:dyDescent="0.25">
      <c r="A38" s="86" t="s">
        <v>451</v>
      </c>
      <c r="B38" t="s">
        <v>59</v>
      </c>
      <c r="C38">
        <v>6</v>
      </c>
      <c r="D38" t="s">
        <v>66</v>
      </c>
      <c r="E38">
        <v>985</v>
      </c>
      <c r="F38" t="s">
        <v>252</v>
      </c>
      <c r="H38">
        <v>0</v>
      </c>
      <c r="I38">
        <v>0</v>
      </c>
      <c r="J38">
        <v>2</v>
      </c>
    </row>
    <row r="39" spans="1:10" x14ac:dyDescent="0.25">
      <c r="A39" s="86" t="s">
        <v>451</v>
      </c>
      <c r="B39" t="s">
        <v>59</v>
      </c>
      <c r="C39">
        <v>12</v>
      </c>
      <c r="D39" t="s">
        <v>26</v>
      </c>
      <c r="E39">
        <v>60</v>
      </c>
      <c r="F39" t="s">
        <v>178</v>
      </c>
      <c r="G39" t="s">
        <v>279</v>
      </c>
      <c r="H39" s="87">
        <v>4163964569</v>
      </c>
      <c r="I39" s="87">
        <v>1335117161</v>
      </c>
      <c r="J39">
        <v>547</v>
      </c>
    </row>
    <row r="40" spans="1:10" x14ac:dyDescent="0.25">
      <c r="A40" s="86" t="s">
        <v>451</v>
      </c>
      <c r="B40" t="s">
        <v>59</v>
      </c>
      <c r="C40">
        <v>12</v>
      </c>
      <c r="D40" t="s">
        <v>26</v>
      </c>
      <c r="E40">
        <v>59</v>
      </c>
      <c r="F40" t="s">
        <v>186</v>
      </c>
      <c r="G40" t="s">
        <v>280</v>
      </c>
      <c r="H40" s="87">
        <v>4146759465</v>
      </c>
      <c r="I40" s="87">
        <v>1290368482</v>
      </c>
      <c r="J40">
        <v>465</v>
      </c>
    </row>
    <row r="41" spans="1:10" x14ac:dyDescent="0.25">
      <c r="A41" s="86" t="s">
        <v>451</v>
      </c>
      <c r="B41" t="s">
        <v>59</v>
      </c>
      <c r="C41">
        <v>12</v>
      </c>
      <c r="D41" t="s">
        <v>26</v>
      </c>
      <c r="E41">
        <v>57</v>
      </c>
      <c r="F41" t="s">
        <v>221</v>
      </c>
      <c r="G41" t="s">
        <v>281</v>
      </c>
      <c r="H41" s="87">
        <v>4240488444</v>
      </c>
      <c r="I41" s="87">
        <v>1286205939</v>
      </c>
      <c r="J41">
        <v>313</v>
      </c>
    </row>
    <row r="42" spans="1:10" x14ac:dyDescent="0.25">
      <c r="A42" s="86" t="s">
        <v>451</v>
      </c>
      <c r="B42" t="s">
        <v>59</v>
      </c>
      <c r="C42">
        <v>12</v>
      </c>
      <c r="D42" t="s">
        <v>26</v>
      </c>
      <c r="E42">
        <v>58</v>
      </c>
      <c r="F42" t="s">
        <v>223</v>
      </c>
      <c r="G42" t="s">
        <v>282</v>
      </c>
      <c r="H42" s="87">
        <v>4189277044</v>
      </c>
      <c r="I42" s="87">
        <v>1248366722</v>
      </c>
      <c r="J42">
        <v>4434</v>
      </c>
    </row>
    <row r="43" spans="1:10" x14ac:dyDescent="0.25">
      <c r="A43" s="86" t="s">
        <v>451</v>
      </c>
      <c r="B43" t="s">
        <v>59</v>
      </c>
      <c r="C43">
        <v>12</v>
      </c>
      <c r="D43" t="s">
        <v>26</v>
      </c>
      <c r="E43">
        <v>56</v>
      </c>
      <c r="F43" t="s">
        <v>247</v>
      </c>
      <c r="G43" t="s">
        <v>283</v>
      </c>
      <c r="H43" s="87">
        <v>424173828</v>
      </c>
      <c r="I43" s="87">
        <v>1210473416</v>
      </c>
      <c r="J43">
        <v>376</v>
      </c>
    </row>
    <row r="44" spans="1:10" x14ac:dyDescent="0.25">
      <c r="A44" s="86" t="s">
        <v>451</v>
      </c>
      <c r="B44" t="s">
        <v>59</v>
      </c>
      <c r="C44">
        <v>12</v>
      </c>
      <c r="D44" t="s">
        <v>26</v>
      </c>
      <c r="E44">
        <v>986</v>
      </c>
      <c r="F44" t="s">
        <v>252</v>
      </c>
      <c r="H44">
        <v>0</v>
      </c>
      <c r="I44">
        <v>0</v>
      </c>
      <c r="J44">
        <v>89</v>
      </c>
    </row>
    <row r="45" spans="1:10" x14ac:dyDescent="0.25">
      <c r="A45" s="86" t="s">
        <v>451</v>
      </c>
      <c r="B45" t="s">
        <v>59</v>
      </c>
      <c r="C45">
        <v>7</v>
      </c>
      <c r="D45" t="s">
        <v>67</v>
      </c>
      <c r="E45">
        <v>10</v>
      </c>
      <c r="F45" t="s">
        <v>179</v>
      </c>
      <c r="G45" t="s">
        <v>284</v>
      </c>
      <c r="H45" s="87">
        <v>4441149314</v>
      </c>
      <c r="I45" s="87">
        <v>89326992</v>
      </c>
      <c r="J45">
        <v>4137</v>
      </c>
    </row>
    <row r="46" spans="1:10" x14ac:dyDescent="0.25">
      <c r="A46" s="86" t="s">
        <v>451</v>
      </c>
      <c r="B46" t="s">
        <v>59</v>
      </c>
      <c r="C46">
        <v>7</v>
      </c>
      <c r="D46" t="s">
        <v>67</v>
      </c>
      <c r="E46">
        <v>8</v>
      </c>
      <c r="F46" t="s">
        <v>182</v>
      </c>
      <c r="G46" t="s">
        <v>285</v>
      </c>
      <c r="H46" s="87">
        <v>4388570648</v>
      </c>
      <c r="I46" s="87">
        <v>8027850298</v>
      </c>
      <c r="J46">
        <v>1233</v>
      </c>
    </row>
    <row r="47" spans="1:10" x14ac:dyDescent="0.25">
      <c r="A47" s="86" t="s">
        <v>451</v>
      </c>
      <c r="B47" t="s">
        <v>59</v>
      </c>
      <c r="C47">
        <v>7</v>
      </c>
      <c r="D47" t="s">
        <v>67</v>
      </c>
      <c r="E47">
        <v>11</v>
      </c>
      <c r="F47" t="s">
        <v>184</v>
      </c>
      <c r="G47" t="s">
        <v>286</v>
      </c>
      <c r="H47" s="87">
        <v>4410704991</v>
      </c>
      <c r="I47" s="87">
        <v>98281897</v>
      </c>
      <c r="J47">
        <v>813</v>
      </c>
    </row>
    <row r="48" spans="1:10" x14ac:dyDescent="0.25">
      <c r="A48" s="86" t="s">
        <v>451</v>
      </c>
      <c r="B48" t="s">
        <v>59</v>
      </c>
      <c r="C48">
        <v>7</v>
      </c>
      <c r="D48" t="s">
        <v>67</v>
      </c>
      <c r="E48">
        <v>9</v>
      </c>
      <c r="F48" t="s">
        <v>227</v>
      </c>
      <c r="G48" t="s">
        <v>287</v>
      </c>
      <c r="H48" s="87">
        <v>4430750461</v>
      </c>
      <c r="I48" s="87">
        <v>8481108654</v>
      </c>
      <c r="J48">
        <v>1110</v>
      </c>
    </row>
    <row r="49" spans="1:22" x14ac:dyDescent="0.25">
      <c r="A49" s="86" t="s">
        <v>451</v>
      </c>
      <c r="B49" t="s">
        <v>59</v>
      </c>
      <c r="C49">
        <v>7</v>
      </c>
      <c r="D49" t="s">
        <v>67</v>
      </c>
      <c r="E49">
        <v>987</v>
      </c>
      <c r="F49" t="s">
        <v>252</v>
      </c>
      <c r="H49">
        <v>0</v>
      </c>
      <c r="I49">
        <v>0</v>
      </c>
      <c r="J49">
        <v>8</v>
      </c>
    </row>
    <row r="50" spans="1:22" x14ac:dyDescent="0.25">
      <c r="A50" s="86" t="s">
        <v>451</v>
      </c>
      <c r="B50" t="s">
        <v>59</v>
      </c>
      <c r="C50">
        <v>3</v>
      </c>
      <c r="D50" t="s">
        <v>68</v>
      </c>
      <c r="E50">
        <v>16</v>
      </c>
      <c r="F50" t="s">
        <v>155</v>
      </c>
      <c r="G50" t="s">
        <v>288</v>
      </c>
      <c r="H50" s="87">
        <v>4569441368</v>
      </c>
      <c r="I50" s="87">
        <v>9668424528</v>
      </c>
      <c r="J50">
        <v>11047</v>
      </c>
    </row>
    <row r="51" spans="1:22" x14ac:dyDescent="0.25">
      <c r="A51" s="86" t="s">
        <v>451</v>
      </c>
      <c r="B51" t="s">
        <v>59</v>
      </c>
      <c r="C51">
        <v>3</v>
      </c>
      <c r="D51" t="s">
        <v>68</v>
      </c>
      <c r="E51">
        <v>17</v>
      </c>
      <c r="F51" t="s">
        <v>158</v>
      </c>
      <c r="G51" t="s">
        <v>289</v>
      </c>
      <c r="H51" s="87">
        <v>4553993052</v>
      </c>
      <c r="I51" s="87">
        <v>1021910323</v>
      </c>
      <c r="J51">
        <v>12540</v>
      </c>
    </row>
    <row r="52" spans="1:22" x14ac:dyDescent="0.25">
      <c r="A52" s="86" t="s">
        <v>451</v>
      </c>
      <c r="B52" t="s">
        <v>59</v>
      </c>
      <c r="C52">
        <v>3</v>
      </c>
      <c r="D52" t="s">
        <v>68</v>
      </c>
      <c r="E52">
        <v>13</v>
      </c>
      <c r="F52" t="s">
        <v>167</v>
      </c>
      <c r="G52" t="s">
        <v>290</v>
      </c>
      <c r="H52" s="87">
        <v>458099912</v>
      </c>
      <c r="I52" s="87">
        <v>9085159546</v>
      </c>
      <c r="J52">
        <v>2942</v>
      </c>
    </row>
    <row r="53" spans="1:22" x14ac:dyDescent="0.25">
      <c r="A53" s="86" t="s">
        <v>451</v>
      </c>
      <c r="B53" t="s">
        <v>59</v>
      </c>
      <c r="C53">
        <v>3</v>
      </c>
      <c r="D53" t="s">
        <v>68</v>
      </c>
      <c r="E53">
        <v>19</v>
      </c>
      <c r="F53" t="s">
        <v>169</v>
      </c>
      <c r="G53" t="s">
        <v>291</v>
      </c>
      <c r="H53" s="87">
        <v>4513336675</v>
      </c>
      <c r="I53" s="87">
        <v>1002420865</v>
      </c>
      <c r="J53">
        <v>5906</v>
      </c>
    </row>
    <row r="54" spans="1:22" x14ac:dyDescent="0.25">
      <c r="A54" s="86" t="s">
        <v>451</v>
      </c>
      <c r="B54" t="s">
        <v>59</v>
      </c>
      <c r="C54">
        <v>3</v>
      </c>
      <c r="D54" t="s">
        <v>68</v>
      </c>
      <c r="E54">
        <v>97</v>
      </c>
      <c r="F54" t="s">
        <v>188</v>
      </c>
      <c r="G54" t="s">
        <v>292</v>
      </c>
      <c r="H54" s="87">
        <v>4585575781</v>
      </c>
      <c r="I54" s="87">
        <v>9393392246</v>
      </c>
      <c r="J54">
        <v>2157</v>
      </c>
    </row>
    <row r="55" spans="1:22" x14ac:dyDescent="0.25">
      <c r="A55" s="86" t="s">
        <v>451</v>
      </c>
      <c r="B55" t="s">
        <v>59</v>
      </c>
      <c r="C55">
        <v>3</v>
      </c>
      <c r="D55" t="s">
        <v>68</v>
      </c>
      <c r="E55">
        <v>98</v>
      </c>
      <c r="F55" t="s">
        <v>190</v>
      </c>
      <c r="G55" t="s">
        <v>293</v>
      </c>
      <c r="H55" s="87">
        <v>4531440693</v>
      </c>
      <c r="I55" s="87">
        <v>9503720769</v>
      </c>
      <c r="J55">
        <v>2903</v>
      </c>
    </row>
    <row r="56" spans="1:22" x14ac:dyDescent="0.25">
      <c r="A56" s="86" t="s">
        <v>451</v>
      </c>
      <c r="B56" t="s">
        <v>59</v>
      </c>
      <c r="C56">
        <v>3</v>
      </c>
      <c r="D56" t="s">
        <v>68</v>
      </c>
      <c r="E56">
        <v>20</v>
      </c>
      <c r="F56" t="s">
        <v>193</v>
      </c>
      <c r="G56" t="s">
        <v>294</v>
      </c>
      <c r="H56" s="87">
        <v>4515726772</v>
      </c>
      <c r="I56" s="87">
        <v>1079277363</v>
      </c>
      <c r="J56">
        <v>3082</v>
      </c>
      <c r="V56" t="s">
        <v>51</v>
      </c>
    </row>
    <row r="57" spans="1:22" x14ac:dyDescent="0.25">
      <c r="A57" s="86" t="s">
        <v>451</v>
      </c>
      <c r="B57" t="s">
        <v>59</v>
      </c>
      <c r="C57">
        <v>3</v>
      </c>
      <c r="D57" t="s">
        <v>68</v>
      </c>
      <c r="E57">
        <v>15</v>
      </c>
      <c r="F57" t="s">
        <v>197</v>
      </c>
      <c r="G57" t="s">
        <v>295</v>
      </c>
      <c r="H57" s="87">
        <v>4546679409</v>
      </c>
      <c r="I57" s="87">
        <v>9190347404</v>
      </c>
      <c r="J57">
        <v>17908</v>
      </c>
      <c r="V57" t="s">
        <v>54</v>
      </c>
    </row>
    <row r="58" spans="1:22" x14ac:dyDescent="0.25">
      <c r="A58" s="86" t="s">
        <v>451</v>
      </c>
      <c r="B58" t="s">
        <v>59</v>
      </c>
      <c r="C58">
        <v>3</v>
      </c>
      <c r="D58" t="s">
        <v>68</v>
      </c>
      <c r="E58">
        <v>108</v>
      </c>
      <c r="F58" t="s">
        <v>199</v>
      </c>
      <c r="G58" t="s">
        <v>296</v>
      </c>
      <c r="H58" s="87">
        <v>4558439043</v>
      </c>
      <c r="I58" s="87">
        <v>9273582472</v>
      </c>
      <c r="J58">
        <v>4417</v>
      </c>
      <c r="V58" t="s">
        <v>53</v>
      </c>
    </row>
    <row r="59" spans="1:22" x14ac:dyDescent="0.25">
      <c r="A59" s="86" t="s">
        <v>451</v>
      </c>
      <c r="B59" t="s">
        <v>59</v>
      </c>
      <c r="C59">
        <v>3</v>
      </c>
      <c r="D59" t="s">
        <v>68</v>
      </c>
      <c r="E59">
        <v>18</v>
      </c>
      <c r="F59" t="s">
        <v>207</v>
      </c>
      <c r="G59" t="s">
        <v>297</v>
      </c>
      <c r="H59" s="87">
        <v>4518509264</v>
      </c>
      <c r="I59" s="87">
        <v>9160157191</v>
      </c>
      <c r="J59">
        <v>4036</v>
      </c>
      <c r="V59" t="s">
        <v>57</v>
      </c>
    </row>
    <row r="60" spans="1:22" x14ac:dyDescent="0.25">
      <c r="A60" s="86" t="s">
        <v>451</v>
      </c>
      <c r="B60" t="s">
        <v>59</v>
      </c>
      <c r="C60">
        <v>3</v>
      </c>
      <c r="D60" t="s">
        <v>68</v>
      </c>
      <c r="E60">
        <v>14</v>
      </c>
      <c r="F60" t="s">
        <v>230</v>
      </c>
      <c r="G60" t="s">
        <v>298</v>
      </c>
      <c r="H60" s="87">
        <v>4617099261</v>
      </c>
      <c r="I60" s="87">
        <v>987147489</v>
      </c>
      <c r="J60">
        <v>1130</v>
      </c>
      <c r="V60" t="s">
        <v>55</v>
      </c>
    </row>
    <row r="61" spans="1:22" x14ac:dyDescent="0.25">
      <c r="A61" s="86" t="s">
        <v>451</v>
      </c>
      <c r="B61" t="s">
        <v>59</v>
      </c>
      <c r="C61">
        <v>3</v>
      </c>
      <c r="D61" t="s">
        <v>68</v>
      </c>
      <c r="E61">
        <v>12</v>
      </c>
      <c r="F61" t="s">
        <v>240</v>
      </c>
      <c r="G61" t="s">
        <v>299</v>
      </c>
      <c r="H61" s="87">
        <v>4581701677</v>
      </c>
      <c r="I61" s="87">
        <v>8822868344</v>
      </c>
      <c r="J61">
        <v>2407</v>
      </c>
      <c r="V61" t="s">
        <v>58</v>
      </c>
    </row>
    <row r="62" spans="1:22" x14ac:dyDescent="0.25">
      <c r="A62" s="86" t="s">
        <v>451</v>
      </c>
      <c r="B62" t="s">
        <v>59</v>
      </c>
      <c r="C62">
        <v>3</v>
      </c>
      <c r="D62" t="s">
        <v>68</v>
      </c>
      <c r="E62">
        <v>988</v>
      </c>
      <c r="F62" t="s">
        <v>252</v>
      </c>
      <c r="H62">
        <v>0</v>
      </c>
      <c r="I62">
        <v>0</v>
      </c>
      <c r="J62">
        <v>1494</v>
      </c>
      <c r="V62" t="s">
        <v>56</v>
      </c>
    </row>
    <row r="63" spans="1:22" x14ac:dyDescent="0.25">
      <c r="A63" s="86" t="s">
        <v>451</v>
      </c>
      <c r="B63" t="s">
        <v>59</v>
      </c>
      <c r="C63">
        <v>11</v>
      </c>
      <c r="D63" t="s">
        <v>69</v>
      </c>
      <c r="E63">
        <v>42</v>
      </c>
      <c r="F63" t="s">
        <v>145</v>
      </c>
      <c r="G63" t="s">
        <v>300</v>
      </c>
      <c r="H63" s="87">
        <v>4361675973</v>
      </c>
      <c r="I63" s="87">
        <v>135188753</v>
      </c>
      <c r="J63">
        <v>1789</v>
      </c>
      <c r="V63" t="s">
        <v>52</v>
      </c>
    </row>
    <row r="64" spans="1:22" x14ac:dyDescent="0.25">
      <c r="A64" s="86" t="s">
        <v>451</v>
      </c>
      <c r="B64" t="s">
        <v>59</v>
      </c>
      <c r="C64">
        <v>11</v>
      </c>
      <c r="D64" t="s">
        <v>69</v>
      </c>
      <c r="E64">
        <v>44</v>
      </c>
      <c r="F64" t="s">
        <v>148</v>
      </c>
      <c r="G64" t="s">
        <v>301</v>
      </c>
      <c r="H64" s="87">
        <v>4285322304</v>
      </c>
      <c r="I64" s="87">
        <v>1357691127</v>
      </c>
      <c r="J64">
        <v>276</v>
      </c>
    </row>
    <row r="65" spans="1:10" x14ac:dyDescent="0.25">
      <c r="A65" s="86" t="s">
        <v>451</v>
      </c>
      <c r="B65" t="s">
        <v>59</v>
      </c>
      <c r="C65">
        <v>11</v>
      </c>
      <c r="D65" t="s">
        <v>69</v>
      </c>
      <c r="E65">
        <v>109</v>
      </c>
      <c r="F65" t="s">
        <v>173</v>
      </c>
      <c r="G65" t="s">
        <v>302</v>
      </c>
      <c r="H65" s="87">
        <v>4316058534</v>
      </c>
      <c r="I65" s="87">
        <v>1371839535</v>
      </c>
      <c r="J65">
        <v>416</v>
      </c>
    </row>
    <row r="66" spans="1:10" x14ac:dyDescent="0.25">
      <c r="A66" s="86" t="s">
        <v>451</v>
      </c>
      <c r="B66" t="s">
        <v>59</v>
      </c>
      <c r="C66">
        <v>11</v>
      </c>
      <c r="D66" t="s">
        <v>69</v>
      </c>
      <c r="E66">
        <v>43</v>
      </c>
      <c r="F66" t="s">
        <v>192</v>
      </c>
      <c r="G66" t="s">
        <v>303</v>
      </c>
      <c r="H66" s="87">
        <v>4330023926</v>
      </c>
      <c r="I66" s="87">
        <v>1345307182</v>
      </c>
      <c r="J66">
        <v>985</v>
      </c>
    </row>
    <row r="67" spans="1:10" x14ac:dyDescent="0.25">
      <c r="A67" s="86" t="s">
        <v>451</v>
      </c>
      <c r="B67" t="s">
        <v>59</v>
      </c>
      <c r="C67">
        <v>11</v>
      </c>
      <c r="D67" t="s">
        <v>69</v>
      </c>
      <c r="E67">
        <v>41</v>
      </c>
      <c r="F67" t="s">
        <v>209</v>
      </c>
      <c r="G67" t="s">
        <v>304</v>
      </c>
      <c r="H67" s="87">
        <v>4391014021</v>
      </c>
      <c r="I67" s="87">
        <v>1291345989</v>
      </c>
      <c r="J67">
        <v>2411</v>
      </c>
    </row>
    <row r="68" spans="1:10" x14ac:dyDescent="0.25">
      <c r="A68" s="86" t="s">
        <v>451</v>
      </c>
      <c r="B68" t="s">
        <v>59</v>
      </c>
      <c r="C68">
        <v>11</v>
      </c>
      <c r="D68" t="s">
        <v>69</v>
      </c>
      <c r="E68">
        <v>989</v>
      </c>
      <c r="F68" t="s">
        <v>252</v>
      </c>
      <c r="H68">
        <v>0</v>
      </c>
      <c r="I68">
        <v>0</v>
      </c>
      <c r="J68">
        <v>181</v>
      </c>
    </row>
    <row r="69" spans="1:10" x14ac:dyDescent="0.25">
      <c r="A69" s="86" t="s">
        <v>451</v>
      </c>
      <c r="B69" t="s">
        <v>59</v>
      </c>
      <c r="C69">
        <v>14</v>
      </c>
      <c r="D69" t="s">
        <v>70</v>
      </c>
      <c r="E69">
        <v>70</v>
      </c>
      <c r="F69" t="s">
        <v>162</v>
      </c>
      <c r="G69" t="s">
        <v>305</v>
      </c>
      <c r="H69" s="87">
        <v>4155774754</v>
      </c>
      <c r="I69" s="87">
        <v>1465916051</v>
      </c>
      <c r="J69">
        <v>221</v>
      </c>
    </row>
    <row r="70" spans="1:10" x14ac:dyDescent="0.25">
      <c r="A70" s="86" t="s">
        <v>451</v>
      </c>
      <c r="B70" t="s">
        <v>59</v>
      </c>
      <c r="C70">
        <v>14</v>
      </c>
      <c r="D70" t="s">
        <v>70</v>
      </c>
      <c r="E70">
        <v>94</v>
      </c>
      <c r="F70" t="s">
        <v>183</v>
      </c>
      <c r="G70" t="s">
        <v>306</v>
      </c>
      <c r="H70" s="87">
        <v>4158800826</v>
      </c>
      <c r="I70" s="87">
        <v>1422575407</v>
      </c>
      <c r="J70">
        <v>53</v>
      </c>
    </row>
    <row r="71" spans="1:10" x14ac:dyDescent="0.25">
      <c r="A71" s="86" t="s">
        <v>451</v>
      </c>
      <c r="B71" t="s">
        <v>59</v>
      </c>
      <c r="C71">
        <v>14</v>
      </c>
      <c r="D71" t="s">
        <v>70</v>
      </c>
      <c r="E71">
        <v>990</v>
      </c>
      <c r="F71" t="s">
        <v>252</v>
      </c>
      <c r="H71">
        <v>0</v>
      </c>
      <c r="I71">
        <v>0</v>
      </c>
      <c r="J71">
        <v>18</v>
      </c>
    </row>
    <row r="72" spans="1:10" x14ac:dyDescent="0.25">
      <c r="A72" s="86" t="s">
        <v>451</v>
      </c>
      <c r="B72" t="s">
        <v>59</v>
      </c>
      <c r="C72">
        <v>1</v>
      </c>
      <c r="D72" t="s">
        <v>71</v>
      </c>
      <c r="E72">
        <v>6</v>
      </c>
      <c r="F72" t="s">
        <v>144</v>
      </c>
      <c r="G72" t="s">
        <v>307</v>
      </c>
      <c r="H72" s="87">
        <v>4491297351</v>
      </c>
      <c r="I72" s="87">
        <v>8615401155</v>
      </c>
      <c r="J72">
        <v>3180</v>
      </c>
    </row>
    <row r="73" spans="1:10" x14ac:dyDescent="0.25">
      <c r="A73" s="86" t="s">
        <v>451</v>
      </c>
      <c r="B73" t="s">
        <v>59</v>
      </c>
      <c r="C73">
        <v>1</v>
      </c>
      <c r="D73" t="s">
        <v>71</v>
      </c>
      <c r="E73">
        <v>5</v>
      </c>
      <c r="F73" t="s">
        <v>149</v>
      </c>
      <c r="G73" t="s">
        <v>308</v>
      </c>
      <c r="H73" s="87">
        <v>4489912921</v>
      </c>
      <c r="I73" s="87">
        <v>8204142547</v>
      </c>
      <c r="J73">
        <v>1376</v>
      </c>
    </row>
    <row r="74" spans="1:10" x14ac:dyDescent="0.25">
      <c r="A74" s="86" t="s">
        <v>451</v>
      </c>
      <c r="B74" t="s">
        <v>59</v>
      </c>
      <c r="C74">
        <v>1</v>
      </c>
      <c r="D74" t="s">
        <v>71</v>
      </c>
      <c r="E74">
        <v>96</v>
      </c>
      <c r="F74" t="s">
        <v>156</v>
      </c>
      <c r="G74" t="s">
        <v>309</v>
      </c>
      <c r="H74" s="87">
        <v>455665112</v>
      </c>
      <c r="I74" s="87">
        <v>8054082167</v>
      </c>
      <c r="J74">
        <v>915</v>
      </c>
    </row>
    <row r="75" spans="1:10" x14ac:dyDescent="0.25">
      <c r="A75" s="86" t="s">
        <v>451</v>
      </c>
      <c r="B75" t="s">
        <v>59</v>
      </c>
      <c r="C75">
        <v>1</v>
      </c>
      <c r="D75" t="s">
        <v>71</v>
      </c>
      <c r="E75">
        <v>4</v>
      </c>
      <c r="F75" t="s">
        <v>171</v>
      </c>
      <c r="G75" t="s">
        <v>310</v>
      </c>
      <c r="H75" s="87">
        <v>4439329625</v>
      </c>
      <c r="I75" s="87">
        <v>7551171632</v>
      </c>
      <c r="J75">
        <v>2379</v>
      </c>
    </row>
    <row r="76" spans="1:10" x14ac:dyDescent="0.25">
      <c r="A76" s="86" t="s">
        <v>451</v>
      </c>
      <c r="B76" t="s">
        <v>59</v>
      </c>
      <c r="C76">
        <v>1</v>
      </c>
      <c r="D76" t="s">
        <v>71</v>
      </c>
      <c r="E76">
        <v>3</v>
      </c>
      <c r="F76" t="s">
        <v>201</v>
      </c>
      <c r="G76" t="s">
        <v>311</v>
      </c>
      <c r="H76" s="87">
        <v>4544588506</v>
      </c>
      <c r="I76" s="87">
        <v>8621915884</v>
      </c>
      <c r="J76">
        <v>2203</v>
      </c>
    </row>
    <row r="77" spans="1:10" x14ac:dyDescent="0.25">
      <c r="A77" s="86" t="s">
        <v>451</v>
      </c>
      <c r="B77" t="s">
        <v>59</v>
      </c>
      <c r="C77">
        <v>1</v>
      </c>
      <c r="D77" t="s">
        <v>71</v>
      </c>
      <c r="E77">
        <v>1</v>
      </c>
      <c r="F77" t="s">
        <v>235</v>
      </c>
      <c r="G77" t="s">
        <v>312</v>
      </c>
      <c r="H77" s="87">
        <v>450732745</v>
      </c>
      <c r="I77" s="87">
        <v>7680687483</v>
      </c>
      <c r="J77">
        <v>11936</v>
      </c>
    </row>
    <row r="78" spans="1:10" x14ac:dyDescent="0.25">
      <c r="A78" s="86" t="s">
        <v>451</v>
      </c>
      <c r="B78" t="s">
        <v>59</v>
      </c>
      <c r="C78">
        <v>1</v>
      </c>
      <c r="D78" t="s">
        <v>71</v>
      </c>
      <c r="E78">
        <v>103</v>
      </c>
      <c r="F78" t="s">
        <v>242</v>
      </c>
      <c r="G78" t="s">
        <v>313</v>
      </c>
      <c r="H78" s="87">
        <v>459214455</v>
      </c>
      <c r="I78" s="87">
        <v>8551078753</v>
      </c>
      <c r="J78">
        <v>989</v>
      </c>
    </row>
    <row r="79" spans="1:10" x14ac:dyDescent="0.25">
      <c r="A79" s="86" t="s">
        <v>451</v>
      </c>
      <c r="B79" t="s">
        <v>59</v>
      </c>
      <c r="C79">
        <v>1</v>
      </c>
      <c r="D79" t="s">
        <v>71</v>
      </c>
      <c r="E79">
        <v>2</v>
      </c>
      <c r="F79" t="s">
        <v>243</v>
      </c>
      <c r="G79" t="s">
        <v>314</v>
      </c>
      <c r="H79" s="87">
        <v>4532398135</v>
      </c>
      <c r="I79" s="87">
        <v>8423234312</v>
      </c>
      <c r="J79">
        <v>1075</v>
      </c>
    </row>
    <row r="80" spans="1:10" x14ac:dyDescent="0.25">
      <c r="A80" s="86" t="s">
        <v>451</v>
      </c>
      <c r="B80" t="s">
        <v>59</v>
      </c>
      <c r="C80">
        <v>1</v>
      </c>
      <c r="D80" t="s">
        <v>71</v>
      </c>
      <c r="E80">
        <v>991</v>
      </c>
      <c r="F80" t="s">
        <v>252</v>
      </c>
      <c r="H80">
        <v>0</v>
      </c>
      <c r="I80">
        <v>0</v>
      </c>
      <c r="J80">
        <v>373</v>
      </c>
    </row>
    <row r="81" spans="1:10" x14ac:dyDescent="0.25">
      <c r="A81" s="86" t="s">
        <v>451</v>
      </c>
      <c r="B81" t="s">
        <v>59</v>
      </c>
      <c r="C81">
        <v>16</v>
      </c>
      <c r="D81" t="s">
        <v>72</v>
      </c>
      <c r="E81">
        <v>72</v>
      </c>
      <c r="F81" t="s">
        <v>151</v>
      </c>
      <c r="G81" t="s">
        <v>315</v>
      </c>
      <c r="H81" s="87">
        <v>4112559576</v>
      </c>
      <c r="I81" s="87">
        <v>1686736689</v>
      </c>
      <c r="J81">
        <v>1274</v>
      </c>
    </row>
    <row r="82" spans="1:10" x14ac:dyDescent="0.25">
      <c r="A82" s="86" t="s">
        <v>451</v>
      </c>
      <c r="B82" t="s">
        <v>59</v>
      </c>
      <c r="C82">
        <v>16</v>
      </c>
      <c r="D82" t="s">
        <v>72</v>
      </c>
      <c r="E82">
        <v>110</v>
      </c>
      <c r="F82" t="s">
        <v>152</v>
      </c>
      <c r="G82" t="s">
        <v>316</v>
      </c>
      <c r="H82" s="87">
        <v>4122705039</v>
      </c>
      <c r="I82" s="87">
        <v>1629520432</v>
      </c>
      <c r="J82">
        <v>365</v>
      </c>
    </row>
    <row r="83" spans="1:10" x14ac:dyDescent="0.25">
      <c r="A83" s="86" t="s">
        <v>451</v>
      </c>
      <c r="B83" t="s">
        <v>59</v>
      </c>
      <c r="C83">
        <v>16</v>
      </c>
      <c r="D83" t="s">
        <v>72</v>
      </c>
      <c r="E83">
        <v>74</v>
      </c>
      <c r="F83" t="s">
        <v>159</v>
      </c>
      <c r="G83" t="s">
        <v>317</v>
      </c>
      <c r="H83" s="87">
        <v>4063848545</v>
      </c>
      <c r="I83" s="87">
        <v>1794601575</v>
      </c>
      <c r="J83">
        <v>542</v>
      </c>
    </row>
    <row r="84" spans="1:10" x14ac:dyDescent="0.25">
      <c r="A84" s="86" t="s">
        <v>451</v>
      </c>
      <c r="B84" t="s">
        <v>59</v>
      </c>
      <c r="C84">
        <v>16</v>
      </c>
      <c r="D84" t="s">
        <v>72</v>
      </c>
      <c r="E84">
        <v>71</v>
      </c>
      <c r="F84" t="s">
        <v>176</v>
      </c>
      <c r="G84" t="s">
        <v>318</v>
      </c>
      <c r="H84" s="87">
        <v>4146226865</v>
      </c>
      <c r="I84" s="87">
        <v>1554305094</v>
      </c>
      <c r="J84">
        <v>978</v>
      </c>
    </row>
    <row r="85" spans="1:10" x14ac:dyDescent="0.25">
      <c r="A85" s="86" t="s">
        <v>451</v>
      </c>
      <c r="B85" t="s">
        <v>59</v>
      </c>
      <c r="C85">
        <v>16</v>
      </c>
      <c r="D85" t="s">
        <v>72</v>
      </c>
      <c r="E85">
        <v>75</v>
      </c>
      <c r="F85" t="s">
        <v>187</v>
      </c>
      <c r="G85" t="s">
        <v>319</v>
      </c>
      <c r="H85" s="87">
        <v>4035354285</v>
      </c>
      <c r="I85" s="87">
        <v>181718973</v>
      </c>
      <c r="J85">
        <v>470</v>
      </c>
    </row>
    <row r="86" spans="1:10" x14ac:dyDescent="0.25">
      <c r="A86" s="86" t="s">
        <v>451</v>
      </c>
      <c r="B86" t="s">
        <v>59</v>
      </c>
      <c r="C86">
        <v>16</v>
      </c>
      <c r="D86" t="s">
        <v>72</v>
      </c>
      <c r="E86">
        <v>73</v>
      </c>
      <c r="F86" t="s">
        <v>232</v>
      </c>
      <c r="G86" t="s">
        <v>320</v>
      </c>
      <c r="H86" s="87">
        <v>4047354739</v>
      </c>
      <c r="I86" s="87">
        <v>1723237181</v>
      </c>
      <c r="J86">
        <v>253</v>
      </c>
    </row>
    <row r="87" spans="1:10" x14ac:dyDescent="0.25">
      <c r="A87" s="86" t="s">
        <v>451</v>
      </c>
      <c r="B87" t="s">
        <v>59</v>
      </c>
      <c r="C87">
        <v>16</v>
      </c>
      <c r="D87" t="s">
        <v>72</v>
      </c>
      <c r="E87">
        <v>992</v>
      </c>
      <c r="F87" t="s">
        <v>252</v>
      </c>
      <c r="H87">
        <v>0</v>
      </c>
      <c r="I87">
        <v>0</v>
      </c>
      <c r="J87">
        <v>30</v>
      </c>
    </row>
    <row r="88" spans="1:10" x14ac:dyDescent="0.25">
      <c r="A88" s="86" t="s">
        <v>451</v>
      </c>
      <c r="B88" t="s">
        <v>59</v>
      </c>
      <c r="C88">
        <v>20</v>
      </c>
      <c r="D88" t="s">
        <v>35</v>
      </c>
      <c r="E88">
        <v>92</v>
      </c>
      <c r="F88" t="s">
        <v>160</v>
      </c>
      <c r="G88" t="s">
        <v>321</v>
      </c>
      <c r="H88" s="87">
        <v>3921531192</v>
      </c>
      <c r="I88" s="87">
        <v>9110616306</v>
      </c>
      <c r="J88">
        <v>230</v>
      </c>
    </row>
    <row r="89" spans="1:10" x14ac:dyDescent="0.25">
      <c r="A89" s="86" t="s">
        <v>451</v>
      </c>
      <c r="B89" t="s">
        <v>59</v>
      </c>
      <c r="C89">
        <v>20</v>
      </c>
      <c r="D89" t="s">
        <v>35</v>
      </c>
      <c r="E89">
        <v>91</v>
      </c>
      <c r="F89" t="s">
        <v>202</v>
      </c>
      <c r="G89" t="s">
        <v>322</v>
      </c>
      <c r="H89" s="87">
        <v>4032318834</v>
      </c>
      <c r="I89" s="87">
        <v>9330296393</v>
      </c>
      <c r="J89">
        <v>76</v>
      </c>
    </row>
    <row r="90" spans="1:10" x14ac:dyDescent="0.25">
      <c r="A90" s="86" t="s">
        <v>451</v>
      </c>
      <c r="B90" t="s">
        <v>59</v>
      </c>
      <c r="C90">
        <v>20</v>
      </c>
      <c r="D90" t="s">
        <v>35</v>
      </c>
      <c r="E90">
        <v>95</v>
      </c>
      <c r="F90" t="s">
        <v>203</v>
      </c>
      <c r="G90" t="s">
        <v>323</v>
      </c>
      <c r="H90" s="87">
        <v>3990381075</v>
      </c>
      <c r="I90" s="87">
        <v>8591183151</v>
      </c>
      <c r="J90">
        <v>52</v>
      </c>
    </row>
    <row r="91" spans="1:10" x14ac:dyDescent="0.25">
      <c r="A91" s="86" t="s">
        <v>451</v>
      </c>
      <c r="B91" t="s">
        <v>59</v>
      </c>
      <c r="C91">
        <v>20</v>
      </c>
      <c r="D91" t="s">
        <v>35</v>
      </c>
      <c r="E91">
        <v>90</v>
      </c>
      <c r="F91" t="s">
        <v>226</v>
      </c>
      <c r="G91" t="s">
        <v>324</v>
      </c>
      <c r="H91" s="87">
        <v>4072667657</v>
      </c>
      <c r="I91" s="87">
        <v>8559667131</v>
      </c>
      <c r="J91">
        <v>822</v>
      </c>
    </row>
    <row r="92" spans="1:10" x14ac:dyDescent="0.25">
      <c r="A92" s="86" t="s">
        <v>451</v>
      </c>
      <c r="B92" t="s">
        <v>59</v>
      </c>
      <c r="C92">
        <v>20</v>
      </c>
      <c r="D92" t="s">
        <v>35</v>
      </c>
      <c r="E92">
        <v>111</v>
      </c>
      <c r="F92" t="s">
        <v>231</v>
      </c>
      <c r="G92" t="s">
        <v>325</v>
      </c>
      <c r="H92" s="87">
        <v>3916641462</v>
      </c>
      <c r="I92" s="87">
        <v>8526242676</v>
      </c>
      <c r="J92">
        <v>91</v>
      </c>
    </row>
    <row r="93" spans="1:10" x14ac:dyDescent="0.25">
      <c r="A93" s="86" t="s">
        <v>451</v>
      </c>
      <c r="B93" t="s">
        <v>59</v>
      </c>
      <c r="C93">
        <v>20</v>
      </c>
      <c r="D93" t="s">
        <v>35</v>
      </c>
      <c r="E93">
        <v>993</v>
      </c>
      <c r="F93" t="s">
        <v>252</v>
      </c>
      <c r="H93">
        <v>0</v>
      </c>
      <c r="I93">
        <v>0</v>
      </c>
      <c r="J93">
        <v>0</v>
      </c>
    </row>
    <row r="94" spans="1:10" x14ac:dyDescent="0.25">
      <c r="A94" s="86" t="s">
        <v>451</v>
      </c>
      <c r="B94" t="s">
        <v>59</v>
      </c>
      <c r="C94">
        <v>19</v>
      </c>
      <c r="D94" t="s">
        <v>73</v>
      </c>
      <c r="E94">
        <v>84</v>
      </c>
      <c r="F94" t="s">
        <v>143</v>
      </c>
      <c r="G94" t="s">
        <v>326</v>
      </c>
      <c r="H94" s="87">
        <v>3730971088</v>
      </c>
      <c r="I94" s="87">
        <v>135845749</v>
      </c>
      <c r="J94">
        <v>132</v>
      </c>
    </row>
    <row r="95" spans="1:10" x14ac:dyDescent="0.25">
      <c r="A95" s="86" t="s">
        <v>451</v>
      </c>
      <c r="B95" t="s">
        <v>59</v>
      </c>
      <c r="C95">
        <v>19</v>
      </c>
      <c r="D95" t="s">
        <v>73</v>
      </c>
      <c r="E95">
        <v>85</v>
      </c>
      <c r="F95" t="s">
        <v>161</v>
      </c>
      <c r="G95" t="s">
        <v>327</v>
      </c>
      <c r="H95" s="87">
        <v>3749213171</v>
      </c>
      <c r="I95" s="87">
        <v>1406184973</v>
      </c>
      <c r="J95">
        <v>148</v>
      </c>
    </row>
    <row r="96" spans="1:10" x14ac:dyDescent="0.25">
      <c r="A96" s="86" t="s">
        <v>451</v>
      </c>
      <c r="B96" t="s">
        <v>59</v>
      </c>
      <c r="C96">
        <v>19</v>
      </c>
      <c r="D96" t="s">
        <v>73</v>
      </c>
      <c r="E96">
        <v>87</v>
      </c>
      <c r="F96" t="s">
        <v>164</v>
      </c>
      <c r="G96" t="s">
        <v>328</v>
      </c>
      <c r="H96" s="87">
        <v>3750287803</v>
      </c>
      <c r="I96" s="87">
        <v>1508704691</v>
      </c>
      <c r="J96">
        <v>943</v>
      </c>
    </row>
    <row r="97" spans="1:10" x14ac:dyDescent="0.25">
      <c r="A97" s="86" t="s">
        <v>451</v>
      </c>
      <c r="B97" t="s">
        <v>59</v>
      </c>
      <c r="C97">
        <v>19</v>
      </c>
      <c r="D97" t="s">
        <v>73</v>
      </c>
      <c r="E97">
        <v>86</v>
      </c>
      <c r="F97" t="s">
        <v>172</v>
      </c>
      <c r="G97" t="s">
        <v>329</v>
      </c>
      <c r="H97" s="87">
        <v>3756705701</v>
      </c>
      <c r="I97" s="87">
        <v>1427909375</v>
      </c>
      <c r="J97">
        <v>397</v>
      </c>
    </row>
    <row r="98" spans="1:10" x14ac:dyDescent="0.25">
      <c r="A98" s="86" t="s">
        <v>451</v>
      </c>
      <c r="B98" t="s">
        <v>59</v>
      </c>
      <c r="C98">
        <v>19</v>
      </c>
      <c r="D98" t="s">
        <v>73</v>
      </c>
      <c r="E98">
        <v>83</v>
      </c>
      <c r="F98" t="s">
        <v>196</v>
      </c>
      <c r="G98" t="s">
        <v>330</v>
      </c>
      <c r="H98" s="87">
        <v>3819395845</v>
      </c>
      <c r="I98" s="87">
        <v>1555572302</v>
      </c>
      <c r="J98">
        <v>530</v>
      </c>
    </row>
    <row r="99" spans="1:10" x14ac:dyDescent="0.25">
      <c r="A99" s="86" t="s">
        <v>451</v>
      </c>
      <c r="B99" t="s">
        <v>59</v>
      </c>
      <c r="C99">
        <v>19</v>
      </c>
      <c r="D99" t="s">
        <v>73</v>
      </c>
      <c r="E99">
        <v>82</v>
      </c>
      <c r="F99" t="s">
        <v>205</v>
      </c>
      <c r="G99" t="s">
        <v>331</v>
      </c>
      <c r="H99" s="87">
        <v>3811569725</v>
      </c>
      <c r="I99" s="87">
        <v>133623567</v>
      </c>
      <c r="J99">
        <v>447</v>
      </c>
    </row>
    <row r="100" spans="1:10" x14ac:dyDescent="0.25">
      <c r="A100" s="86" t="s">
        <v>451</v>
      </c>
      <c r="B100" t="s">
        <v>59</v>
      </c>
      <c r="C100">
        <v>19</v>
      </c>
      <c r="D100" t="s">
        <v>73</v>
      </c>
      <c r="E100">
        <v>88</v>
      </c>
      <c r="F100" t="s">
        <v>217</v>
      </c>
      <c r="G100" t="s">
        <v>332</v>
      </c>
      <c r="H100" s="87">
        <v>3692509198</v>
      </c>
      <c r="I100" s="87">
        <v>1473069891</v>
      </c>
      <c r="J100">
        <v>87</v>
      </c>
    </row>
    <row r="101" spans="1:10" x14ac:dyDescent="0.25">
      <c r="A101" s="86" t="s">
        <v>451</v>
      </c>
      <c r="B101" t="s">
        <v>59</v>
      </c>
      <c r="C101">
        <v>19</v>
      </c>
      <c r="D101" t="s">
        <v>73</v>
      </c>
      <c r="E101">
        <v>89</v>
      </c>
      <c r="F101" t="s">
        <v>229</v>
      </c>
      <c r="G101" t="s">
        <v>333</v>
      </c>
      <c r="H101" s="87">
        <v>3705991687</v>
      </c>
      <c r="I101" s="87">
        <v>1529333182</v>
      </c>
      <c r="J101">
        <v>201</v>
      </c>
    </row>
    <row r="102" spans="1:10" x14ac:dyDescent="0.25">
      <c r="A102" s="86" t="s">
        <v>451</v>
      </c>
      <c r="B102" t="s">
        <v>59</v>
      </c>
      <c r="C102">
        <v>19</v>
      </c>
      <c r="D102" t="s">
        <v>73</v>
      </c>
      <c r="E102">
        <v>81</v>
      </c>
      <c r="F102" t="s">
        <v>236</v>
      </c>
      <c r="G102" t="s">
        <v>334</v>
      </c>
      <c r="H102" s="87">
        <v>3801850065</v>
      </c>
      <c r="I102" s="87">
        <v>1251365684</v>
      </c>
      <c r="J102">
        <v>135</v>
      </c>
    </row>
    <row r="103" spans="1:10" x14ac:dyDescent="0.25">
      <c r="A103" s="86" t="s">
        <v>451</v>
      </c>
      <c r="B103" t="s">
        <v>59</v>
      </c>
      <c r="C103">
        <v>19</v>
      </c>
      <c r="D103" t="s">
        <v>73</v>
      </c>
      <c r="E103">
        <v>994</v>
      </c>
      <c r="F103" t="s">
        <v>252</v>
      </c>
      <c r="H103">
        <v>0</v>
      </c>
      <c r="I103">
        <v>0</v>
      </c>
      <c r="J103">
        <v>0</v>
      </c>
    </row>
    <row r="104" spans="1:10" x14ac:dyDescent="0.25">
      <c r="A104" s="86" t="s">
        <v>451</v>
      </c>
      <c r="B104" t="s">
        <v>59</v>
      </c>
      <c r="C104">
        <v>9</v>
      </c>
      <c r="D104" t="s">
        <v>74</v>
      </c>
      <c r="E104">
        <v>51</v>
      </c>
      <c r="F104" t="s">
        <v>147</v>
      </c>
      <c r="G104" t="s">
        <v>335</v>
      </c>
      <c r="H104" s="87">
        <v>4346642752</v>
      </c>
      <c r="I104" s="87">
        <v>1188228844</v>
      </c>
      <c r="J104">
        <v>610</v>
      </c>
    </row>
    <row r="105" spans="1:10" x14ac:dyDescent="0.25">
      <c r="A105" s="86" t="s">
        <v>451</v>
      </c>
      <c r="B105" t="s">
        <v>59</v>
      </c>
      <c r="C105">
        <v>9</v>
      </c>
      <c r="D105" t="s">
        <v>74</v>
      </c>
      <c r="E105">
        <v>48</v>
      </c>
      <c r="F105" t="s">
        <v>175</v>
      </c>
      <c r="G105" t="s">
        <v>336</v>
      </c>
      <c r="H105" s="87">
        <v>4376923077</v>
      </c>
      <c r="I105" s="87">
        <v>1125588885</v>
      </c>
      <c r="J105">
        <v>2924</v>
      </c>
    </row>
    <row r="106" spans="1:10" x14ac:dyDescent="0.25">
      <c r="A106" s="86" t="s">
        <v>451</v>
      </c>
      <c r="B106" t="s">
        <v>59</v>
      </c>
      <c r="C106">
        <v>9</v>
      </c>
      <c r="D106" t="s">
        <v>74</v>
      </c>
      <c r="E106">
        <v>53</v>
      </c>
      <c r="F106" t="s">
        <v>181</v>
      </c>
      <c r="G106" t="s">
        <v>337</v>
      </c>
      <c r="H106" s="87">
        <v>4276026758</v>
      </c>
      <c r="I106" s="87">
        <v>1111356398</v>
      </c>
      <c r="J106">
        <v>400</v>
      </c>
    </row>
    <row r="107" spans="1:10" x14ac:dyDescent="0.25">
      <c r="A107" s="86" t="s">
        <v>451</v>
      </c>
      <c r="B107" t="s">
        <v>59</v>
      </c>
      <c r="C107">
        <v>9</v>
      </c>
      <c r="D107" t="s">
        <v>74</v>
      </c>
      <c r="E107">
        <v>49</v>
      </c>
      <c r="F107" t="s">
        <v>189</v>
      </c>
      <c r="G107" t="s">
        <v>338</v>
      </c>
      <c r="H107" s="87">
        <v>4355234873</v>
      </c>
      <c r="I107" s="87">
        <v>103086781</v>
      </c>
      <c r="J107">
        <v>501</v>
      </c>
    </row>
    <row r="108" spans="1:10" x14ac:dyDescent="0.25">
      <c r="A108" s="86" t="s">
        <v>451</v>
      </c>
      <c r="B108" t="s">
        <v>59</v>
      </c>
      <c r="C108">
        <v>9</v>
      </c>
      <c r="D108" t="s">
        <v>74</v>
      </c>
      <c r="E108">
        <v>46</v>
      </c>
      <c r="F108" t="s">
        <v>191</v>
      </c>
      <c r="G108" t="s">
        <v>339</v>
      </c>
      <c r="H108" s="87">
        <v>4384432283</v>
      </c>
      <c r="I108" s="87">
        <v>1050151366</v>
      </c>
      <c r="J108">
        <v>1244</v>
      </c>
    </row>
    <row r="109" spans="1:10" x14ac:dyDescent="0.25">
      <c r="A109" s="86" t="s">
        <v>451</v>
      </c>
      <c r="B109" t="s">
        <v>59</v>
      </c>
      <c r="C109">
        <v>9</v>
      </c>
      <c r="D109" t="s">
        <v>74</v>
      </c>
      <c r="E109">
        <v>45</v>
      </c>
      <c r="F109" t="s">
        <v>194</v>
      </c>
      <c r="G109" t="s">
        <v>340</v>
      </c>
      <c r="H109" s="87">
        <v>4403674425</v>
      </c>
      <c r="I109" s="87">
        <v>1014173829</v>
      </c>
      <c r="J109">
        <v>977</v>
      </c>
    </row>
    <row r="110" spans="1:10" x14ac:dyDescent="0.25">
      <c r="A110" s="86" t="s">
        <v>451</v>
      </c>
      <c r="B110" t="s">
        <v>59</v>
      </c>
      <c r="C110">
        <v>9</v>
      </c>
      <c r="D110" t="s">
        <v>74</v>
      </c>
      <c r="E110">
        <v>50</v>
      </c>
      <c r="F110" t="s">
        <v>212</v>
      </c>
      <c r="G110" t="s">
        <v>341</v>
      </c>
      <c r="H110" s="87">
        <v>4371553206</v>
      </c>
      <c r="I110" s="87">
        <v>1040127259</v>
      </c>
      <c r="J110">
        <v>833</v>
      </c>
    </row>
    <row r="111" spans="1:10" x14ac:dyDescent="0.25">
      <c r="A111" s="86" t="s">
        <v>451</v>
      </c>
      <c r="B111" t="s">
        <v>59</v>
      </c>
      <c r="C111">
        <v>9</v>
      </c>
      <c r="D111" t="s">
        <v>74</v>
      </c>
      <c r="E111">
        <v>47</v>
      </c>
      <c r="F111" t="s">
        <v>213</v>
      </c>
      <c r="G111" t="s">
        <v>342</v>
      </c>
      <c r="H111" s="87">
        <v>43933465</v>
      </c>
      <c r="I111" s="87">
        <v>1091734146</v>
      </c>
      <c r="J111">
        <v>607</v>
      </c>
    </row>
    <row r="112" spans="1:10" x14ac:dyDescent="0.25">
      <c r="A112" s="86" t="s">
        <v>451</v>
      </c>
      <c r="B112" t="s">
        <v>59</v>
      </c>
      <c r="C112">
        <v>9</v>
      </c>
      <c r="D112" t="s">
        <v>74</v>
      </c>
      <c r="E112">
        <v>100</v>
      </c>
      <c r="F112" t="s">
        <v>216</v>
      </c>
      <c r="G112" t="s">
        <v>343</v>
      </c>
      <c r="H112" s="87">
        <v>4388062274</v>
      </c>
      <c r="I112" s="87">
        <v>1109703315</v>
      </c>
      <c r="J112">
        <v>502</v>
      </c>
    </row>
    <row r="113" spans="1:10" x14ac:dyDescent="0.25">
      <c r="A113" s="86" t="s">
        <v>451</v>
      </c>
      <c r="B113" t="s">
        <v>59</v>
      </c>
      <c r="C113">
        <v>9</v>
      </c>
      <c r="D113" t="s">
        <v>74</v>
      </c>
      <c r="E113">
        <v>52</v>
      </c>
      <c r="F113" t="s">
        <v>228</v>
      </c>
      <c r="G113" t="s">
        <v>344</v>
      </c>
      <c r="H113" s="87">
        <v>4331816374</v>
      </c>
      <c r="I113" s="87">
        <v>1133190988</v>
      </c>
      <c r="J113">
        <v>417</v>
      </c>
    </row>
    <row r="114" spans="1:10" x14ac:dyDescent="0.25">
      <c r="A114" s="86" t="s">
        <v>451</v>
      </c>
      <c r="B114" t="s">
        <v>59</v>
      </c>
      <c r="C114">
        <v>9</v>
      </c>
      <c r="D114" t="s">
        <v>74</v>
      </c>
      <c r="E114">
        <v>995</v>
      </c>
      <c r="F114" t="s">
        <v>252</v>
      </c>
      <c r="H114">
        <v>0</v>
      </c>
      <c r="I114">
        <v>0</v>
      </c>
      <c r="J114">
        <v>0</v>
      </c>
    </row>
    <row r="115" spans="1:10" x14ac:dyDescent="0.25">
      <c r="A115" s="86" t="s">
        <v>451</v>
      </c>
      <c r="B115" t="s">
        <v>59</v>
      </c>
      <c r="C115">
        <v>4</v>
      </c>
      <c r="D115" t="s">
        <v>360</v>
      </c>
      <c r="E115">
        <v>22</v>
      </c>
      <c r="F115" t="s">
        <v>75</v>
      </c>
      <c r="G115" t="s">
        <v>345</v>
      </c>
      <c r="H115" s="87">
        <v>4606893511</v>
      </c>
      <c r="I115" s="87">
        <v>1112123097</v>
      </c>
      <c r="J115">
        <v>3838</v>
      </c>
    </row>
    <row r="116" spans="1:10" x14ac:dyDescent="0.25">
      <c r="A116" s="86" t="s">
        <v>451</v>
      </c>
      <c r="B116" t="s">
        <v>59</v>
      </c>
      <c r="C116">
        <v>4</v>
      </c>
      <c r="D116" t="s">
        <v>360</v>
      </c>
      <c r="E116">
        <v>996</v>
      </c>
      <c r="F116" t="s">
        <v>252</v>
      </c>
      <c r="H116">
        <v>0</v>
      </c>
      <c r="I116">
        <v>0</v>
      </c>
      <c r="J116">
        <v>0</v>
      </c>
    </row>
    <row r="117" spans="1:10" x14ac:dyDescent="0.25">
      <c r="A117" s="86" t="s">
        <v>451</v>
      </c>
      <c r="B117" t="s">
        <v>59</v>
      </c>
      <c r="C117">
        <v>10</v>
      </c>
      <c r="D117" t="s">
        <v>76</v>
      </c>
      <c r="E117">
        <v>54</v>
      </c>
      <c r="F117" t="s">
        <v>208</v>
      </c>
      <c r="G117" t="s">
        <v>346</v>
      </c>
      <c r="H117" s="87">
        <v>4310675841</v>
      </c>
      <c r="I117" s="87">
        <v>1238824698</v>
      </c>
      <c r="J117">
        <v>985</v>
      </c>
    </row>
    <row r="118" spans="1:10" x14ac:dyDescent="0.25">
      <c r="A118" s="86" t="s">
        <v>451</v>
      </c>
      <c r="B118" t="s">
        <v>59</v>
      </c>
      <c r="C118">
        <v>10</v>
      </c>
      <c r="D118" t="s">
        <v>76</v>
      </c>
      <c r="E118">
        <v>55</v>
      </c>
      <c r="F118" t="s">
        <v>234</v>
      </c>
      <c r="G118" t="s">
        <v>347</v>
      </c>
      <c r="H118" s="87">
        <v>4256071258</v>
      </c>
      <c r="I118" s="87">
        <v>126466875</v>
      </c>
      <c r="J118">
        <v>334</v>
      </c>
    </row>
    <row r="119" spans="1:10" x14ac:dyDescent="0.25">
      <c r="A119" s="86" t="s">
        <v>451</v>
      </c>
      <c r="B119" t="s">
        <v>59</v>
      </c>
      <c r="C119">
        <v>10</v>
      </c>
      <c r="D119" t="s">
        <v>76</v>
      </c>
      <c r="E119">
        <v>997</v>
      </c>
      <c r="F119" t="s">
        <v>252</v>
      </c>
      <c r="H119">
        <v>0</v>
      </c>
      <c r="I119">
        <v>0</v>
      </c>
      <c r="J119">
        <v>47</v>
      </c>
    </row>
    <row r="120" spans="1:10" x14ac:dyDescent="0.25">
      <c r="A120" s="86" t="s">
        <v>451</v>
      </c>
      <c r="B120" t="s">
        <v>59</v>
      </c>
      <c r="C120">
        <v>2</v>
      </c>
      <c r="D120" t="s">
        <v>77</v>
      </c>
      <c r="E120">
        <v>7</v>
      </c>
      <c r="F120" t="s">
        <v>146</v>
      </c>
      <c r="G120" t="s">
        <v>348</v>
      </c>
      <c r="H120" s="87">
        <v>4573750286</v>
      </c>
      <c r="I120" s="87">
        <v>7320149366</v>
      </c>
      <c r="J120">
        <v>1100</v>
      </c>
    </row>
    <row r="121" spans="1:10" x14ac:dyDescent="0.25">
      <c r="A121" s="86" t="s">
        <v>451</v>
      </c>
      <c r="B121" t="s">
        <v>59</v>
      </c>
      <c r="C121">
        <v>2</v>
      </c>
      <c r="D121" t="s">
        <v>77</v>
      </c>
      <c r="E121">
        <v>998</v>
      </c>
      <c r="F121" t="s">
        <v>252</v>
      </c>
      <c r="H121">
        <v>0</v>
      </c>
      <c r="I121">
        <v>0</v>
      </c>
      <c r="J121">
        <v>0</v>
      </c>
    </row>
    <row r="122" spans="1:10" x14ac:dyDescent="0.25">
      <c r="A122" s="86" t="s">
        <v>451</v>
      </c>
      <c r="B122" t="s">
        <v>59</v>
      </c>
      <c r="C122">
        <v>5</v>
      </c>
      <c r="D122" t="s">
        <v>78</v>
      </c>
      <c r="E122">
        <v>25</v>
      </c>
      <c r="F122" t="s">
        <v>153</v>
      </c>
      <c r="G122" t="s">
        <v>349</v>
      </c>
      <c r="H122" s="87">
        <v>4613837528</v>
      </c>
      <c r="I122" s="87">
        <v>1221704167</v>
      </c>
      <c r="J122">
        <v>1047</v>
      </c>
    </row>
    <row r="123" spans="1:10" x14ac:dyDescent="0.25">
      <c r="A123" s="86" t="s">
        <v>451</v>
      </c>
      <c r="B123" t="s">
        <v>59</v>
      </c>
      <c r="C123">
        <v>5</v>
      </c>
      <c r="D123" t="s">
        <v>78</v>
      </c>
      <c r="E123">
        <v>28</v>
      </c>
      <c r="F123" t="s">
        <v>204</v>
      </c>
      <c r="G123" t="s">
        <v>350</v>
      </c>
      <c r="H123" s="87">
        <v>4540692987</v>
      </c>
      <c r="I123" s="87">
        <v>1187608718</v>
      </c>
      <c r="J123">
        <v>3802</v>
      </c>
    </row>
    <row r="124" spans="1:10" x14ac:dyDescent="0.25">
      <c r="A124" s="86" t="s">
        <v>451</v>
      </c>
      <c r="B124" t="s">
        <v>59</v>
      </c>
      <c r="C124">
        <v>5</v>
      </c>
      <c r="D124" t="s">
        <v>78</v>
      </c>
      <c r="E124">
        <v>29</v>
      </c>
      <c r="F124" t="s">
        <v>224</v>
      </c>
      <c r="G124" t="s">
        <v>351</v>
      </c>
      <c r="H124" s="87">
        <v>4507107289</v>
      </c>
      <c r="I124" s="87">
        <v>1179007</v>
      </c>
      <c r="J124">
        <v>416</v>
      </c>
    </row>
    <row r="125" spans="1:10" x14ac:dyDescent="0.25">
      <c r="A125" s="86" t="s">
        <v>451</v>
      </c>
      <c r="B125" t="s">
        <v>59</v>
      </c>
      <c r="C125">
        <v>5</v>
      </c>
      <c r="D125" t="s">
        <v>78</v>
      </c>
      <c r="E125">
        <v>26</v>
      </c>
      <c r="F125" t="s">
        <v>237</v>
      </c>
      <c r="G125" t="s">
        <v>352</v>
      </c>
      <c r="H125" s="87">
        <v>4566754571</v>
      </c>
      <c r="I125" s="87">
        <v>1224507363</v>
      </c>
      <c r="J125">
        <v>2439</v>
      </c>
    </row>
    <row r="126" spans="1:10" x14ac:dyDescent="0.25">
      <c r="A126" s="86" t="s">
        <v>451</v>
      </c>
      <c r="B126" t="s">
        <v>59</v>
      </c>
      <c r="C126">
        <v>5</v>
      </c>
      <c r="D126" t="s">
        <v>78</v>
      </c>
      <c r="E126">
        <v>27</v>
      </c>
      <c r="F126" t="s">
        <v>241</v>
      </c>
      <c r="G126" t="s">
        <v>353</v>
      </c>
      <c r="H126" s="87">
        <v>4543490485</v>
      </c>
      <c r="I126" s="87">
        <v>1233845213</v>
      </c>
      <c r="J126">
        <v>2342</v>
      </c>
    </row>
    <row r="127" spans="1:10" x14ac:dyDescent="0.25">
      <c r="A127" s="86" t="s">
        <v>451</v>
      </c>
      <c r="B127" t="s">
        <v>59</v>
      </c>
      <c r="C127">
        <v>5</v>
      </c>
      <c r="D127" t="s">
        <v>78</v>
      </c>
      <c r="E127">
        <v>23</v>
      </c>
      <c r="F127" t="s">
        <v>244</v>
      </c>
      <c r="G127" t="s">
        <v>354</v>
      </c>
      <c r="H127" s="87">
        <v>4543839046</v>
      </c>
      <c r="I127" s="87">
        <v>1099352685</v>
      </c>
      <c r="J127">
        <v>4473</v>
      </c>
    </row>
    <row r="128" spans="1:10" x14ac:dyDescent="0.25">
      <c r="A128" s="86" t="s">
        <v>451</v>
      </c>
      <c r="B128" t="s">
        <v>59</v>
      </c>
      <c r="C128">
        <v>5</v>
      </c>
      <c r="D128" t="s">
        <v>78</v>
      </c>
      <c r="E128">
        <v>24</v>
      </c>
      <c r="F128" t="s">
        <v>246</v>
      </c>
      <c r="G128" t="s">
        <v>355</v>
      </c>
      <c r="H128" s="87">
        <v>45547497</v>
      </c>
      <c r="I128" s="87">
        <v>1154597109</v>
      </c>
      <c r="J128">
        <v>2536</v>
      </c>
    </row>
    <row r="129" spans="1:10" x14ac:dyDescent="0.25">
      <c r="A129" s="86">
        <v>43913.708333333336</v>
      </c>
      <c r="B129" t="s">
        <v>59</v>
      </c>
      <c r="C129">
        <v>5</v>
      </c>
      <c r="D129" t="s">
        <v>78</v>
      </c>
      <c r="E129">
        <v>999</v>
      </c>
      <c r="F129" t="s">
        <v>252</v>
      </c>
      <c r="H129">
        <v>0</v>
      </c>
      <c r="I129">
        <v>0</v>
      </c>
      <c r="J129">
        <v>212</v>
      </c>
    </row>
  </sheetData>
  <sortState xmlns:xlrd2="http://schemas.microsoft.com/office/spreadsheetml/2017/richdata2" ref="V56:V140">
    <sortCondition ref="V14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ABC32-3085-421D-9A86-C1AFAD284BAD}">
  <dimension ref="A1:FW235"/>
  <sheetViews>
    <sheetView topLeftCell="A179" workbookViewId="0">
      <pane activePane="bottomRight" state="frozen"/>
      <selection activeCell="E3" sqref="E3:H4"/>
    </sheetView>
  </sheetViews>
  <sheetFormatPr defaultRowHeight="15" x14ac:dyDescent="0.25"/>
  <cols>
    <col min="1" max="1" width="5.7109375" customWidth="1"/>
    <col min="2" max="2" width="9.7109375" bestFit="1" customWidth="1"/>
    <col min="3" max="3" width="21" bestFit="1" customWidth="1"/>
    <col min="4" max="4" width="9.42578125" customWidth="1"/>
    <col min="5" max="5" width="11.5703125" bestFit="1" customWidth="1"/>
    <col min="79" max="79" width="13.28515625" style="101" bestFit="1" customWidth="1"/>
    <col min="152" max="152" width="4.42578125" style="2" customWidth="1"/>
    <col min="157" max="157" width="4.85546875" style="2" customWidth="1"/>
    <col min="164" max="164" width="3.7109375" customWidth="1"/>
    <col min="165" max="165" width="11.7109375" bestFit="1" customWidth="1"/>
    <col min="167" max="167" width="9.5703125" bestFit="1" customWidth="1"/>
    <col min="171" max="171" width="4.28515625" customWidth="1"/>
    <col min="172" max="172" width="13.140625" bestFit="1" customWidth="1"/>
    <col min="173" max="173" width="20.42578125" customWidth="1"/>
    <col min="174" max="174" width="5.140625" style="2" customWidth="1"/>
    <col min="178" max="178" width="13.140625" style="85" bestFit="1" customWidth="1"/>
  </cols>
  <sheetData>
    <row r="1" spans="1:179" x14ac:dyDescent="0.25">
      <c r="B1" t="s">
        <v>399</v>
      </c>
      <c r="F1" s="81">
        <v>43894</v>
      </c>
      <c r="G1" s="81">
        <v>43895</v>
      </c>
      <c r="H1" s="81">
        <v>43896</v>
      </c>
      <c r="I1" s="81">
        <v>43897</v>
      </c>
      <c r="J1" s="81">
        <v>43898</v>
      </c>
      <c r="K1" s="81">
        <v>43899</v>
      </c>
      <c r="L1" s="81">
        <v>43900</v>
      </c>
      <c r="M1" s="81">
        <v>43901</v>
      </c>
      <c r="N1" s="81">
        <v>43902</v>
      </c>
      <c r="O1" s="81">
        <v>43903</v>
      </c>
      <c r="P1" s="81">
        <v>43904</v>
      </c>
      <c r="Q1" s="81">
        <v>43905</v>
      </c>
      <c r="R1" s="81">
        <v>43906</v>
      </c>
      <c r="S1" s="81">
        <v>43907</v>
      </c>
      <c r="T1" s="81">
        <v>43908</v>
      </c>
      <c r="U1" s="81">
        <v>43909</v>
      </c>
      <c r="V1" s="81">
        <v>43910</v>
      </c>
      <c r="W1" s="81">
        <v>43911</v>
      </c>
      <c r="X1" s="81">
        <v>43912</v>
      </c>
      <c r="Y1" s="81">
        <v>43913</v>
      </c>
      <c r="Z1" s="81">
        <v>43914</v>
      </c>
      <c r="AA1" s="81">
        <v>43915</v>
      </c>
      <c r="AB1" s="81">
        <v>43916</v>
      </c>
      <c r="AC1" s="81">
        <v>43917</v>
      </c>
      <c r="AD1" s="81">
        <v>43918</v>
      </c>
      <c r="AE1" s="81">
        <v>43919</v>
      </c>
      <c r="AF1" s="81">
        <v>43920</v>
      </c>
      <c r="AG1" s="81">
        <v>43921</v>
      </c>
      <c r="AH1" s="81">
        <v>43922</v>
      </c>
      <c r="AI1" s="81">
        <v>43923</v>
      </c>
      <c r="AJ1" s="81">
        <v>43924</v>
      </c>
      <c r="AK1" s="81">
        <v>43925</v>
      </c>
      <c r="AL1" s="81">
        <v>43926</v>
      </c>
      <c r="AM1" s="81">
        <v>43927</v>
      </c>
      <c r="AN1" s="81">
        <v>43928</v>
      </c>
      <c r="AO1" s="81">
        <v>43929</v>
      </c>
      <c r="AP1" s="81">
        <v>43930</v>
      </c>
      <c r="AQ1" s="81">
        <v>43931</v>
      </c>
      <c r="AR1" s="81">
        <v>43932</v>
      </c>
      <c r="AS1" s="81">
        <v>43933</v>
      </c>
      <c r="AT1" s="81">
        <v>43934</v>
      </c>
      <c r="AU1" s="81">
        <v>43935</v>
      </c>
      <c r="AV1" s="81">
        <v>43936</v>
      </c>
      <c r="AW1" s="81">
        <v>43937</v>
      </c>
      <c r="AX1" s="81">
        <v>43938</v>
      </c>
      <c r="AY1" s="81">
        <v>43939</v>
      </c>
      <c r="AZ1" s="81">
        <v>43940</v>
      </c>
      <c r="BA1" s="81">
        <v>43941</v>
      </c>
      <c r="BB1" s="81">
        <v>43942</v>
      </c>
      <c r="BC1" s="81">
        <v>43943</v>
      </c>
      <c r="BD1" s="81">
        <v>43944</v>
      </c>
      <c r="BE1" s="81">
        <v>43945</v>
      </c>
      <c r="BF1" s="81">
        <v>43946</v>
      </c>
      <c r="BG1" s="81">
        <v>43947</v>
      </c>
      <c r="BH1" s="81">
        <v>43948</v>
      </c>
      <c r="BI1" s="81">
        <v>43949</v>
      </c>
      <c r="BJ1" s="81">
        <v>43950</v>
      </c>
      <c r="BK1" s="81">
        <v>43951</v>
      </c>
      <c r="BL1" s="81">
        <v>43952</v>
      </c>
      <c r="BM1" s="81">
        <v>43953</v>
      </c>
      <c r="BN1" s="81">
        <v>43954</v>
      </c>
      <c r="BO1" s="81">
        <v>43955</v>
      </c>
      <c r="BP1" s="81">
        <v>43956</v>
      </c>
      <c r="BQ1" s="81">
        <v>43957</v>
      </c>
      <c r="BR1" s="81">
        <v>43958</v>
      </c>
      <c r="BS1" s="81">
        <v>43959</v>
      </c>
      <c r="BT1" s="81">
        <v>43960</v>
      </c>
      <c r="BU1" s="81">
        <v>43961</v>
      </c>
      <c r="BV1" s="81">
        <v>43962</v>
      </c>
      <c r="BW1" s="81">
        <v>43963</v>
      </c>
      <c r="BX1" s="81">
        <v>43964</v>
      </c>
      <c r="BY1" s="81">
        <v>43965</v>
      </c>
      <c r="BZ1" s="81">
        <v>43966</v>
      </c>
      <c r="CA1" s="101" t="s">
        <v>369</v>
      </c>
      <c r="CB1" s="81">
        <f t="shared" ref="CB1:DG1" si="0">+F1</f>
        <v>43894</v>
      </c>
      <c r="CC1" s="81">
        <f t="shared" si="0"/>
        <v>43895</v>
      </c>
      <c r="CD1" s="81">
        <f t="shared" si="0"/>
        <v>43896</v>
      </c>
      <c r="CE1" s="81">
        <f t="shared" si="0"/>
        <v>43897</v>
      </c>
      <c r="CF1" s="81">
        <f t="shared" si="0"/>
        <v>43898</v>
      </c>
      <c r="CG1" s="81">
        <f t="shared" si="0"/>
        <v>43899</v>
      </c>
      <c r="CH1" s="81">
        <f t="shared" si="0"/>
        <v>43900</v>
      </c>
      <c r="CI1" s="81">
        <f t="shared" si="0"/>
        <v>43901</v>
      </c>
      <c r="CJ1" s="81">
        <f t="shared" si="0"/>
        <v>43902</v>
      </c>
      <c r="CK1" s="81">
        <f t="shared" si="0"/>
        <v>43903</v>
      </c>
      <c r="CL1" s="81">
        <f t="shared" si="0"/>
        <v>43904</v>
      </c>
      <c r="CM1" s="81">
        <f t="shared" si="0"/>
        <v>43905</v>
      </c>
      <c r="CN1" s="81">
        <f t="shared" si="0"/>
        <v>43906</v>
      </c>
      <c r="CO1" s="81">
        <f t="shared" si="0"/>
        <v>43907</v>
      </c>
      <c r="CP1" s="81">
        <f t="shared" si="0"/>
        <v>43908</v>
      </c>
      <c r="CQ1" s="81">
        <f t="shared" si="0"/>
        <v>43909</v>
      </c>
      <c r="CR1" s="81">
        <f t="shared" si="0"/>
        <v>43910</v>
      </c>
      <c r="CS1" s="81">
        <f t="shared" si="0"/>
        <v>43911</v>
      </c>
      <c r="CT1" s="81">
        <f t="shared" si="0"/>
        <v>43912</v>
      </c>
      <c r="CU1" s="81">
        <f t="shared" si="0"/>
        <v>43913</v>
      </c>
      <c r="CV1" s="81">
        <f t="shared" si="0"/>
        <v>43914</v>
      </c>
      <c r="CW1" s="81">
        <f t="shared" si="0"/>
        <v>43915</v>
      </c>
      <c r="CX1" s="81">
        <f t="shared" si="0"/>
        <v>43916</v>
      </c>
      <c r="CY1" s="81">
        <f t="shared" si="0"/>
        <v>43917</v>
      </c>
      <c r="CZ1" s="81">
        <f t="shared" si="0"/>
        <v>43918</v>
      </c>
      <c r="DA1" s="81">
        <f t="shared" si="0"/>
        <v>43919</v>
      </c>
      <c r="DB1" s="81">
        <f t="shared" si="0"/>
        <v>43920</v>
      </c>
      <c r="DC1" s="81">
        <f t="shared" si="0"/>
        <v>43921</v>
      </c>
      <c r="DD1" s="81">
        <f t="shared" si="0"/>
        <v>43922</v>
      </c>
      <c r="DE1" s="81">
        <f t="shared" si="0"/>
        <v>43923</v>
      </c>
      <c r="DF1" s="81">
        <f t="shared" si="0"/>
        <v>43924</v>
      </c>
      <c r="DG1" s="81">
        <f t="shared" si="0"/>
        <v>43925</v>
      </c>
      <c r="DH1" s="81">
        <f t="shared" ref="DH1" si="1">+AL1</f>
        <v>43926</v>
      </c>
      <c r="DI1" s="81">
        <f t="shared" ref="DI1" si="2">+AM1</f>
        <v>43927</v>
      </c>
      <c r="DJ1" s="81">
        <f t="shared" ref="DJ1" si="3">+AN1</f>
        <v>43928</v>
      </c>
      <c r="DK1" s="81">
        <f t="shared" ref="DK1" si="4">+AO1</f>
        <v>43929</v>
      </c>
      <c r="DL1" s="81">
        <f t="shared" ref="DL1" si="5">+AP1</f>
        <v>43930</v>
      </c>
      <c r="DM1" s="81">
        <f t="shared" ref="DM1" si="6">+AQ1</f>
        <v>43931</v>
      </c>
      <c r="DN1" s="81">
        <f t="shared" ref="DN1" si="7">+AR1</f>
        <v>43932</v>
      </c>
      <c r="DO1" s="81">
        <f t="shared" ref="DO1" si="8">+AS1</f>
        <v>43933</v>
      </c>
      <c r="DP1" s="81">
        <f t="shared" ref="DP1" si="9">+AT1</f>
        <v>43934</v>
      </c>
      <c r="DQ1" s="81">
        <f t="shared" ref="DQ1" si="10">+AU1</f>
        <v>43935</v>
      </c>
      <c r="DR1" s="81">
        <f t="shared" ref="DR1" si="11">+AV1</f>
        <v>43936</v>
      </c>
      <c r="DS1" s="81">
        <f t="shared" ref="DS1" si="12">+AW1</f>
        <v>43937</v>
      </c>
      <c r="DT1" s="81">
        <f t="shared" ref="DT1" si="13">+AX1</f>
        <v>43938</v>
      </c>
      <c r="DU1" s="81">
        <f t="shared" ref="DU1" si="14">+AY1</f>
        <v>43939</v>
      </c>
      <c r="DV1" s="81">
        <f t="shared" ref="DV1" si="15">+AZ1</f>
        <v>43940</v>
      </c>
      <c r="DW1" s="81">
        <f t="shared" ref="DW1" si="16">+BA1</f>
        <v>43941</v>
      </c>
      <c r="DX1" s="81">
        <f t="shared" ref="DX1" si="17">+BB1</f>
        <v>43942</v>
      </c>
      <c r="DY1" s="81">
        <f t="shared" ref="DY1" si="18">+BC1</f>
        <v>43943</v>
      </c>
      <c r="DZ1" s="81">
        <f t="shared" ref="DZ1" si="19">+BD1</f>
        <v>43944</v>
      </c>
      <c r="EA1" s="81">
        <f t="shared" ref="EA1" si="20">+BE1</f>
        <v>43945</v>
      </c>
      <c r="EB1" s="81">
        <f t="shared" ref="EB1" si="21">+BF1</f>
        <v>43946</v>
      </c>
      <c r="EC1" s="81">
        <f t="shared" ref="EC1" si="22">+BG1</f>
        <v>43947</v>
      </c>
      <c r="ED1" s="81">
        <f t="shared" ref="ED1" si="23">+BH1</f>
        <v>43948</v>
      </c>
      <c r="EE1" s="81">
        <f t="shared" ref="EE1" si="24">+BI1</f>
        <v>43949</v>
      </c>
      <c r="EF1" s="81">
        <f t="shared" ref="EF1" si="25">+BJ1</f>
        <v>43950</v>
      </c>
      <c r="EG1" s="81">
        <f t="shared" ref="EG1" si="26">+BK1</f>
        <v>43951</v>
      </c>
      <c r="EH1" s="81">
        <f t="shared" ref="EH1" si="27">+BL1</f>
        <v>43952</v>
      </c>
      <c r="EI1" s="81">
        <f t="shared" ref="EI1" si="28">+BM1</f>
        <v>43953</v>
      </c>
      <c r="EJ1" s="81">
        <f t="shared" ref="EJ1" si="29">+BN1</f>
        <v>43954</v>
      </c>
      <c r="EK1" s="81">
        <f t="shared" ref="EK1" si="30">+BO1</f>
        <v>43955</v>
      </c>
      <c r="EL1" s="81">
        <f t="shared" ref="EL1" si="31">+BP1</f>
        <v>43956</v>
      </c>
      <c r="EM1" s="81">
        <f t="shared" ref="EM1" si="32">+BQ1</f>
        <v>43957</v>
      </c>
      <c r="EN1" s="81">
        <f t="shared" ref="EN1" si="33">+BR1</f>
        <v>43958</v>
      </c>
      <c r="EO1" s="81">
        <f t="shared" ref="EO1" si="34">+BS1</f>
        <v>43959</v>
      </c>
      <c r="EP1" s="81">
        <f t="shared" ref="EP1" si="35">+BT1</f>
        <v>43960</v>
      </c>
      <c r="EQ1" s="81">
        <f t="shared" ref="EQ1" si="36">+BU1</f>
        <v>43961</v>
      </c>
      <c r="ER1" s="81">
        <f t="shared" ref="ER1" si="37">+BV1</f>
        <v>43962</v>
      </c>
      <c r="ES1" s="81">
        <f t="shared" ref="ES1" si="38">+BW1</f>
        <v>43963</v>
      </c>
      <c r="ET1" s="81">
        <f t="shared" ref="ET1" si="39">+BX1</f>
        <v>43964</v>
      </c>
      <c r="EU1" s="81">
        <f t="shared" ref="EU1" si="40">+BY1</f>
        <v>43965</v>
      </c>
      <c r="EW1">
        <v>1</v>
      </c>
      <c r="FA1" t="s">
        <v>401</v>
      </c>
      <c r="FB1" s="7">
        <f ca="1">+Italia!B170-5</f>
        <v>43941</v>
      </c>
      <c r="FC1" s="7">
        <f ca="1">+Italia!B170-4</f>
        <v>43942</v>
      </c>
      <c r="FD1" s="7">
        <f ca="1">+Italia!B170-3</f>
        <v>43943</v>
      </c>
      <c r="FE1" s="7">
        <f ca="1">+Italia!B170-2</f>
        <v>43944</v>
      </c>
      <c r="FF1" s="7">
        <f ca="1">+Italia!B170-1</f>
        <v>43945</v>
      </c>
      <c r="FG1" s="7">
        <f ca="1">+Italia!B170</f>
        <v>43946</v>
      </c>
      <c r="FI1" t="s">
        <v>402</v>
      </c>
      <c r="FJ1" t="s">
        <v>403</v>
      </c>
      <c r="FK1" s="7">
        <f ca="1">+Italia!B170</f>
        <v>43946</v>
      </c>
      <c r="FM1" t="s">
        <v>404</v>
      </c>
      <c r="FO1" s="2"/>
      <c r="FP1" t="s">
        <v>405</v>
      </c>
    </row>
    <row r="2" spans="1:179" x14ac:dyDescent="0.25">
      <c r="A2">
        <f>IF(B2='Cruscotto province'!$E$3,1,0)</f>
        <v>0</v>
      </c>
      <c r="B2" t="s">
        <v>73</v>
      </c>
      <c r="C2" t="s">
        <v>143</v>
      </c>
      <c r="D2" s="2">
        <f>IFERROR(_xlfn.NUMBERVALUE(VLOOKUP(C2,'Sel province'!$F$2:$J$150,5,FALSE)),0)</f>
        <v>132</v>
      </c>
      <c r="E2" s="85"/>
      <c r="F2" s="81"/>
      <c r="G2" s="81"/>
      <c r="H2" s="81"/>
      <c r="I2" s="92">
        <v>1</v>
      </c>
      <c r="J2" s="92">
        <v>1</v>
      </c>
      <c r="K2" s="92">
        <v>1</v>
      </c>
      <c r="L2" s="92">
        <v>11</v>
      </c>
      <c r="M2" s="92">
        <v>16</v>
      </c>
      <c r="N2" s="92">
        <v>17</v>
      </c>
      <c r="O2" s="92">
        <v>17</v>
      </c>
      <c r="P2" s="92">
        <v>17</v>
      </c>
      <c r="Q2" s="92">
        <v>20</v>
      </c>
      <c r="R2" s="92">
        <v>22</v>
      </c>
      <c r="S2" s="92">
        <v>22</v>
      </c>
      <c r="T2" s="92">
        <v>24</v>
      </c>
      <c r="U2" s="92">
        <v>27</v>
      </c>
      <c r="V2" s="92">
        <v>31</v>
      </c>
      <c r="W2" s="92">
        <v>36</v>
      </c>
      <c r="X2" s="92">
        <v>41</v>
      </c>
      <c r="Y2" s="92">
        <v>45</v>
      </c>
      <c r="Z2" s="92">
        <v>47</v>
      </c>
      <c r="AA2" s="92">
        <v>50</v>
      </c>
      <c r="AB2" s="92">
        <v>55</v>
      </c>
      <c r="AC2" s="92">
        <v>58</v>
      </c>
      <c r="AD2" s="92">
        <v>58</v>
      </c>
      <c r="AE2" s="92">
        <v>78</v>
      </c>
      <c r="AF2" s="92">
        <v>89</v>
      </c>
      <c r="AG2" s="92">
        <v>94</v>
      </c>
      <c r="AH2" s="92">
        <v>96</v>
      </c>
      <c r="AI2" s="92">
        <v>98</v>
      </c>
      <c r="AJ2" s="92">
        <v>100</v>
      </c>
      <c r="AK2" s="92">
        <v>102</v>
      </c>
      <c r="AL2" s="92">
        <v>107</v>
      </c>
      <c r="AM2" s="92">
        <v>109</v>
      </c>
      <c r="AN2" s="92">
        <v>110</v>
      </c>
      <c r="AO2" s="92">
        <v>113</v>
      </c>
      <c r="AP2" s="92">
        <v>115</v>
      </c>
      <c r="AQ2" s="92">
        <v>119</v>
      </c>
      <c r="AR2" s="92">
        <v>123</v>
      </c>
      <c r="AS2" s="92">
        <v>126</v>
      </c>
      <c r="AT2" s="92">
        <v>128</v>
      </c>
      <c r="AU2" s="92">
        <v>130</v>
      </c>
      <c r="AV2" s="92">
        <v>131</v>
      </c>
      <c r="AW2" s="92">
        <v>132</v>
      </c>
      <c r="AX2" s="92">
        <v>132</v>
      </c>
      <c r="AY2" s="92">
        <v>132</v>
      </c>
      <c r="AZ2" s="92">
        <v>132</v>
      </c>
      <c r="BA2" s="92">
        <v>132</v>
      </c>
      <c r="BB2" s="92">
        <v>132</v>
      </c>
      <c r="BC2" s="92">
        <v>132</v>
      </c>
      <c r="BD2" s="92">
        <v>132</v>
      </c>
      <c r="BE2" s="92">
        <v>132</v>
      </c>
      <c r="BF2" s="92">
        <v>132</v>
      </c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101">
        <v>442049</v>
      </c>
      <c r="CB2" s="102">
        <f t="shared" ref="CB2:DG2" si="41">+F2/$CA2*10000</f>
        <v>0</v>
      </c>
      <c r="CC2" s="102">
        <f t="shared" si="41"/>
        <v>0</v>
      </c>
      <c r="CD2" s="102">
        <f t="shared" si="41"/>
        <v>0</v>
      </c>
      <c r="CE2" s="102">
        <f t="shared" si="41"/>
        <v>2.262192652850702E-2</v>
      </c>
      <c r="CF2" s="102">
        <f t="shared" si="41"/>
        <v>2.262192652850702E-2</v>
      </c>
      <c r="CG2" s="102">
        <f t="shared" si="41"/>
        <v>2.262192652850702E-2</v>
      </c>
      <c r="CH2" s="102">
        <f t="shared" si="41"/>
        <v>0.24884119181357722</v>
      </c>
      <c r="CI2" s="102">
        <f t="shared" si="41"/>
        <v>0.36195082445611232</v>
      </c>
      <c r="CJ2" s="102">
        <f t="shared" si="41"/>
        <v>0.38457275098461935</v>
      </c>
      <c r="CK2" s="102">
        <f t="shared" si="41"/>
        <v>0.38457275098461935</v>
      </c>
      <c r="CL2" s="102">
        <f t="shared" si="41"/>
        <v>0.38457275098461935</v>
      </c>
      <c r="CM2" s="102">
        <f t="shared" si="41"/>
        <v>0.45243853057014038</v>
      </c>
      <c r="CN2" s="102">
        <f t="shared" si="41"/>
        <v>0.49768238362715445</v>
      </c>
      <c r="CO2" s="102">
        <f t="shared" si="41"/>
        <v>0.49768238362715445</v>
      </c>
      <c r="CP2" s="102">
        <f t="shared" si="41"/>
        <v>0.54292623668416851</v>
      </c>
      <c r="CQ2" s="102">
        <f t="shared" si="41"/>
        <v>0.6107920162696896</v>
      </c>
      <c r="CR2" s="102">
        <f t="shared" si="41"/>
        <v>0.70127972238371761</v>
      </c>
      <c r="CS2" s="102">
        <f t="shared" si="41"/>
        <v>0.81438935502625276</v>
      </c>
      <c r="CT2" s="102">
        <f t="shared" si="41"/>
        <v>0.9274989876687878</v>
      </c>
      <c r="CU2" s="102">
        <f t="shared" si="41"/>
        <v>1.0179866937828159</v>
      </c>
      <c r="CV2" s="102">
        <f t="shared" si="41"/>
        <v>1.06323054683983</v>
      </c>
      <c r="CW2" s="102">
        <f t="shared" si="41"/>
        <v>1.1310963264253511</v>
      </c>
      <c r="CX2" s="102">
        <f t="shared" si="41"/>
        <v>1.2442059590678862</v>
      </c>
      <c r="CY2" s="102">
        <f t="shared" si="41"/>
        <v>1.3120717386534071</v>
      </c>
      <c r="CZ2" s="102">
        <f t="shared" si="41"/>
        <v>1.3120717386534071</v>
      </c>
      <c r="DA2" s="102">
        <f t="shared" si="41"/>
        <v>1.7645102692235475</v>
      </c>
      <c r="DB2" s="102">
        <f t="shared" si="41"/>
        <v>2.013351461037125</v>
      </c>
      <c r="DC2" s="102">
        <f t="shared" si="41"/>
        <v>2.12646109367966</v>
      </c>
      <c r="DD2" s="102">
        <f t="shared" si="41"/>
        <v>2.171704946736674</v>
      </c>
      <c r="DE2" s="102">
        <f t="shared" si="41"/>
        <v>2.2169487997936881</v>
      </c>
      <c r="DF2" s="102">
        <f t="shared" si="41"/>
        <v>2.2621926528507021</v>
      </c>
      <c r="DG2" s="102">
        <f t="shared" si="41"/>
        <v>2.3074365059077162</v>
      </c>
      <c r="DH2" s="102">
        <f t="shared" ref="DH2:EA2" si="42">+AL2/$CA2*10000</f>
        <v>2.4205461385502511</v>
      </c>
      <c r="DI2" s="102">
        <f t="shared" si="42"/>
        <v>2.4657899916072656</v>
      </c>
      <c r="DJ2" s="102">
        <f t="shared" si="42"/>
        <v>2.4884119181357724</v>
      </c>
      <c r="DK2" s="102">
        <f t="shared" si="42"/>
        <v>2.5562776977212929</v>
      </c>
      <c r="DL2" s="102">
        <f t="shared" si="42"/>
        <v>2.6015215507783074</v>
      </c>
      <c r="DM2" s="102">
        <f t="shared" si="42"/>
        <v>2.6920092568923355</v>
      </c>
      <c r="DN2" s="102">
        <f t="shared" si="42"/>
        <v>2.7824969630063636</v>
      </c>
      <c r="DO2" s="102">
        <f t="shared" si="42"/>
        <v>2.8503627425918845</v>
      </c>
      <c r="DP2" s="102">
        <f t="shared" si="42"/>
        <v>2.8956065956488986</v>
      </c>
      <c r="DQ2" s="102">
        <f t="shared" si="42"/>
        <v>2.9408504487059126</v>
      </c>
      <c r="DR2" s="102">
        <f t="shared" si="42"/>
        <v>2.9634723752344199</v>
      </c>
      <c r="DS2" s="102">
        <f t="shared" si="42"/>
        <v>2.9860943017629267</v>
      </c>
      <c r="DT2" s="102">
        <f t="shared" si="42"/>
        <v>2.9860943017629267</v>
      </c>
      <c r="DU2" s="102">
        <f t="shared" si="42"/>
        <v>2.9860943017629267</v>
      </c>
      <c r="DV2" s="102">
        <f t="shared" si="42"/>
        <v>2.9860943017629267</v>
      </c>
      <c r="DW2" s="102">
        <f t="shared" si="42"/>
        <v>2.9860943017629267</v>
      </c>
      <c r="DX2" s="102">
        <f t="shared" si="42"/>
        <v>2.9860943017629267</v>
      </c>
      <c r="DY2" s="102">
        <f t="shared" si="42"/>
        <v>2.9860943017629267</v>
      </c>
      <c r="DZ2" s="102">
        <f t="shared" si="42"/>
        <v>2.9860943017629267</v>
      </c>
      <c r="EA2" s="102">
        <f t="shared" si="42"/>
        <v>2.9860943017629267</v>
      </c>
      <c r="EB2" s="102">
        <f t="shared" ref="EB2:EU14" si="43">+BF2/$CA2*10000</f>
        <v>2.9860943017629267</v>
      </c>
      <c r="EC2" s="102">
        <f t="shared" si="43"/>
        <v>0</v>
      </c>
      <c r="ED2" s="102">
        <f t="shared" si="43"/>
        <v>0</v>
      </c>
      <c r="EE2" s="102">
        <f t="shared" si="43"/>
        <v>0</v>
      </c>
      <c r="EF2" s="102">
        <f t="shared" si="43"/>
        <v>0</v>
      </c>
      <c r="EG2" s="102">
        <f t="shared" si="43"/>
        <v>0</v>
      </c>
      <c r="EH2" s="102">
        <f t="shared" si="43"/>
        <v>0</v>
      </c>
      <c r="EI2" s="102">
        <f t="shared" si="43"/>
        <v>0</v>
      </c>
      <c r="EJ2" s="102">
        <f t="shared" si="43"/>
        <v>0</v>
      </c>
      <c r="EK2" s="102">
        <f t="shared" si="43"/>
        <v>0</v>
      </c>
      <c r="EL2" s="102">
        <f t="shared" si="43"/>
        <v>0</v>
      </c>
      <c r="EM2" s="102">
        <f t="shared" si="43"/>
        <v>0</v>
      </c>
      <c r="EN2" s="102">
        <f t="shared" si="43"/>
        <v>0</v>
      </c>
      <c r="EO2" s="102">
        <f t="shared" si="43"/>
        <v>0</v>
      </c>
      <c r="EP2" s="102">
        <f t="shared" si="43"/>
        <v>0</v>
      </c>
      <c r="EQ2" s="102">
        <f t="shared" si="43"/>
        <v>0</v>
      </c>
      <c r="ER2" s="102">
        <f t="shared" si="43"/>
        <v>0</v>
      </c>
      <c r="ES2" s="102">
        <f t="shared" si="43"/>
        <v>0</v>
      </c>
      <c r="ET2" s="102">
        <f t="shared" si="43"/>
        <v>0</v>
      </c>
      <c r="EU2" s="102">
        <f t="shared" si="43"/>
        <v>0</v>
      </c>
      <c r="EW2">
        <v>2</v>
      </c>
      <c r="EY2" t="s">
        <v>68</v>
      </c>
      <c r="EZ2">
        <f>SUMIF($B$2:$B$108,EY2,$CA$2:$CA$108)</f>
        <v>10018806</v>
      </c>
      <c r="FB2" s="85">
        <f ca="1">HLOOKUP(FB$1,$F$1:$BZ$108,$EW2,FALSE)</f>
        <v>132</v>
      </c>
      <c r="FC2" s="85">
        <f ca="1">HLOOKUP(FC$1,$F$1:$BZ$108,$EW2,FALSE)</f>
        <v>132</v>
      </c>
      <c r="FD2" s="85">
        <f ca="1">HLOOKUP(FD$1,$F$1:$BZ$108,$EW2,FALSE)</f>
        <v>132</v>
      </c>
      <c r="FE2" s="85">
        <f ca="1">HLOOKUP(FE$1,$F$1:$BZ$108,$EW2,FALSE)</f>
        <v>132</v>
      </c>
      <c r="FF2" s="85">
        <f ca="1">HLOOKUP(FF$1,$F$1:$BZ$108,$EW2,FALSE)</f>
        <v>132</v>
      </c>
      <c r="FG2" s="85">
        <f ca="1">HLOOKUP(FG$1,$F$1:$BZ$108,$EW2,FALSE)</f>
        <v>132</v>
      </c>
      <c r="FH2" s="3"/>
      <c r="FI2" s="85">
        <f ca="1">(FG2-FB2)/CA2*100000+FJ2</f>
        <v>1E-4</v>
      </c>
      <c r="FJ2">
        <v>1E-4</v>
      </c>
      <c r="FK2" s="85">
        <f ca="1">HLOOKUP(FK$1,$F$1:$BZ$108,$EW2,FALSE)/CA2*100000+FJ2</f>
        <v>29.861043017629267</v>
      </c>
      <c r="FL2" t="str">
        <f>+C2</f>
        <v xml:space="preserve">Agrigento </v>
      </c>
      <c r="FM2">
        <f ca="1">LARGE($FK$2:$FK$108,ROW(A1))</f>
        <v>1643.3520492793302</v>
      </c>
      <c r="FN2" t="str">
        <f ca="1">VLOOKUP($FM2,$FK$2:$FL$108,2,FALSE)</f>
        <v xml:space="preserve">Cremona </v>
      </c>
      <c r="FO2" s="2">
        <v>107</v>
      </c>
      <c r="FP2" s="128">
        <f ca="1">LARGE($FI$2:$FI$108,ROW(A1))</f>
        <v>115.47688372010194</v>
      </c>
      <c r="FQ2" t="str">
        <f ca="1">VLOOKUP($FP2,$FI$2:$FL$108,4,FALSE)</f>
        <v xml:space="preserve">Cremona </v>
      </c>
      <c r="FR2" s="2">
        <v>107</v>
      </c>
      <c r="FS2">
        <f ca="1">VLOOKUP(FQ2,$FN$2:$FO$108,2,FALSE)</f>
        <v>107</v>
      </c>
      <c r="FT2">
        <f ca="1">IFERROR(FR2+FS2+FJ2,0)</f>
        <v>214.0001</v>
      </c>
      <c r="FU2" t="str">
        <f ca="1">+FQ2</f>
        <v xml:space="preserve">Cremona </v>
      </c>
      <c r="FV2" s="85">
        <f ca="1">LARGE($FT$2:$FT$108,ROW(F1))</f>
        <v>214.0001</v>
      </c>
      <c r="FW2" t="str">
        <f ca="1">VLOOKUP(FV2,$FT$2:$FU$108,2,FALSE)</f>
        <v xml:space="preserve">Cremona </v>
      </c>
    </row>
    <row r="3" spans="1:179" x14ac:dyDescent="0.25">
      <c r="A3">
        <f>IF(B3='Cruscotto province'!$E$3,A2+1,A2)</f>
        <v>0</v>
      </c>
      <c r="B3" t="s">
        <v>71</v>
      </c>
      <c r="C3" t="s">
        <v>144</v>
      </c>
      <c r="D3" s="2">
        <f>IFERROR(_xlfn.NUMBERVALUE(VLOOKUP(C3,'Sel province'!$F$2:$J$150,5,FALSE)),0)</f>
        <v>3180</v>
      </c>
      <c r="E3" s="85"/>
      <c r="F3">
        <v>16</v>
      </c>
      <c r="G3" s="85">
        <v>22</v>
      </c>
      <c r="H3">
        <v>32</v>
      </c>
      <c r="I3">
        <v>40</v>
      </c>
      <c r="J3">
        <v>60</v>
      </c>
      <c r="K3">
        <v>63</v>
      </c>
      <c r="L3">
        <v>65</v>
      </c>
      <c r="M3">
        <v>105</v>
      </c>
      <c r="N3">
        <v>132</v>
      </c>
      <c r="O3">
        <v>136</v>
      </c>
      <c r="P3">
        <v>182</v>
      </c>
      <c r="Q3">
        <v>207</v>
      </c>
      <c r="R3">
        <v>273</v>
      </c>
      <c r="S3">
        <v>323</v>
      </c>
      <c r="T3">
        <v>374</v>
      </c>
      <c r="U3">
        <v>374</v>
      </c>
      <c r="V3">
        <v>595</v>
      </c>
      <c r="W3">
        <v>654</v>
      </c>
      <c r="X3">
        <v>760</v>
      </c>
      <c r="Y3">
        <v>817</v>
      </c>
      <c r="Z3">
        <v>946</v>
      </c>
      <c r="AA3">
        <v>946</v>
      </c>
      <c r="AB3">
        <v>980</v>
      </c>
      <c r="AC3">
        <v>1106</v>
      </c>
      <c r="AD3">
        <v>1197</v>
      </c>
      <c r="AE3">
        <v>1255</v>
      </c>
      <c r="AF3">
        <v>1280</v>
      </c>
      <c r="AG3">
        <v>1317</v>
      </c>
      <c r="AH3">
        <v>1378</v>
      </c>
      <c r="AI3">
        <v>1428</v>
      </c>
      <c r="AJ3">
        <v>1491</v>
      </c>
      <c r="AK3">
        <v>1591</v>
      </c>
      <c r="AL3">
        <v>1763</v>
      </c>
      <c r="AM3">
        <v>1904</v>
      </c>
      <c r="AN3">
        <v>1946</v>
      </c>
      <c r="AO3">
        <v>2016</v>
      </c>
      <c r="AP3">
        <v>2081</v>
      </c>
      <c r="AQ3">
        <v>2119</v>
      </c>
      <c r="AR3">
        <v>2191</v>
      </c>
      <c r="AS3">
        <v>2248</v>
      </c>
      <c r="AT3">
        <v>2315</v>
      </c>
      <c r="AU3">
        <v>2367</v>
      </c>
      <c r="AV3">
        <v>2407</v>
      </c>
      <c r="AW3">
        <v>2580</v>
      </c>
      <c r="AX3">
        <v>2696</v>
      </c>
      <c r="AY3">
        <v>2752</v>
      </c>
      <c r="AZ3">
        <v>2783</v>
      </c>
      <c r="BA3">
        <v>2815</v>
      </c>
      <c r="BB3">
        <v>2899</v>
      </c>
      <c r="BC3">
        <v>3008</v>
      </c>
      <c r="BD3">
        <v>3034</v>
      </c>
      <c r="BE3">
        <v>3114</v>
      </c>
      <c r="BF3">
        <v>3180</v>
      </c>
      <c r="CA3" s="101">
        <v>426658</v>
      </c>
      <c r="CB3" s="102">
        <f t="shared" ref="CB3:CB66" si="44">+F3/$CA3*10000</f>
        <v>0.37500761734222726</v>
      </c>
      <c r="CC3" s="102">
        <f t="shared" ref="CC3:CC17" si="45">+G3/$CA3*10000</f>
        <v>0.51563547384556252</v>
      </c>
      <c r="CD3" s="102">
        <f t="shared" ref="CD3:CD17" si="46">+H3/$CA3*10000</f>
        <v>0.75001523468445452</v>
      </c>
      <c r="CE3" s="102">
        <f t="shared" ref="CE3:CE17" si="47">+I3/$CA3*10000</f>
        <v>0.93751904335556813</v>
      </c>
      <c r="CF3" s="102">
        <f t="shared" ref="CF3:CF17" si="48">+J3/$CA3*10000</f>
        <v>1.4062785650333525</v>
      </c>
      <c r="CG3" s="102">
        <f t="shared" ref="CG3:CG17" si="49">+K3/$CA3*10000</f>
        <v>1.4765924932850198</v>
      </c>
      <c r="CH3" s="102">
        <f t="shared" ref="CH3:CH17" si="50">+L3/$CA3*10000</f>
        <v>1.5234684454527982</v>
      </c>
      <c r="CI3" s="102">
        <f t="shared" ref="CI3:CI17" si="51">+M3/$CA3*10000</f>
        <v>2.460987488808366</v>
      </c>
      <c r="CJ3" s="102">
        <f t="shared" ref="CJ3:CJ17" si="52">+N3/$CA3*10000</f>
        <v>3.0938128430733749</v>
      </c>
      <c r="CK3" s="102">
        <f t="shared" ref="CK3:CK17" si="53">+O3/$CA3*10000</f>
        <v>3.1875647474089321</v>
      </c>
      <c r="CL3" s="102">
        <f t="shared" ref="CL3:CL17" si="54">+P3/$CA3*10000</f>
        <v>4.2657116472678354</v>
      </c>
      <c r="CM3" s="102">
        <f t="shared" ref="CM3:CM17" si="55">+Q3/$CA3*10000</f>
        <v>4.8516610493650649</v>
      </c>
      <c r="CN3" s="102">
        <f t="shared" ref="CN3:CN17" si="56">+R3/$CA3*10000</f>
        <v>6.398567470901753</v>
      </c>
      <c r="CO3" s="102">
        <f t="shared" ref="CO3:CO17" si="57">+S3/$CA3*10000</f>
        <v>7.5704662750962122</v>
      </c>
      <c r="CP3" s="102">
        <f t="shared" ref="CP3:CP34" si="58">+T3/$CA3*10000</f>
        <v>8.7658030553745618</v>
      </c>
      <c r="CQ3" s="102">
        <f t="shared" ref="CQ3:CQ34" si="59">+U3/$CA3*10000</f>
        <v>8.7658030553745618</v>
      </c>
      <c r="CR3" s="102">
        <f t="shared" ref="CR3:CR34" si="60">+V3/$CA3*10000</f>
        <v>13.945595769914076</v>
      </c>
      <c r="CS3" s="102">
        <f t="shared" ref="CS3:CS34" si="61">+W3/$CA3*10000</f>
        <v>15.328436358863538</v>
      </c>
      <c r="CT3" s="102">
        <f t="shared" ref="CT3:CT34" si="62">+X3/$CA3*10000</f>
        <v>17.812861823755796</v>
      </c>
      <c r="CU3" s="102">
        <f t="shared" ref="CU3:CU34" si="63">+Y3/$CA3*10000</f>
        <v>19.148826460537478</v>
      </c>
      <c r="CV3" s="102">
        <f t="shared" ref="CV3:CV34" si="64">+Z3/$CA3*10000</f>
        <v>22.172325375359186</v>
      </c>
      <c r="CW3" s="102">
        <f t="shared" ref="CW3:CW34" si="65">+AA3/$CA3*10000</f>
        <v>22.172325375359186</v>
      </c>
      <c r="CX3" s="102">
        <f t="shared" ref="CX3:CX34" si="66">+AB3/$CA3*10000</f>
        <v>22.969216562211422</v>
      </c>
      <c r="CY3" s="102">
        <f t="shared" ref="CY3:CY34" si="67">+AC3/$CA3*10000</f>
        <v>25.922401548781458</v>
      </c>
      <c r="CZ3" s="102">
        <f t="shared" ref="CZ3:CZ34" si="68">+AD3/$CA3*10000</f>
        <v>28.05525737241538</v>
      </c>
      <c r="DA3" s="102">
        <f t="shared" ref="DA3:DA34" si="69">+AE3/$CA3*10000</f>
        <v>29.414659985280952</v>
      </c>
      <c r="DB3" s="102">
        <f t="shared" ref="DB3:DB34" si="70">+AF3/$CA3*10000</f>
        <v>30.00060938737818</v>
      </c>
      <c r="DC3" s="102">
        <f t="shared" ref="DC3:DC34" si="71">+AG3/$CA3*10000</f>
        <v>30.867814502482084</v>
      </c>
      <c r="DD3" s="102">
        <f t="shared" ref="DD3:DD34" si="72">+AH3/$CA3*10000</f>
        <v>32.297531043599321</v>
      </c>
      <c r="DE3" s="102">
        <f t="shared" ref="DE3:DE34" si="73">+AI3/$CA3*10000</f>
        <v>33.469429847793783</v>
      </c>
      <c r="DF3" s="102">
        <f t="shared" ref="DF3:DF34" si="74">+AJ3/$CA3*10000</f>
        <v>34.946022341078802</v>
      </c>
      <c r="DG3" s="102">
        <f t="shared" ref="DG3:DG34" si="75">+AK3/$CA3*10000</f>
        <v>37.28981994946772</v>
      </c>
      <c r="DH3" s="102">
        <f t="shared" ref="DH3:DH34" si="76">+AL3/$CA3*10000</f>
        <v>41.321151835896664</v>
      </c>
      <c r="DI3" s="102">
        <f t="shared" ref="DI3:DI34" si="77">+AM3/$CA3*10000</f>
        <v>44.625906463725045</v>
      </c>
      <c r="DJ3" s="102">
        <f t="shared" ref="DJ3:DJ34" si="78">+AN3/$CA3*10000</f>
        <v>45.61030145924839</v>
      </c>
      <c r="DK3" s="102">
        <f t="shared" ref="DK3:DK34" si="79">+AO3/$CA3*10000</f>
        <v>47.250959785120635</v>
      </c>
      <c r="DL3" s="102">
        <f t="shared" ref="DL3:DL34" si="80">+AP3/$CA3*10000</f>
        <v>48.774428230573434</v>
      </c>
      <c r="DM3" s="102">
        <f t="shared" ref="DM3:DM34" si="81">+AQ3/$CA3*10000</f>
        <v>49.665071321761225</v>
      </c>
      <c r="DN3" s="102">
        <f t="shared" ref="DN3:DN34" si="82">+AR3/$CA3*10000</f>
        <v>51.352605599801251</v>
      </c>
      <c r="DO3" s="102">
        <f t="shared" ref="DO3:DO34" si="83">+AS3/$CA3*10000</f>
        <v>52.688570236582933</v>
      </c>
      <c r="DP3" s="102">
        <f t="shared" ref="DP3:DP34" si="84">+AT3/$CA3*10000</f>
        <v>54.258914634203514</v>
      </c>
      <c r="DQ3" s="102">
        <f t="shared" ref="DQ3:DQ34" si="85">+AU3/$CA3*10000</f>
        <v>55.477689390565743</v>
      </c>
      <c r="DR3" s="102">
        <f t="shared" ref="DR3:DR34" si="86">+AV3/$CA3*10000</f>
        <v>56.415208433921308</v>
      </c>
      <c r="DS3" s="102">
        <f t="shared" ref="DS3:DS34" si="87">+AW3/$CA3*10000</f>
        <v>60.469978296434149</v>
      </c>
      <c r="DT3" s="102">
        <f t="shared" ref="DT3:DT34" si="88">+AX3/$CA3*10000</f>
        <v>63.188783522165295</v>
      </c>
      <c r="DU3" s="102">
        <f t="shared" ref="DU3:DU34" si="89">+AY3/$CA3*10000</f>
        <v>64.501310182863094</v>
      </c>
      <c r="DV3" s="102">
        <f t="shared" ref="DV3:DV34" si="90">+AZ3/$CA3*10000</f>
        <v>65.227887441463665</v>
      </c>
      <c r="DW3" s="102">
        <f t="shared" ref="DW3:DW34" si="91">+BA3/$CA3*10000</f>
        <v>65.977902676148105</v>
      </c>
      <c r="DX3" s="102">
        <f t="shared" ref="DX3:DX34" si="92">+BB3/$CA3*10000</f>
        <v>67.94669266719481</v>
      </c>
      <c r="DY3" s="102">
        <f t="shared" ref="DY3:DY34" si="93">+BC3/$CA3*10000</f>
        <v>70.501432060338729</v>
      </c>
      <c r="DZ3" s="102">
        <f t="shared" ref="DZ3:DZ34" si="94">+BD3/$CA3*10000</f>
        <v>71.11081943851984</v>
      </c>
      <c r="EA3" s="102">
        <f t="shared" ref="EA3:EA34" si="95">+BE3/$CA3*10000</f>
        <v>72.985857525230983</v>
      </c>
      <c r="EB3" s="102">
        <f t="shared" si="43"/>
        <v>74.532763946767673</v>
      </c>
      <c r="EC3" s="102">
        <f t="shared" si="43"/>
        <v>0</v>
      </c>
      <c r="ED3" s="102">
        <f t="shared" si="43"/>
        <v>0</v>
      </c>
      <c r="EE3" s="102">
        <f t="shared" si="43"/>
        <v>0</v>
      </c>
      <c r="EF3" s="102">
        <f t="shared" si="43"/>
        <v>0</v>
      </c>
      <c r="EG3" s="102">
        <f t="shared" si="43"/>
        <v>0</v>
      </c>
      <c r="EH3" s="102">
        <f t="shared" si="43"/>
        <v>0</v>
      </c>
      <c r="EI3" s="102">
        <f t="shared" si="43"/>
        <v>0</v>
      </c>
      <c r="EJ3" s="102">
        <f t="shared" si="43"/>
        <v>0</v>
      </c>
      <c r="EK3" s="102">
        <f t="shared" si="43"/>
        <v>0</v>
      </c>
      <c r="EL3" s="102">
        <f t="shared" si="43"/>
        <v>0</v>
      </c>
      <c r="EM3" s="102">
        <f t="shared" si="43"/>
        <v>0</v>
      </c>
      <c r="EN3" s="102">
        <f t="shared" si="43"/>
        <v>0</v>
      </c>
      <c r="EO3" s="102">
        <f t="shared" si="43"/>
        <v>0</v>
      </c>
      <c r="EP3" s="102">
        <f t="shared" si="43"/>
        <v>0</v>
      </c>
      <c r="EQ3" s="102">
        <f t="shared" si="43"/>
        <v>0</v>
      </c>
      <c r="ER3" s="102">
        <f t="shared" si="43"/>
        <v>0</v>
      </c>
      <c r="ES3" s="102">
        <f t="shared" si="43"/>
        <v>0</v>
      </c>
      <c r="ET3" s="102">
        <f t="shared" si="43"/>
        <v>0</v>
      </c>
      <c r="EU3" s="102">
        <f t="shared" si="43"/>
        <v>0</v>
      </c>
      <c r="EW3">
        <v>3</v>
      </c>
      <c r="EY3" t="s">
        <v>65</v>
      </c>
      <c r="EZ3">
        <f t="shared" ref="EZ3:EZ22" si="96">SUMIF($B$2:$B$108,EY3,$CA$2:$CA$108)</f>
        <v>0</v>
      </c>
      <c r="FB3" s="85">
        <f ca="1">HLOOKUP(FB$1,$F$1:$BZ$108,$EW3,FALSE)</f>
        <v>2815</v>
      </c>
      <c r="FC3" s="85">
        <f ca="1">HLOOKUP(FC$1,$F$1:$BZ$108,$EW3,FALSE)</f>
        <v>2899</v>
      </c>
      <c r="FD3" s="85">
        <f ca="1">HLOOKUP(FD$1,$F$1:$BZ$108,$EW3,FALSE)</f>
        <v>3008</v>
      </c>
      <c r="FE3" s="85">
        <f ca="1">HLOOKUP(FE$1,$F$1:$BZ$108,$EW3,FALSE)</f>
        <v>3034</v>
      </c>
      <c r="FF3" s="85">
        <f ca="1">HLOOKUP(FF$1,$F$1:$BZ$108,$EW3,FALSE)</f>
        <v>3114</v>
      </c>
      <c r="FG3" s="85">
        <f ca="1">HLOOKUP(FG$1,$F$1:$BZ$108,$EW3,FALSE)</f>
        <v>3180</v>
      </c>
      <c r="FI3" s="85">
        <f t="shared" ref="FI3:FI66" ca="1" si="97">(FG3-FB3)/CA3*100000+FJ3</f>
        <v>85.548812706195605</v>
      </c>
      <c r="FJ3">
        <v>2.0000000000000001E-4</v>
      </c>
      <c r="FK3" s="85">
        <f ca="1">HLOOKUP(FK$1,$F$1:$BZ$108,$EW3,FALSE)/CA3*100000+FJ3</f>
        <v>745.32783946767665</v>
      </c>
      <c r="FL3" t="str">
        <f t="shared" ref="FL3:FL66" si="98">+C3</f>
        <v xml:space="preserve">Alessandria </v>
      </c>
      <c r="FM3">
        <f t="shared" ref="FM3:FM11" ca="1" si="99">LARGE($FK$2:$FK$108,ROW(A2))</f>
        <v>1288.5499525941736</v>
      </c>
      <c r="FN3" t="str">
        <f t="shared" ref="FN3:FN66" ca="1" si="100">VLOOKUP($FM3,$FK$2:$FL$108,2,FALSE)</f>
        <v xml:space="preserve">Piacenza </v>
      </c>
      <c r="FO3" s="2">
        <v>106</v>
      </c>
      <c r="FP3" s="128">
        <f t="shared" ref="FP3:FP11" ca="1" si="101">LARGE($FI$2:$FI$108,ROW(A2))</f>
        <v>107.99554947640958</v>
      </c>
      <c r="FQ3" t="str">
        <f t="shared" ref="FQ3:FQ66" ca="1" si="102">VLOOKUP($FP3,$FI$2:$FL$108,4,FALSE)</f>
        <v xml:space="preserve">Asti </v>
      </c>
      <c r="FR3" s="2">
        <v>106</v>
      </c>
      <c r="FS3">
        <f t="shared" ref="FS3:FS66" ca="1" si="103">VLOOKUP(FQ3,$FN$2:$FO$108,2,FALSE)</f>
        <v>93</v>
      </c>
      <c r="FT3">
        <f t="shared" ref="FT3:FT66" ca="1" si="104">IFERROR(FR3+FS3+FJ3,0)</f>
        <v>199.00020000000001</v>
      </c>
      <c r="FU3" t="str">
        <f t="shared" ref="FU3:FU66" ca="1" si="105">+FQ3</f>
        <v xml:space="preserve">Asti </v>
      </c>
      <c r="FV3" s="85">
        <f t="shared" ref="FV3:FV66" ca="1" si="106">LARGE($FT$2:$FT$108,ROW(F2))</f>
        <v>211.00030000000001</v>
      </c>
      <c r="FW3" t="str">
        <f t="shared" ref="FW3:FW66" ca="1" si="107">VLOOKUP(FV3,$FT$2:$FU$108,2,FALSE)</f>
        <v xml:space="preserve">Piacenza </v>
      </c>
    </row>
    <row r="4" spans="1:179" x14ac:dyDescent="0.25">
      <c r="A4">
        <f>IF(B4='Cruscotto province'!$E$3,A3+1,A3)</f>
        <v>0</v>
      </c>
      <c r="B4" t="s">
        <v>69</v>
      </c>
      <c r="C4" t="s">
        <v>145</v>
      </c>
      <c r="D4" s="2">
        <f>IFERROR(_xlfn.NUMBERVALUE(VLOOKUP(C4,'Sel province'!$F$2:$J$150,5,FALSE)),0)</f>
        <v>1789</v>
      </c>
      <c r="E4" s="85"/>
      <c r="F4">
        <v>9</v>
      </c>
      <c r="G4" s="85">
        <v>19</v>
      </c>
      <c r="H4">
        <v>23</v>
      </c>
      <c r="I4">
        <v>38</v>
      </c>
      <c r="J4">
        <v>54</v>
      </c>
      <c r="K4">
        <v>63</v>
      </c>
      <c r="L4">
        <v>81</v>
      </c>
      <c r="M4">
        <v>110</v>
      </c>
      <c r="N4">
        <v>142</v>
      </c>
      <c r="O4">
        <v>158</v>
      </c>
      <c r="P4">
        <v>215</v>
      </c>
      <c r="Q4">
        <v>267</v>
      </c>
      <c r="R4">
        <v>323</v>
      </c>
      <c r="S4">
        <v>356</v>
      </c>
      <c r="T4">
        <v>403</v>
      </c>
      <c r="U4">
        <v>447</v>
      </c>
      <c r="V4">
        <v>513</v>
      </c>
      <c r="W4">
        <v>564</v>
      </c>
      <c r="X4">
        <v>676</v>
      </c>
      <c r="Y4">
        <v>702</v>
      </c>
      <c r="Z4">
        <v>751</v>
      </c>
      <c r="AA4">
        <v>820</v>
      </c>
      <c r="AB4">
        <v>869</v>
      </c>
      <c r="AC4">
        <v>905</v>
      </c>
      <c r="AD4">
        <v>944</v>
      </c>
      <c r="AE4">
        <v>1019</v>
      </c>
      <c r="AF4">
        <v>1060</v>
      </c>
      <c r="AG4">
        <v>1116</v>
      </c>
      <c r="AH4">
        <v>1174</v>
      </c>
      <c r="AI4">
        <v>1211</v>
      </c>
      <c r="AJ4">
        <v>1263</v>
      </c>
      <c r="AK4">
        <v>1290</v>
      </c>
      <c r="AL4">
        <v>1356</v>
      </c>
      <c r="AM4">
        <v>1401</v>
      </c>
      <c r="AN4">
        <v>1429</v>
      </c>
      <c r="AO4">
        <v>1455</v>
      </c>
      <c r="AP4">
        <v>1481</v>
      </c>
      <c r="AQ4">
        <v>1501</v>
      </c>
      <c r="AR4">
        <v>1547</v>
      </c>
      <c r="AS4">
        <v>1590</v>
      </c>
      <c r="AT4">
        <v>1605</v>
      </c>
      <c r="AU4">
        <v>1629</v>
      </c>
      <c r="AV4">
        <v>1647</v>
      </c>
      <c r="AW4">
        <v>1664</v>
      </c>
      <c r="AX4">
        <v>1686</v>
      </c>
      <c r="AY4">
        <v>1702</v>
      </c>
      <c r="AZ4">
        <v>1718</v>
      </c>
      <c r="BA4">
        <v>1737</v>
      </c>
      <c r="BB4">
        <v>1760</v>
      </c>
      <c r="BC4">
        <v>1764</v>
      </c>
      <c r="BD4">
        <v>1768</v>
      </c>
      <c r="BE4">
        <v>1785</v>
      </c>
      <c r="BF4">
        <v>1789</v>
      </c>
      <c r="CA4" s="101">
        <v>474124</v>
      </c>
      <c r="CB4" s="102">
        <f t="shared" si="44"/>
        <v>0.18982375918536079</v>
      </c>
      <c r="CC4" s="102">
        <f t="shared" si="45"/>
        <v>0.40073904716909503</v>
      </c>
      <c r="CD4" s="102">
        <f t="shared" si="46"/>
        <v>0.48510516236258866</v>
      </c>
      <c r="CE4" s="102">
        <f t="shared" si="47"/>
        <v>0.80147809433819006</v>
      </c>
      <c r="CF4" s="102">
        <f t="shared" si="48"/>
        <v>1.1389425551121648</v>
      </c>
      <c r="CG4" s="102">
        <f t="shared" si="49"/>
        <v>1.3287663142975257</v>
      </c>
      <c r="CH4" s="102">
        <f t="shared" si="50"/>
        <v>1.7084138326682472</v>
      </c>
      <c r="CI4" s="102">
        <f t="shared" si="51"/>
        <v>2.3200681678210762</v>
      </c>
      <c r="CJ4" s="102">
        <f t="shared" si="52"/>
        <v>2.9949970893690256</v>
      </c>
      <c r="CK4" s="102">
        <f t="shared" si="53"/>
        <v>3.3324615501430004</v>
      </c>
      <c r="CL4" s="102">
        <f t="shared" si="54"/>
        <v>4.5346786916502859</v>
      </c>
      <c r="CM4" s="102">
        <f t="shared" si="55"/>
        <v>5.6314381891657028</v>
      </c>
      <c r="CN4" s="102">
        <f t="shared" si="56"/>
        <v>6.8125638018746146</v>
      </c>
      <c r="CO4" s="102">
        <f t="shared" si="57"/>
        <v>7.5085842522209383</v>
      </c>
      <c r="CP4" s="102">
        <f t="shared" si="58"/>
        <v>8.4998861057444888</v>
      </c>
      <c r="CQ4" s="102">
        <f t="shared" si="59"/>
        <v>9.4279133728729203</v>
      </c>
      <c r="CR4" s="102">
        <f t="shared" si="60"/>
        <v>10.819954273565564</v>
      </c>
      <c r="CS4" s="102">
        <f t="shared" si="61"/>
        <v>11.895622242282609</v>
      </c>
      <c r="CT4" s="102">
        <f t="shared" si="62"/>
        <v>14.257873467700431</v>
      </c>
      <c r="CU4" s="102">
        <f t="shared" si="63"/>
        <v>14.80625321645814</v>
      </c>
      <c r="CV4" s="102">
        <f t="shared" si="64"/>
        <v>15.839738127578439</v>
      </c>
      <c r="CW4" s="102">
        <f t="shared" si="65"/>
        <v>17.295053614666205</v>
      </c>
      <c r="CX4" s="102">
        <f t="shared" si="66"/>
        <v>18.328538525786502</v>
      </c>
      <c r="CY4" s="102">
        <f t="shared" si="67"/>
        <v>19.087833562527948</v>
      </c>
      <c r="CZ4" s="102">
        <f t="shared" si="68"/>
        <v>19.91040318566451</v>
      </c>
      <c r="DA4" s="102">
        <f t="shared" si="69"/>
        <v>21.492267845542514</v>
      </c>
      <c r="DB4" s="102">
        <f t="shared" si="70"/>
        <v>22.357020526275829</v>
      </c>
      <c r="DC4" s="102">
        <f t="shared" si="71"/>
        <v>23.53814613898474</v>
      </c>
      <c r="DD4" s="102">
        <f t="shared" si="72"/>
        <v>24.761454809290395</v>
      </c>
      <c r="DE4" s="102">
        <f t="shared" si="73"/>
        <v>25.541841374830213</v>
      </c>
      <c r="DF4" s="102">
        <f t="shared" si="74"/>
        <v>26.638600872345631</v>
      </c>
      <c r="DG4" s="102">
        <f t="shared" si="75"/>
        <v>27.208072149901714</v>
      </c>
      <c r="DH4" s="102">
        <f t="shared" si="76"/>
        <v>28.600113050594359</v>
      </c>
      <c r="DI4" s="102">
        <f t="shared" si="77"/>
        <v>29.549231846521163</v>
      </c>
      <c r="DJ4" s="102">
        <f t="shared" si="78"/>
        <v>30.139794652875619</v>
      </c>
      <c r="DK4" s="102">
        <f t="shared" si="79"/>
        <v>30.688174401633326</v>
      </c>
      <c r="DL4" s="102">
        <f t="shared" si="80"/>
        <v>31.236554150391036</v>
      </c>
      <c r="DM4" s="102">
        <f t="shared" si="81"/>
        <v>31.658384726358506</v>
      </c>
      <c r="DN4" s="102">
        <f t="shared" si="82"/>
        <v>32.628595051083686</v>
      </c>
      <c r="DO4" s="102">
        <f t="shared" si="83"/>
        <v>33.535530789413741</v>
      </c>
      <c r="DP4" s="102">
        <f t="shared" si="84"/>
        <v>33.851903721389341</v>
      </c>
      <c r="DQ4" s="102">
        <f t="shared" si="85"/>
        <v>34.3581004125503</v>
      </c>
      <c r="DR4" s="102">
        <f t="shared" si="86"/>
        <v>34.737747930921024</v>
      </c>
      <c r="DS4" s="102">
        <f t="shared" si="87"/>
        <v>35.096303920493369</v>
      </c>
      <c r="DT4" s="102">
        <f t="shared" si="88"/>
        <v>35.560317554057583</v>
      </c>
      <c r="DU4" s="102">
        <f t="shared" si="89"/>
        <v>35.897782014831563</v>
      </c>
      <c r="DV4" s="102">
        <f t="shared" si="90"/>
        <v>36.235246475605535</v>
      </c>
      <c r="DW4" s="102">
        <f t="shared" si="91"/>
        <v>36.635985522774632</v>
      </c>
      <c r="DX4" s="102">
        <f t="shared" si="92"/>
        <v>37.121090685137219</v>
      </c>
      <c r="DY4" s="102">
        <f t="shared" si="93"/>
        <v>37.205456800330715</v>
      </c>
      <c r="DZ4" s="102">
        <f t="shared" si="94"/>
        <v>37.289822915524205</v>
      </c>
      <c r="EA4" s="102">
        <f t="shared" si="95"/>
        <v>37.648378905096557</v>
      </c>
      <c r="EB4" s="102">
        <f t="shared" si="43"/>
        <v>37.732745020290054</v>
      </c>
      <c r="EC4" s="102">
        <f t="shared" si="43"/>
        <v>0</v>
      </c>
      <c r="ED4" s="102">
        <f t="shared" si="43"/>
        <v>0</v>
      </c>
      <c r="EE4" s="102">
        <f t="shared" si="43"/>
        <v>0</v>
      </c>
      <c r="EF4" s="102">
        <f t="shared" si="43"/>
        <v>0</v>
      </c>
      <c r="EG4" s="102">
        <f t="shared" si="43"/>
        <v>0</v>
      </c>
      <c r="EH4" s="102">
        <f t="shared" si="43"/>
        <v>0</v>
      </c>
      <c r="EI4" s="102">
        <f t="shared" si="43"/>
        <v>0</v>
      </c>
      <c r="EJ4" s="102">
        <f t="shared" si="43"/>
        <v>0</v>
      </c>
      <c r="EK4" s="102">
        <f t="shared" si="43"/>
        <v>0</v>
      </c>
      <c r="EL4" s="102">
        <f t="shared" si="43"/>
        <v>0</v>
      </c>
      <c r="EM4" s="102">
        <f t="shared" si="43"/>
        <v>0</v>
      </c>
      <c r="EN4" s="102">
        <f t="shared" si="43"/>
        <v>0</v>
      </c>
      <c r="EO4" s="102">
        <f t="shared" si="43"/>
        <v>0</v>
      </c>
      <c r="EP4" s="102">
        <f t="shared" si="43"/>
        <v>0</v>
      </c>
      <c r="EQ4" s="102">
        <f t="shared" si="43"/>
        <v>0</v>
      </c>
      <c r="ER4" s="102">
        <f t="shared" si="43"/>
        <v>0</v>
      </c>
      <c r="ES4" s="102">
        <f t="shared" si="43"/>
        <v>0</v>
      </c>
      <c r="ET4" s="102">
        <f t="shared" si="43"/>
        <v>0</v>
      </c>
      <c r="EU4" s="102">
        <f t="shared" si="43"/>
        <v>0</v>
      </c>
      <c r="EW4">
        <v>4</v>
      </c>
      <c r="EY4" t="s">
        <v>78</v>
      </c>
      <c r="EZ4">
        <f t="shared" si="96"/>
        <v>4907529</v>
      </c>
      <c r="FB4" s="85">
        <f ca="1">HLOOKUP(FB$1,$F$1:$BZ$108,$EW4,FALSE)</f>
        <v>1737</v>
      </c>
      <c r="FC4" s="85">
        <f ca="1">HLOOKUP(FC$1,$F$1:$BZ$108,$EW4,FALSE)</f>
        <v>1760</v>
      </c>
      <c r="FD4" s="85">
        <f ca="1">HLOOKUP(FD$1,$F$1:$BZ$108,$EW4,FALSE)</f>
        <v>1764</v>
      </c>
      <c r="FE4" s="85">
        <f ca="1">HLOOKUP(FE$1,$F$1:$BZ$108,$EW4,FALSE)</f>
        <v>1768</v>
      </c>
      <c r="FF4" s="85">
        <f ca="1">HLOOKUP(FF$1,$F$1:$BZ$108,$EW4,FALSE)</f>
        <v>1785</v>
      </c>
      <c r="FG4" s="85">
        <f ca="1">HLOOKUP(FG$1,$F$1:$BZ$108,$EW4,FALSE)</f>
        <v>1789</v>
      </c>
      <c r="FI4" s="85">
        <f t="shared" ca="1" si="97"/>
        <v>10.967894975154177</v>
      </c>
      <c r="FJ4">
        <v>2.9999999999999997E-4</v>
      </c>
      <c r="FK4" s="85">
        <f ca="1">HLOOKUP(FK$1,$F$1:$BZ$108,$EW4,FALSE)/CA4*100000+FJ4</f>
        <v>377.32775020290052</v>
      </c>
      <c r="FL4" t="str">
        <f t="shared" si="98"/>
        <v xml:space="preserve">Ancona </v>
      </c>
      <c r="FM4">
        <f t="shared" ca="1" si="99"/>
        <v>1265.8221653463447</v>
      </c>
      <c r="FN4" t="str">
        <f t="shared" ca="1" si="100"/>
        <v xml:space="preserve">Lodi </v>
      </c>
      <c r="FO4" s="2">
        <v>105</v>
      </c>
      <c r="FP4" s="128">
        <f t="shared" ca="1" si="101"/>
        <v>105.32228327021392</v>
      </c>
      <c r="FQ4" t="str">
        <f t="shared" ca="1" si="102"/>
        <v xml:space="preserve">Piacenza </v>
      </c>
      <c r="FR4" s="2">
        <v>105</v>
      </c>
      <c r="FS4">
        <f t="shared" ca="1" si="103"/>
        <v>106</v>
      </c>
      <c r="FT4">
        <f t="shared" ca="1" si="104"/>
        <v>211.00030000000001</v>
      </c>
      <c r="FU4" t="str">
        <f t="shared" ca="1" si="105"/>
        <v xml:space="preserve">Piacenza </v>
      </c>
      <c r="FV4" s="85">
        <f t="shared" ca="1" si="106"/>
        <v>204.0009</v>
      </c>
      <c r="FW4" t="str">
        <f t="shared" ca="1" si="107"/>
        <v xml:space="preserve">Lodi </v>
      </c>
    </row>
    <row r="5" spans="1:179" x14ac:dyDescent="0.25">
      <c r="A5">
        <f>IF(B5='Cruscotto province'!$E$3,A4+1,A4)</f>
        <v>0</v>
      </c>
      <c r="B5" t="s">
        <v>77</v>
      </c>
      <c r="C5" t="s">
        <v>146</v>
      </c>
      <c r="D5" s="2">
        <f>IFERROR(_xlfn.NUMBERVALUE(VLOOKUP(C5,'Sel province'!$F$2:$J$150,5,FALSE)),0)</f>
        <v>1100</v>
      </c>
      <c r="E5" s="85"/>
      <c r="F5">
        <v>0</v>
      </c>
      <c r="G5" s="85">
        <v>2</v>
      </c>
      <c r="H5">
        <v>7</v>
      </c>
      <c r="I5">
        <v>8</v>
      </c>
      <c r="J5">
        <v>9</v>
      </c>
      <c r="K5">
        <v>15</v>
      </c>
      <c r="L5">
        <v>17</v>
      </c>
      <c r="M5">
        <v>20</v>
      </c>
      <c r="N5">
        <v>27</v>
      </c>
      <c r="O5">
        <v>28</v>
      </c>
      <c r="P5">
        <v>42</v>
      </c>
      <c r="Q5">
        <v>57</v>
      </c>
      <c r="R5">
        <v>105</v>
      </c>
      <c r="S5">
        <v>136</v>
      </c>
      <c r="T5">
        <v>165</v>
      </c>
      <c r="U5">
        <v>215</v>
      </c>
      <c r="V5">
        <v>264</v>
      </c>
      <c r="W5">
        <v>313</v>
      </c>
      <c r="X5">
        <v>364</v>
      </c>
      <c r="Y5">
        <v>393</v>
      </c>
      <c r="Z5">
        <v>400</v>
      </c>
      <c r="AA5">
        <v>401</v>
      </c>
      <c r="AB5">
        <v>408</v>
      </c>
      <c r="AC5">
        <v>452</v>
      </c>
      <c r="AD5">
        <v>511</v>
      </c>
      <c r="AE5">
        <v>584</v>
      </c>
      <c r="AF5">
        <v>584</v>
      </c>
      <c r="AG5">
        <v>628</v>
      </c>
      <c r="AH5">
        <v>631</v>
      </c>
      <c r="AI5">
        <v>668</v>
      </c>
      <c r="AJ5">
        <v>719</v>
      </c>
      <c r="AK5">
        <v>748</v>
      </c>
      <c r="AL5">
        <v>782</v>
      </c>
      <c r="AM5">
        <v>805</v>
      </c>
      <c r="AN5">
        <v>835</v>
      </c>
      <c r="AO5">
        <v>850</v>
      </c>
      <c r="AP5">
        <v>868</v>
      </c>
      <c r="AQ5">
        <v>879</v>
      </c>
      <c r="AR5">
        <v>902</v>
      </c>
      <c r="AS5">
        <v>921</v>
      </c>
      <c r="AT5">
        <v>927</v>
      </c>
      <c r="AU5">
        <v>947</v>
      </c>
      <c r="AV5">
        <v>958</v>
      </c>
      <c r="AW5">
        <v>971</v>
      </c>
      <c r="AX5">
        <v>993</v>
      </c>
      <c r="AY5">
        <v>1073</v>
      </c>
      <c r="AZ5">
        <v>1088</v>
      </c>
      <c r="BA5">
        <v>1088</v>
      </c>
      <c r="BB5">
        <v>1093</v>
      </c>
      <c r="BC5">
        <v>1095</v>
      </c>
      <c r="BD5">
        <v>1096</v>
      </c>
      <c r="BE5">
        <v>1100</v>
      </c>
      <c r="BF5">
        <v>1100</v>
      </c>
      <c r="CA5" s="101">
        <v>126883</v>
      </c>
      <c r="CB5" s="102">
        <f t="shared" si="44"/>
        <v>0</v>
      </c>
      <c r="CC5" s="102">
        <f t="shared" si="45"/>
        <v>0.1576255290306818</v>
      </c>
      <c r="CD5" s="102">
        <f t="shared" si="46"/>
        <v>0.5516893516073863</v>
      </c>
      <c r="CE5" s="102">
        <f t="shared" si="47"/>
        <v>0.63050211612272722</v>
      </c>
      <c r="CF5" s="102">
        <f t="shared" si="48"/>
        <v>0.70931488063806825</v>
      </c>
      <c r="CG5" s="102">
        <f t="shared" si="49"/>
        <v>1.1821914677301135</v>
      </c>
      <c r="CH5" s="102">
        <f t="shared" si="50"/>
        <v>1.3398169967607954</v>
      </c>
      <c r="CI5" s="102">
        <f t="shared" si="51"/>
        <v>1.5762552903068181</v>
      </c>
      <c r="CJ5" s="102">
        <f t="shared" si="52"/>
        <v>2.1279446419142043</v>
      </c>
      <c r="CK5" s="102">
        <f t="shared" si="53"/>
        <v>2.2067574064295452</v>
      </c>
      <c r="CL5" s="102">
        <f t="shared" si="54"/>
        <v>3.3101361096443176</v>
      </c>
      <c r="CM5" s="102">
        <f t="shared" si="55"/>
        <v>4.4923275773744313</v>
      </c>
      <c r="CN5" s="102">
        <f t="shared" si="56"/>
        <v>8.2753402741107944</v>
      </c>
      <c r="CO5" s="102">
        <f t="shared" si="57"/>
        <v>10.718535974086363</v>
      </c>
      <c r="CP5" s="102">
        <f t="shared" si="58"/>
        <v>13.004106145031249</v>
      </c>
      <c r="CQ5" s="102">
        <f t="shared" si="59"/>
        <v>16.944744370798293</v>
      </c>
      <c r="CR5" s="102">
        <f t="shared" si="60"/>
        <v>20.806569832049998</v>
      </c>
      <c r="CS5" s="102">
        <f t="shared" si="61"/>
        <v>24.668395293301703</v>
      </c>
      <c r="CT5" s="102">
        <f t="shared" si="62"/>
        <v>28.687846283584086</v>
      </c>
      <c r="CU5" s="102">
        <f t="shared" si="63"/>
        <v>30.973416454528977</v>
      </c>
      <c r="CV5" s="102">
        <f t="shared" si="64"/>
        <v>31.525105806136359</v>
      </c>
      <c r="CW5" s="102">
        <f t="shared" si="65"/>
        <v>31.603918570651704</v>
      </c>
      <c r="CX5" s="102">
        <f t="shared" si="66"/>
        <v>32.155607922259087</v>
      </c>
      <c r="CY5" s="102">
        <f t="shared" si="67"/>
        <v>35.623369560934087</v>
      </c>
      <c r="CZ5" s="102">
        <f t="shared" si="68"/>
        <v>40.273322667339201</v>
      </c>
      <c r="DA5" s="102">
        <f t="shared" si="69"/>
        <v>46.026654476959088</v>
      </c>
      <c r="DB5" s="102">
        <f t="shared" si="70"/>
        <v>46.026654476959088</v>
      </c>
      <c r="DC5" s="102">
        <f t="shared" si="71"/>
        <v>49.494416115634088</v>
      </c>
      <c r="DD5" s="102">
        <f t="shared" si="72"/>
        <v>49.730854409180111</v>
      </c>
      <c r="DE5" s="102">
        <f t="shared" si="73"/>
        <v>52.646926696247725</v>
      </c>
      <c r="DF5" s="102">
        <f t="shared" si="74"/>
        <v>56.666377686530112</v>
      </c>
      <c r="DG5" s="102">
        <f t="shared" si="75"/>
        <v>58.951947857474998</v>
      </c>
      <c r="DH5" s="102">
        <f t="shared" si="76"/>
        <v>61.631581850996589</v>
      </c>
      <c r="DI5" s="102">
        <f t="shared" si="77"/>
        <v>63.444275434849423</v>
      </c>
      <c r="DJ5" s="102">
        <f t="shared" si="78"/>
        <v>65.808658370309658</v>
      </c>
      <c r="DK5" s="102">
        <f t="shared" si="79"/>
        <v>66.990849838039765</v>
      </c>
      <c r="DL5" s="102">
        <f t="shared" si="80"/>
        <v>68.409479599315901</v>
      </c>
      <c r="DM5" s="102">
        <f t="shared" si="81"/>
        <v>69.276420008984658</v>
      </c>
      <c r="DN5" s="102">
        <f t="shared" si="82"/>
        <v>71.089113592837492</v>
      </c>
      <c r="DO5" s="102">
        <f t="shared" si="83"/>
        <v>72.586556118628977</v>
      </c>
      <c r="DP5" s="102">
        <f t="shared" si="84"/>
        <v>73.059432705721022</v>
      </c>
      <c r="DQ5" s="102">
        <f t="shared" si="85"/>
        <v>74.635687996027841</v>
      </c>
      <c r="DR5" s="102">
        <f t="shared" si="86"/>
        <v>75.502628405696584</v>
      </c>
      <c r="DS5" s="102">
        <f t="shared" si="87"/>
        <v>76.527194344396023</v>
      </c>
      <c r="DT5" s="102">
        <f t="shared" si="88"/>
        <v>78.261075163733523</v>
      </c>
      <c r="DU5" s="102">
        <f t="shared" si="89"/>
        <v>84.566096324960782</v>
      </c>
      <c r="DV5" s="102">
        <f t="shared" si="90"/>
        <v>85.748287792690903</v>
      </c>
      <c r="DW5" s="102">
        <f t="shared" si="91"/>
        <v>85.748287792690903</v>
      </c>
      <c r="DX5" s="102">
        <f t="shared" si="92"/>
        <v>86.1423516152676</v>
      </c>
      <c r="DY5" s="102">
        <f t="shared" si="93"/>
        <v>86.299977144298296</v>
      </c>
      <c r="DZ5" s="102">
        <f t="shared" si="94"/>
        <v>86.37878990881363</v>
      </c>
      <c r="EA5" s="102">
        <f t="shared" si="95"/>
        <v>86.694040966875008</v>
      </c>
      <c r="EB5" s="102">
        <f t="shared" si="43"/>
        <v>86.694040966875008</v>
      </c>
      <c r="EC5" s="102">
        <f t="shared" si="43"/>
        <v>0</v>
      </c>
      <c r="ED5" s="102">
        <f t="shared" si="43"/>
        <v>0</v>
      </c>
      <c r="EE5" s="102">
        <f t="shared" si="43"/>
        <v>0</v>
      </c>
      <c r="EF5" s="102">
        <f t="shared" si="43"/>
        <v>0</v>
      </c>
      <c r="EG5" s="102">
        <f t="shared" si="43"/>
        <v>0</v>
      </c>
      <c r="EH5" s="102">
        <f t="shared" si="43"/>
        <v>0</v>
      </c>
      <c r="EI5" s="102">
        <f t="shared" si="43"/>
        <v>0</v>
      </c>
      <c r="EJ5" s="102">
        <f t="shared" si="43"/>
        <v>0</v>
      </c>
      <c r="EK5" s="102">
        <f t="shared" si="43"/>
        <v>0</v>
      </c>
      <c r="EL5" s="102">
        <f t="shared" si="43"/>
        <v>0</v>
      </c>
      <c r="EM5" s="102">
        <f t="shared" si="43"/>
        <v>0</v>
      </c>
      <c r="EN5" s="102">
        <f t="shared" si="43"/>
        <v>0</v>
      </c>
      <c r="EO5" s="102">
        <f t="shared" si="43"/>
        <v>0</v>
      </c>
      <c r="EP5" s="102">
        <f t="shared" si="43"/>
        <v>0</v>
      </c>
      <c r="EQ5" s="102">
        <f t="shared" si="43"/>
        <v>0</v>
      </c>
      <c r="ER5" s="102">
        <f t="shared" si="43"/>
        <v>0</v>
      </c>
      <c r="ES5" s="102">
        <f t="shared" si="43"/>
        <v>0</v>
      </c>
      <c r="ET5" s="102">
        <f t="shared" si="43"/>
        <v>0</v>
      </c>
      <c r="EU5" s="102">
        <f t="shared" si="43"/>
        <v>0</v>
      </c>
      <c r="EW5">
        <v>5</v>
      </c>
      <c r="EY5" t="s">
        <v>71</v>
      </c>
      <c r="EZ5">
        <f t="shared" si="96"/>
        <v>4392526</v>
      </c>
      <c r="FB5" s="85">
        <f ca="1">HLOOKUP(FB$1,$F$1:$BZ$108,$EW5,FALSE)</f>
        <v>1088</v>
      </c>
      <c r="FC5" s="85">
        <f ca="1">HLOOKUP(FC$1,$F$1:$BZ$108,$EW5,FALSE)</f>
        <v>1093</v>
      </c>
      <c r="FD5" s="85">
        <f ca="1">HLOOKUP(FD$1,$F$1:$BZ$108,$EW5,FALSE)</f>
        <v>1095</v>
      </c>
      <c r="FE5" s="85">
        <f ca="1">HLOOKUP(FE$1,$F$1:$BZ$108,$EW5,FALSE)</f>
        <v>1096</v>
      </c>
      <c r="FF5" s="85">
        <f ca="1">HLOOKUP(FF$1,$F$1:$BZ$108,$EW5,FALSE)</f>
        <v>1100</v>
      </c>
      <c r="FG5" s="85">
        <f ca="1">HLOOKUP(FG$1,$F$1:$BZ$108,$EW5,FALSE)</f>
        <v>1100</v>
      </c>
      <c r="FI5" s="85">
        <f t="shared" ca="1" si="97"/>
        <v>9.457931741840909</v>
      </c>
      <c r="FJ5">
        <v>4.0000000000000002E-4</v>
      </c>
      <c r="FK5" s="85">
        <f ca="1">HLOOKUP(FK$1,$F$1:$BZ$108,$EW5,FALSE)/CA5*100000+FJ5</f>
        <v>866.94080966875003</v>
      </c>
      <c r="FL5" t="str">
        <f t="shared" si="98"/>
        <v xml:space="preserve">Aosta </v>
      </c>
      <c r="FM5">
        <f t="shared" ca="1" si="99"/>
        <v>995.28660100465538</v>
      </c>
      <c r="FN5" t="str">
        <f t="shared" ca="1" si="100"/>
        <v xml:space="preserve">Bergamo </v>
      </c>
      <c r="FO5" s="2">
        <v>104</v>
      </c>
      <c r="FP5" s="128">
        <f t="shared" ca="1" si="101"/>
        <v>93.705334575086667</v>
      </c>
      <c r="FQ5" t="str">
        <f t="shared" ca="1" si="102"/>
        <v xml:space="preserve">Sondrio </v>
      </c>
      <c r="FR5" s="2">
        <v>104</v>
      </c>
      <c r="FS5">
        <f t="shared" ca="1" si="103"/>
        <v>92</v>
      </c>
      <c r="FT5">
        <f t="shared" ca="1" si="104"/>
        <v>196.00040000000001</v>
      </c>
      <c r="FU5" t="str">
        <f t="shared" ca="1" si="105"/>
        <v xml:space="preserve">Sondrio </v>
      </c>
      <c r="FV5" s="85">
        <f t="shared" ca="1" si="106"/>
        <v>202.00049999999999</v>
      </c>
      <c r="FW5" t="s">
        <v>199</v>
      </c>
    </row>
    <row r="6" spans="1:179" x14ac:dyDescent="0.25">
      <c r="A6">
        <f>IF(B6='Cruscotto province'!$E$3,A5+1,A5)</f>
        <v>0</v>
      </c>
      <c r="B6" t="s">
        <v>74</v>
      </c>
      <c r="C6" t="s">
        <v>147</v>
      </c>
      <c r="D6" s="2">
        <f>IFERROR(_xlfn.NUMBERVALUE(VLOOKUP(C6,'Sel province'!$F$2:$J$150,5,FALSE)),0)</f>
        <v>610</v>
      </c>
      <c r="E6" s="85"/>
      <c r="F6">
        <v>2</v>
      </c>
      <c r="G6" s="85">
        <v>5</v>
      </c>
      <c r="H6">
        <v>7</v>
      </c>
      <c r="I6">
        <v>8</v>
      </c>
      <c r="J6">
        <v>9</v>
      </c>
      <c r="K6">
        <v>12</v>
      </c>
      <c r="L6">
        <v>13</v>
      </c>
      <c r="M6">
        <v>14</v>
      </c>
      <c r="N6">
        <v>14</v>
      </c>
      <c r="O6">
        <v>16</v>
      </c>
      <c r="P6">
        <v>27</v>
      </c>
      <c r="Q6">
        <v>41</v>
      </c>
      <c r="R6">
        <v>43</v>
      </c>
      <c r="S6">
        <v>71</v>
      </c>
      <c r="T6">
        <v>142</v>
      </c>
      <c r="U6">
        <v>113</v>
      </c>
      <c r="V6">
        <v>124</v>
      </c>
      <c r="W6">
        <v>136</v>
      </c>
      <c r="X6">
        <v>154</v>
      </c>
      <c r="Y6">
        <v>201</v>
      </c>
      <c r="Z6">
        <v>211</v>
      </c>
      <c r="AA6">
        <v>229</v>
      </c>
      <c r="AB6">
        <v>249</v>
      </c>
      <c r="AC6">
        <v>249</v>
      </c>
      <c r="AD6">
        <v>272</v>
      </c>
      <c r="AE6">
        <v>284</v>
      </c>
      <c r="AF6">
        <v>310</v>
      </c>
      <c r="AG6">
        <v>332</v>
      </c>
      <c r="AH6">
        <v>343</v>
      </c>
      <c r="AI6">
        <v>357</v>
      </c>
      <c r="AJ6">
        <v>358</v>
      </c>
      <c r="AK6">
        <v>370</v>
      </c>
      <c r="AL6">
        <v>378</v>
      </c>
      <c r="AM6">
        <v>387</v>
      </c>
      <c r="AN6">
        <v>396</v>
      </c>
      <c r="AO6">
        <v>398</v>
      </c>
      <c r="AP6">
        <v>399</v>
      </c>
      <c r="AQ6">
        <v>403</v>
      </c>
      <c r="AR6">
        <v>417</v>
      </c>
      <c r="AS6">
        <v>429</v>
      </c>
      <c r="AT6">
        <v>453</v>
      </c>
      <c r="AU6">
        <v>487</v>
      </c>
      <c r="AV6">
        <v>522</v>
      </c>
      <c r="AW6">
        <v>530</v>
      </c>
      <c r="AX6">
        <v>541</v>
      </c>
      <c r="AY6">
        <v>548</v>
      </c>
      <c r="AZ6">
        <v>558</v>
      </c>
      <c r="BA6">
        <v>567</v>
      </c>
      <c r="BB6">
        <v>580</v>
      </c>
      <c r="BC6">
        <v>587</v>
      </c>
      <c r="BD6">
        <v>597</v>
      </c>
      <c r="BE6">
        <v>606</v>
      </c>
      <c r="BF6">
        <v>610</v>
      </c>
      <c r="CA6" s="101">
        <v>344374</v>
      </c>
      <c r="CB6" s="102">
        <f t="shared" si="44"/>
        <v>5.8076393688257538E-2</v>
      </c>
      <c r="CC6" s="102">
        <f t="shared" si="45"/>
        <v>0.14519098422064383</v>
      </c>
      <c r="CD6" s="102">
        <f t="shared" si="46"/>
        <v>0.20326737790890137</v>
      </c>
      <c r="CE6" s="102">
        <f t="shared" si="47"/>
        <v>0.23230557475303015</v>
      </c>
      <c r="CF6" s="102">
        <f t="shared" si="48"/>
        <v>0.26134377159715894</v>
      </c>
      <c r="CG6" s="102">
        <f t="shared" si="49"/>
        <v>0.34845836212954523</v>
      </c>
      <c r="CH6" s="102">
        <f t="shared" si="50"/>
        <v>0.37749655897367396</v>
      </c>
      <c r="CI6" s="102">
        <f t="shared" si="51"/>
        <v>0.40653475581780274</v>
      </c>
      <c r="CJ6" s="102">
        <f t="shared" si="52"/>
        <v>0.40653475581780274</v>
      </c>
      <c r="CK6" s="102">
        <f t="shared" si="53"/>
        <v>0.46461114950606031</v>
      </c>
      <c r="CL6" s="102">
        <f t="shared" si="54"/>
        <v>0.7840313147914767</v>
      </c>
      <c r="CM6" s="102">
        <f t="shared" si="55"/>
        <v>1.1905660706092793</v>
      </c>
      <c r="CN6" s="102">
        <f t="shared" si="56"/>
        <v>1.2486424642975369</v>
      </c>
      <c r="CO6" s="102">
        <f t="shared" si="57"/>
        <v>2.0617119759331426</v>
      </c>
      <c r="CP6" s="102">
        <f t="shared" si="58"/>
        <v>4.1234239518662852</v>
      </c>
      <c r="CQ6" s="102">
        <f t="shared" si="59"/>
        <v>3.2813162433865504</v>
      </c>
      <c r="CR6" s="102">
        <f t="shared" si="60"/>
        <v>3.6007364086719669</v>
      </c>
      <c r="CS6" s="102">
        <f t="shared" si="61"/>
        <v>3.9491947708015123</v>
      </c>
      <c r="CT6" s="102">
        <f t="shared" si="62"/>
        <v>4.4718823139958301</v>
      </c>
      <c r="CU6" s="102">
        <f t="shared" si="63"/>
        <v>5.8366775656698824</v>
      </c>
      <c r="CV6" s="102">
        <f t="shared" si="64"/>
        <v>6.1270595341111695</v>
      </c>
      <c r="CW6" s="102">
        <f t="shared" si="65"/>
        <v>6.6497470773054879</v>
      </c>
      <c r="CX6" s="102">
        <f t="shared" si="66"/>
        <v>7.2305110141880631</v>
      </c>
      <c r="CY6" s="102">
        <f t="shared" si="67"/>
        <v>7.2305110141880631</v>
      </c>
      <c r="CZ6" s="102">
        <f t="shared" si="68"/>
        <v>7.8983895416030245</v>
      </c>
      <c r="DA6" s="102">
        <f t="shared" si="69"/>
        <v>8.2468479037325704</v>
      </c>
      <c r="DB6" s="102">
        <f t="shared" si="70"/>
        <v>9.0018410216799172</v>
      </c>
      <c r="DC6" s="102">
        <f t="shared" si="71"/>
        <v>9.6406813522507502</v>
      </c>
      <c r="DD6" s="102">
        <f t="shared" si="72"/>
        <v>9.9601015175361667</v>
      </c>
      <c r="DE6" s="102">
        <f t="shared" si="73"/>
        <v>10.366636273353969</v>
      </c>
      <c r="DF6" s="102">
        <f t="shared" si="74"/>
        <v>10.395674470198097</v>
      </c>
      <c r="DG6" s="102">
        <f t="shared" si="75"/>
        <v>10.744132832327645</v>
      </c>
      <c r="DH6" s="102">
        <f t="shared" si="76"/>
        <v>10.976438407080673</v>
      </c>
      <c r="DI6" s="102">
        <f t="shared" si="77"/>
        <v>11.237782178677833</v>
      </c>
      <c r="DJ6" s="102">
        <f t="shared" si="78"/>
        <v>11.499125950274992</v>
      </c>
      <c r="DK6" s="102">
        <f t="shared" si="79"/>
        <v>11.557202343963249</v>
      </c>
      <c r="DL6" s="102">
        <f t="shared" si="80"/>
        <v>11.586240540807378</v>
      </c>
      <c r="DM6" s="102">
        <f t="shared" si="81"/>
        <v>11.702393328183893</v>
      </c>
      <c r="DN6" s="102">
        <f t="shared" si="82"/>
        <v>12.108928084001695</v>
      </c>
      <c r="DO6" s="102">
        <f t="shared" si="83"/>
        <v>12.45738644613124</v>
      </c>
      <c r="DP6" s="102">
        <f t="shared" si="84"/>
        <v>13.15430317039033</v>
      </c>
      <c r="DQ6" s="102">
        <f t="shared" si="85"/>
        <v>14.141601863090708</v>
      </c>
      <c r="DR6" s="102">
        <f t="shared" si="86"/>
        <v>15.157938752635216</v>
      </c>
      <c r="DS6" s="102">
        <f t="shared" si="87"/>
        <v>15.390244327388247</v>
      </c>
      <c r="DT6" s="102">
        <f t="shared" si="88"/>
        <v>15.709664492673664</v>
      </c>
      <c r="DU6" s="102">
        <f t="shared" si="89"/>
        <v>15.912931870582565</v>
      </c>
      <c r="DV6" s="102">
        <f t="shared" si="90"/>
        <v>16.203313839023853</v>
      </c>
      <c r="DW6" s="102">
        <f t="shared" si="91"/>
        <v>16.464657610621011</v>
      </c>
      <c r="DX6" s="102">
        <f t="shared" si="92"/>
        <v>16.842154169594686</v>
      </c>
      <c r="DY6" s="102">
        <f t="shared" si="93"/>
        <v>17.045421547503587</v>
      </c>
      <c r="DZ6" s="102">
        <f t="shared" si="94"/>
        <v>17.335803515944875</v>
      </c>
      <c r="EA6" s="102">
        <f t="shared" si="95"/>
        <v>17.597147287542033</v>
      </c>
      <c r="EB6" s="102">
        <f t="shared" si="43"/>
        <v>17.713300074918546</v>
      </c>
      <c r="EC6" s="102">
        <f t="shared" si="43"/>
        <v>0</v>
      </c>
      <c r="ED6" s="102">
        <f t="shared" si="43"/>
        <v>0</v>
      </c>
      <c r="EE6" s="102">
        <f t="shared" si="43"/>
        <v>0</v>
      </c>
      <c r="EF6" s="102">
        <f t="shared" si="43"/>
        <v>0</v>
      </c>
      <c r="EG6" s="102">
        <f t="shared" si="43"/>
        <v>0</v>
      </c>
      <c r="EH6" s="102">
        <f t="shared" si="43"/>
        <v>0</v>
      </c>
      <c r="EI6" s="102">
        <f t="shared" si="43"/>
        <v>0</v>
      </c>
      <c r="EJ6" s="102">
        <f t="shared" si="43"/>
        <v>0</v>
      </c>
      <c r="EK6" s="102">
        <f t="shared" si="43"/>
        <v>0</v>
      </c>
      <c r="EL6" s="102">
        <f t="shared" si="43"/>
        <v>0</v>
      </c>
      <c r="EM6" s="102">
        <f t="shared" si="43"/>
        <v>0</v>
      </c>
      <c r="EN6" s="102">
        <f t="shared" si="43"/>
        <v>0</v>
      </c>
      <c r="EO6" s="102">
        <f t="shared" si="43"/>
        <v>0</v>
      </c>
      <c r="EP6" s="102">
        <f t="shared" si="43"/>
        <v>0</v>
      </c>
      <c r="EQ6" s="102">
        <f t="shared" si="43"/>
        <v>0</v>
      </c>
      <c r="ER6" s="102">
        <f t="shared" si="43"/>
        <v>0</v>
      </c>
      <c r="ES6" s="102">
        <f t="shared" si="43"/>
        <v>0</v>
      </c>
      <c r="ET6" s="102">
        <f t="shared" si="43"/>
        <v>0</v>
      </c>
      <c r="EU6" s="102">
        <f t="shared" si="43"/>
        <v>0</v>
      </c>
      <c r="EW6">
        <v>6</v>
      </c>
      <c r="EY6" t="s">
        <v>69</v>
      </c>
      <c r="EZ6">
        <f t="shared" si="96"/>
        <v>1538055</v>
      </c>
      <c r="FB6" s="85">
        <f ca="1">HLOOKUP(FB$1,$F$1:$BZ$108,$EW6,FALSE)</f>
        <v>567</v>
      </c>
      <c r="FC6" s="85">
        <f ca="1">HLOOKUP(FC$1,$F$1:$BZ$108,$EW6,FALSE)</f>
        <v>580</v>
      </c>
      <c r="FD6" s="85">
        <f ca="1">HLOOKUP(FD$1,$F$1:$BZ$108,$EW6,FALSE)</f>
        <v>587</v>
      </c>
      <c r="FE6" s="85">
        <f ca="1">HLOOKUP(FE$1,$F$1:$BZ$108,$EW6,FALSE)</f>
        <v>597</v>
      </c>
      <c r="FF6" s="85">
        <f ca="1">HLOOKUP(FF$1,$F$1:$BZ$108,$EW6,FALSE)</f>
        <v>606</v>
      </c>
      <c r="FG6" s="85">
        <f ca="1">HLOOKUP(FG$1,$F$1:$BZ$108,$EW6,FALSE)</f>
        <v>610</v>
      </c>
      <c r="FI6" s="85">
        <f t="shared" ca="1" si="97"/>
        <v>12.486924642975371</v>
      </c>
      <c r="FJ6">
        <v>5.0000000000000001E-4</v>
      </c>
      <c r="FK6" s="85">
        <f ca="1">HLOOKUP(FK$1,$F$1:$BZ$108,$EW6,FALSE)/CA6*100000+FJ6</f>
        <v>177.13350074918546</v>
      </c>
      <c r="FL6" t="str">
        <f t="shared" si="98"/>
        <v xml:space="preserve">Arezzo </v>
      </c>
      <c r="FM6">
        <f t="shared" ca="1" si="99"/>
        <v>993.41223522171117</v>
      </c>
      <c r="FN6" t="str">
        <f t="shared" ca="1" si="100"/>
        <v xml:space="preserve">Brescia </v>
      </c>
      <c r="FO6" s="2">
        <v>103</v>
      </c>
      <c r="FP6" s="128">
        <f t="shared" ca="1" si="101"/>
        <v>85.548812706195605</v>
      </c>
      <c r="FQ6" t="str">
        <f t="shared" ca="1" si="102"/>
        <v xml:space="preserve">Alessandria </v>
      </c>
      <c r="FR6" s="2">
        <v>103</v>
      </c>
      <c r="FS6">
        <f t="shared" ca="1" si="103"/>
        <v>99</v>
      </c>
      <c r="FT6">
        <f t="shared" ca="1" si="104"/>
        <v>202.00049999999999</v>
      </c>
      <c r="FU6" t="str">
        <f t="shared" ca="1" si="105"/>
        <v xml:space="preserve">Alessandria </v>
      </c>
      <c r="FV6" s="85">
        <f t="shared" ca="1" si="106"/>
        <v>199.00069999999999</v>
      </c>
      <c r="FW6" t="str">
        <f t="shared" ca="1" si="107"/>
        <v xml:space="preserve">Pavia </v>
      </c>
    </row>
    <row r="7" spans="1:179" x14ac:dyDescent="0.25">
      <c r="A7">
        <f>IF(B7='Cruscotto province'!$E$3,A6+1,A6)</f>
        <v>0</v>
      </c>
      <c r="B7" t="s">
        <v>69</v>
      </c>
      <c r="C7" t="s">
        <v>148</v>
      </c>
      <c r="D7" s="2">
        <f>IFERROR(_xlfn.NUMBERVALUE(VLOOKUP(C7,'Sel province'!$F$2:$J$150,5,FALSE)),0)</f>
        <v>276</v>
      </c>
      <c r="E7" s="85"/>
      <c r="G7" s="85"/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2</v>
      </c>
      <c r="P7">
        <v>7</v>
      </c>
      <c r="Q7">
        <v>14</v>
      </c>
      <c r="R7">
        <v>21</v>
      </c>
      <c r="S7">
        <v>23</v>
      </c>
      <c r="T7">
        <v>25</v>
      </c>
      <c r="U7">
        <v>27</v>
      </c>
      <c r="V7">
        <v>43</v>
      </c>
      <c r="W7">
        <v>50</v>
      </c>
      <c r="X7">
        <v>56</v>
      </c>
      <c r="Y7">
        <v>61</v>
      </c>
      <c r="Z7">
        <v>64</v>
      </c>
      <c r="AA7">
        <v>80</v>
      </c>
      <c r="AB7">
        <v>111</v>
      </c>
      <c r="AC7">
        <v>118</v>
      </c>
      <c r="AD7">
        <v>163</v>
      </c>
      <c r="AE7">
        <v>179</v>
      </c>
      <c r="AF7">
        <v>197</v>
      </c>
      <c r="AG7">
        <v>222</v>
      </c>
      <c r="AH7">
        <v>224</v>
      </c>
      <c r="AI7">
        <v>227</v>
      </c>
      <c r="AJ7">
        <v>232</v>
      </c>
      <c r="AK7">
        <v>233</v>
      </c>
      <c r="AL7">
        <v>235</v>
      </c>
      <c r="AM7">
        <v>235</v>
      </c>
      <c r="AN7">
        <v>235</v>
      </c>
      <c r="AO7">
        <v>236</v>
      </c>
      <c r="AP7">
        <v>236</v>
      </c>
      <c r="AQ7">
        <v>237</v>
      </c>
      <c r="AR7">
        <v>249</v>
      </c>
      <c r="AS7">
        <v>253</v>
      </c>
      <c r="AT7">
        <v>254</v>
      </c>
      <c r="AU7">
        <v>254</v>
      </c>
      <c r="AV7">
        <v>259</v>
      </c>
      <c r="AW7">
        <v>266</v>
      </c>
      <c r="AX7">
        <v>268</v>
      </c>
      <c r="AY7">
        <v>271</v>
      </c>
      <c r="AZ7">
        <v>271</v>
      </c>
      <c r="BA7">
        <v>271</v>
      </c>
      <c r="BB7">
        <v>271</v>
      </c>
      <c r="BC7">
        <v>273</v>
      </c>
      <c r="BD7">
        <v>274</v>
      </c>
      <c r="BE7">
        <v>275</v>
      </c>
      <c r="BF7">
        <v>276</v>
      </c>
      <c r="CA7" s="101">
        <v>209450</v>
      </c>
      <c r="CB7" s="102">
        <f t="shared" si="44"/>
        <v>0</v>
      </c>
      <c r="CC7" s="102">
        <f t="shared" si="45"/>
        <v>0</v>
      </c>
      <c r="CD7" s="102">
        <f t="shared" si="46"/>
        <v>0</v>
      </c>
      <c r="CE7" s="102">
        <f t="shared" si="47"/>
        <v>0</v>
      </c>
      <c r="CF7" s="102">
        <f t="shared" si="48"/>
        <v>0</v>
      </c>
      <c r="CG7" s="102">
        <f t="shared" si="49"/>
        <v>0</v>
      </c>
      <c r="CH7" s="102">
        <f t="shared" si="50"/>
        <v>0</v>
      </c>
      <c r="CI7" s="102">
        <f t="shared" si="51"/>
        <v>4.7744091668656008E-2</v>
      </c>
      <c r="CJ7" s="102">
        <f t="shared" si="52"/>
        <v>4.7744091668656008E-2</v>
      </c>
      <c r="CK7" s="102">
        <f t="shared" si="53"/>
        <v>9.5488183337312016E-2</v>
      </c>
      <c r="CL7" s="102">
        <f t="shared" si="54"/>
        <v>0.334208641680592</v>
      </c>
      <c r="CM7" s="102">
        <f t="shared" si="55"/>
        <v>0.668417283361184</v>
      </c>
      <c r="CN7" s="102">
        <f t="shared" si="56"/>
        <v>1.0026259250417762</v>
      </c>
      <c r="CO7" s="102">
        <f t="shared" si="57"/>
        <v>1.0981141083790882</v>
      </c>
      <c r="CP7" s="102">
        <f t="shared" si="58"/>
        <v>1.1936022917164</v>
      </c>
      <c r="CQ7" s="102">
        <f t="shared" si="59"/>
        <v>1.2890904750537122</v>
      </c>
      <c r="CR7" s="102">
        <f t="shared" si="60"/>
        <v>2.0529959417522083</v>
      </c>
      <c r="CS7" s="102">
        <f t="shared" si="61"/>
        <v>2.3872045834328</v>
      </c>
      <c r="CT7" s="102">
        <f t="shared" si="62"/>
        <v>2.673669133444736</v>
      </c>
      <c r="CU7" s="102">
        <f t="shared" si="63"/>
        <v>2.9123895917880165</v>
      </c>
      <c r="CV7" s="102">
        <f t="shared" si="64"/>
        <v>3.0556218667939845</v>
      </c>
      <c r="CW7" s="102">
        <f t="shared" si="65"/>
        <v>3.8195273334924806</v>
      </c>
      <c r="CX7" s="102">
        <f t="shared" si="66"/>
        <v>5.2995941752208164</v>
      </c>
      <c r="CY7" s="102">
        <f t="shared" si="67"/>
        <v>5.6338028169014089</v>
      </c>
      <c r="CZ7" s="102">
        <f t="shared" si="68"/>
        <v>7.7822869419909289</v>
      </c>
      <c r="DA7" s="102">
        <f t="shared" si="69"/>
        <v>8.546192408689425</v>
      </c>
      <c r="DB7" s="102">
        <f t="shared" si="70"/>
        <v>9.4055860587252322</v>
      </c>
      <c r="DC7" s="102">
        <f t="shared" si="71"/>
        <v>10.599188350441633</v>
      </c>
      <c r="DD7" s="102">
        <f t="shared" si="72"/>
        <v>10.694676533778944</v>
      </c>
      <c r="DE7" s="102">
        <f t="shared" si="73"/>
        <v>10.837908808784913</v>
      </c>
      <c r="DF7" s="102">
        <f t="shared" si="74"/>
        <v>11.076629267128192</v>
      </c>
      <c r="DG7" s="102">
        <f t="shared" si="75"/>
        <v>11.124373358796849</v>
      </c>
      <c r="DH7" s="102">
        <f t="shared" si="76"/>
        <v>11.219861542134161</v>
      </c>
      <c r="DI7" s="102">
        <f t="shared" si="77"/>
        <v>11.219861542134161</v>
      </c>
      <c r="DJ7" s="102">
        <f t="shared" si="78"/>
        <v>11.219861542134161</v>
      </c>
      <c r="DK7" s="102">
        <f t="shared" si="79"/>
        <v>11.267605633802818</v>
      </c>
      <c r="DL7" s="102">
        <f t="shared" si="80"/>
        <v>11.267605633802818</v>
      </c>
      <c r="DM7" s="102">
        <f t="shared" si="81"/>
        <v>11.315349725471473</v>
      </c>
      <c r="DN7" s="102">
        <f t="shared" si="82"/>
        <v>11.888278825495345</v>
      </c>
      <c r="DO7" s="102">
        <f t="shared" si="83"/>
        <v>12.07925519216997</v>
      </c>
      <c r="DP7" s="102">
        <f t="shared" si="84"/>
        <v>12.126999283838625</v>
      </c>
      <c r="DQ7" s="102">
        <f t="shared" si="85"/>
        <v>12.126999283838625</v>
      </c>
      <c r="DR7" s="102">
        <f t="shared" si="86"/>
        <v>12.365719742181906</v>
      </c>
      <c r="DS7" s="102">
        <f t="shared" si="87"/>
        <v>12.699928383862497</v>
      </c>
      <c r="DT7" s="102">
        <f t="shared" si="88"/>
        <v>12.795416567199808</v>
      </c>
      <c r="DU7" s="102">
        <f t="shared" si="89"/>
        <v>12.938648842205776</v>
      </c>
      <c r="DV7" s="102">
        <f t="shared" si="90"/>
        <v>12.938648842205776</v>
      </c>
      <c r="DW7" s="102">
        <f t="shared" si="91"/>
        <v>12.938648842205776</v>
      </c>
      <c r="DX7" s="102">
        <f t="shared" si="92"/>
        <v>12.938648842205776</v>
      </c>
      <c r="DY7" s="102">
        <f t="shared" si="93"/>
        <v>13.034137025543091</v>
      </c>
      <c r="DZ7" s="102">
        <f t="shared" si="94"/>
        <v>13.081881117211745</v>
      </c>
      <c r="EA7" s="102">
        <f t="shared" si="95"/>
        <v>13.129625208880402</v>
      </c>
      <c r="EB7" s="102">
        <f t="shared" si="43"/>
        <v>13.177369300549056</v>
      </c>
      <c r="EC7" s="102">
        <f t="shared" si="43"/>
        <v>0</v>
      </c>
      <c r="ED7" s="102">
        <f t="shared" si="43"/>
        <v>0</v>
      </c>
      <c r="EE7" s="102">
        <f t="shared" si="43"/>
        <v>0</v>
      </c>
      <c r="EF7" s="102">
        <f t="shared" si="43"/>
        <v>0</v>
      </c>
      <c r="EG7" s="102">
        <f t="shared" si="43"/>
        <v>0</v>
      </c>
      <c r="EH7" s="102">
        <f t="shared" si="43"/>
        <v>0</v>
      </c>
      <c r="EI7" s="102">
        <f t="shared" si="43"/>
        <v>0</v>
      </c>
      <c r="EJ7" s="102">
        <f t="shared" si="43"/>
        <v>0</v>
      </c>
      <c r="EK7" s="102">
        <f t="shared" si="43"/>
        <v>0</v>
      </c>
      <c r="EL7" s="102">
        <f t="shared" si="43"/>
        <v>0</v>
      </c>
      <c r="EM7" s="102">
        <f t="shared" si="43"/>
        <v>0</v>
      </c>
      <c r="EN7" s="102">
        <f t="shared" si="43"/>
        <v>0</v>
      </c>
      <c r="EO7" s="102">
        <f t="shared" si="43"/>
        <v>0</v>
      </c>
      <c r="EP7" s="102">
        <f t="shared" si="43"/>
        <v>0</v>
      </c>
      <c r="EQ7" s="102">
        <f t="shared" si="43"/>
        <v>0</v>
      </c>
      <c r="ER7" s="102">
        <f t="shared" si="43"/>
        <v>0</v>
      </c>
      <c r="ES7" s="102">
        <f t="shared" si="43"/>
        <v>0</v>
      </c>
      <c r="ET7" s="102">
        <f t="shared" si="43"/>
        <v>0</v>
      </c>
      <c r="EU7" s="102">
        <f t="shared" si="43"/>
        <v>0</v>
      </c>
      <c r="EW7">
        <v>7</v>
      </c>
      <c r="EY7" t="s">
        <v>64</v>
      </c>
      <c r="EZ7">
        <f t="shared" si="96"/>
        <v>5839084</v>
      </c>
      <c r="FB7" s="85">
        <f ca="1">HLOOKUP(FB$1,$F$1:$BZ$108,$EW7,FALSE)</f>
        <v>271</v>
      </c>
      <c r="FC7" s="85">
        <f ca="1">HLOOKUP(FC$1,$F$1:$BZ$108,$EW7,FALSE)</f>
        <v>271</v>
      </c>
      <c r="FD7" s="85">
        <f ca="1">HLOOKUP(FD$1,$F$1:$BZ$108,$EW7,FALSE)</f>
        <v>273</v>
      </c>
      <c r="FE7" s="85">
        <f ca="1">HLOOKUP(FE$1,$F$1:$BZ$108,$EW7,FALSE)</f>
        <v>274</v>
      </c>
      <c r="FF7" s="85">
        <f ca="1">HLOOKUP(FF$1,$F$1:$BZ$108,$EW7,FALSE)</f>
        <v>275</v>
      </c>
      <c r="FG7" s="85">
        <f ca="1">HLOOKUP(FG$1,$F$1:$BZ$108,$EW7,FALSE)</f>
        <v>276</v>
      </c>
      <c r="FI7" s="85">
        <f t="shared" ca="1" si="97"/>
        <v>2.3878045834328003</v>
      </c>
      <c r="FJ7">
        <v>5.9999999999999995E-4</v>
      </c>
      <c r="FK7" s="85">
        <f ca="1">HLOOKUP(FK$1,$F$1:$BZ$108,$EW7,FALSE)/CA7*100000+FJ7</f>
        <v>131.77429300549056</v>
      </c>
      <c r="FL7" t="str">
        <f t="shared" si="98"/>
        <v xml:space="preserve">Ascoli Piceno </v>
      </c>
      <c r="FM7">
        <f ca="1">LARGE($FK$2:$FK$108,ROW(A6))</f>
        <v>866.94080966875003</v>
      </c>
      <c r="FN7" t="str">
        <f t="shared" ca="1" si="100"/>
        <v xml:space="preserve">Aosta </v>
      </c>
      <c r="FO7" s="2">
        <v>102</v>
      </c>
      <c r="FP7" s="128">
        <f t="shared" ca="1" si="101"/>
        <v>72.797112310298672</v>
      </c>
      <c r="FQ7" t="str">
        <f t="shared" ca="1" si="102"/>
        <v xml:space="preserve">Torino </v>
      </c>
      <c r="FR7" s="2">
        <v>102</v>
      </c>
      <c r="FS7">
        <f t="shared" ca="1" si="103"/>
        <v>85</v>
      </c>
      <c r="FT7">
        <f t="shared" ca="1" si="104"/>
        <v>187.00059999999999</v>
      </c>
      <c r="FU7" t="str">
        <f t="shared" ca="1" si="105"/>
        <v xml:space="preserve">Torino </v>
      </c>
      <c r="FV7" s="85">
        <f t="shared" ca="1" si="106"/>
        <v>199.00020000000001</v>
      </c>
      <c r="FW7" t="str">
        <f t="shared" ca="1" si="107"/>
        <v xml:space="preserve">Asti </v>
      </c>
    </row>
    <row r="8" spans="1:179" x14ac:dyDescent="0.25">
      <c r="A8">
        <f>IF(B8='Cruscotto province'!$E$3,A7+1,A7)</f>
        <v>0</v>
      </c>
      <c r="B8" t="s">
        <v>71</v>
      </c>
      <c r="C8" t="s">
        <v>149</v>
      </c>
      <c r="D8" s="2">
        <f>IFERROR(_xlfn.NUMBERVALUE(VLOOKUP(C8,'Sel province'!$F$2:$J$150,5,FALSE)),0)</f>
        <v>1376</v>
      </c>
      <c r="E8" s="85"/>
      <c r="F8">
        <v>41</v>
      </c>
      <c r="G8" s="85">
        <v>43</v>
      </c>
      <c r="H8">
        <v>47</v>
      </c>
      <c r="I8">
        <v>50</v>
      </c>
      <c r="J8">
        <v>58</v>
      </c>
      <c r="K8">
        <v>58</v>
      </c>
      <c r="L8">
        <v>58</v>
      </c>
      <c r="M8">
        <v>68</v>
      </c>
      <c r="N8">
        <v>69</v>
      </c>
      <c r="O8">
        <v>70</v>
      </c>
      <c r="P8">
        <v>87</v>
      </c>
      <c r="Q8">
        <v>87</v>
      </c>
      <c r="R8">
        <v>87</v>
      </c>
      <c r="S8">
        <v>90</v>
      </c>
      <c r="T8">
        <v>101</v>
      </c>
      <c r="U8">
        <v>101</v>
      </c>
      <c r="V8">
        <v>151</v>
      </c>
      <c r="W8">
        <v>166</v>
      </c>
      <c r="X8">
        <v>181</v>
      </c>
      <c r="Y8">
        <v>209</v>
      </c>
      <c r="Z8">
        <v>235</v>
      </c>
      <c r="AA8">
        <v>261</v>
      </c>
      <c r="AB8">
        <v>282</v>
      </c>
      <c r="AC8">
        <v>303</v>
      </c>
      <c r="AD8">
        <v>318</v>
      </c>
      <c r="AE8">
        <v>328</v>
      </c>
      <c r="AF8">
        <v>402</v>
      </c>
      <c r="AG8">
        <v>434</v>
      </c>
      <c r="AH8">
        <v>461</v>
      </c>
      <c r="AI8">
        <v>501</v>
      </c>
      <c r="AJ8">
        <v>523</v>
      </c>
      <c r="AK8">
        <v>560</v>
      </c>
      <c r="AL8">
        <v>596</v>
      </c>
      <c r="AM8">
        <v>609</v>
      </c>
      <c r="AN8">
        <v>629</v>
      </c>
      <c r="AO8">
        <v>643</v>
      </c>
      <c r="AP8">
        <v>655</v>
      </c>
      <c r="AQ8">
        <v>703</v>
      </c>
      <c r="AR8">
        <v>745</v>
      </c>
      <c r="AS8">
        <v>779</v>
      </c>
      <c r="AT8">
        <v>793</v>
      </c>
      <c r="AU8">
        <v>868</v>
      </c>
      <c r="AV8">
        <v>897</v>
      </c>
      <c r="AW8">
        <v>925</v>
      </c>
      <c r="AX8">
        <v>957</v>
      </c>
      <c r="AY8">
        <v>1038</v>
      </c>
      <c r="AZ8">
        <v>1064</v>
      </c>
      <c r="BA8">
        <v>1142</v>
      </c>
      <c r="BB8">
        <v>1212</v>
      </c>
      <c r="BC8">
        <v>1255</v>
      </c>
      <c r="BD8">
        <v>1279</v>
      </c>
      <c r="BE8">
        <v>1343</v>
      </c>
      <c r="BF8">
        <v>1376</v>
      </c>
      <c r="CA8" s="101">
        <v>216677</v>
      </c>
      <c r="CB8" s="102">
        <f t="shared" si="44"/>
        <v>1.8922174480909371</v>
      </c>
      <c r="CC8" s="102">
        <f t="shared" si="45"/>
        <v>1.9845207382417147</v>
      </c>
      <c r="CD8" s="102">
        <f t="shared" si="46"/>
        <v>2.1691273185432696</v>
      </c>
      <c r="CE8" s="102">
        <f t="shared" si="47"/>
        <v>2.3075822537694357</v>
      </c>
      <c r="CF8" s="102">
        <f t="shared" si="48"/>
        <v>2.676795414372545</v>
      </c>
      <c r="CG8" s="102">
        <f t="shared" si="49"/>
        <v>2.676795414372545</v>
      </c>
      <c r="CH8" s="102">
        <f t="shared" si="50"/>
        <v>2.676795414372545</v>
      </c>
      <c r="CI8" s="102">
        <f t="shared" si="51"/>
        <v>3.1383118651264326</v>
      </c>
      <c r="CJ8" s="102">
        <f t="shared" si="52"/>
        <v>3.1844635102018213</v>
      </c>
      <c r="CK8" s="102">
        <f t="shared" si="53"/>
        <v>3.2306151552772095</v>
      </c>
      <c r="CL8" s="102">
        <f t="shared" si="54"/>
        <v>4.0151931215588181</v>
      </c>
      <c r="CM8" s="102">
        <f t="shared" si="55"/>
        <v>4.0151931215588181</v>
      </c>
      <c r="CN8" s="102">
        <f t="shared" si="56"/>
        <v>4.0151931215588181</v>
      </c>
      <c r="CO8" s="102">
        <f t="shared" si="57"/>
        <v>4.1536480567849843</v>
      </c>
      <c r="CP8" s="102">
        <f t="shared" si="58"/>
        <v>4.6613161526142601</v>
      </c>
      <c r="CQ8" s="102">
        <f t="shared" si="59"/>
        <v>4.6613161526142601</v>
      </c>
      <c r="CR8" s="102">
        <f t="shared" si="60"/>
        <v>6.9688984063836958</v>
      </c>
      <c r="CS8" s="102">
        <f t="shared" si="61"/>
        <v>7.6611730825145266</v>
      </c>
      <c r="CT8" s="102">
        <f t="shared" si="62"/>
        <v>8.3534477586453573</v>
      </c>
      <c r="CU8" s="102">
        <f t="shared" si="63"/>
        <v>9.6456938207562413</v>
      </c>
      <c r="CV8" s="102">
        <f t="shared" si="64"/>
        <v>10.845636592716346</v>
      </c>
      <c r="CW8" s="102">
        <f t="shared" si="65"/>
        <v>12.045579364676454</v>
      </c>
      <c r="CX8" s="102">
        <f t="shared" si="66"/>
        <v>13.014763911259617</v>
      </c>
      <c r="CY8" s="102">
        <f t="shared" si="67"/>
        <v>13.98394845784278</v>
      </c>
      <c r="CZ8" s="102">
        <f t="shared" si="68"/>
        <v>14.676223133973611</v>
      </c>
      <c r="DA8" s="102">
        <f t="shared" si="69"/>
        <v>15.137739584727496</v>
      </c>
      <c r="DB8" s="102">
        <f t="shared" si="70"/>
        <v>18.552961320306263</v>
      </c>
      <c r="DC8" s="102">
        <f t="shared" si="71"/>
        <v>20.029813962718698</v>
      </c>
      <c r="DD8" s="102">
        <f t="shared" si="72"/>
        <v>21.275908379754195</v>
      </c>
      <c r="DE8" s="102">
        <f t="shared" si="73"/>
        <v>23.121974182769744</v>
      </c>
      <c r="DF8" s="102">
        <f t="shared" si="74"/>
        <v>24.137310374428299</v>
      </c>
      <c r="DG8" s="102">
        <f t="shared" si="75"/>
        <v>25.844921242217676</v>
      </c>
      <c r="DH8" s="102">
        <f t="shared" si="76"/>
        <v>27.50638046493167</v>
      </c>
      <c r="DI8" s="102">
        <f t="shared" si="77"/>
        <v>28.106351850911725</v>
      </c>
      <c r="DJ8" s="102">
        <f t="shared" si="78"/>
        <v>29.029384752419499</v>
      </c>
      <c r="DK8" s="102">
        <f t="shared" si="79"/>
        <v>29.675507783474941</v>
      </c>
      <c r="DL8" s="102">
        <f t="shared" si="80"/>
        <v>30.229327524379606</v>
      </c>
      <c r="DM8" s="102">
        <f t="shared" si="81"/>
        <v>32.444606487998264</v>
      </c>
      <c r="DN8" s="102">
        <f t="shared" si="82"/>
        <v>34.382975581164594</v>
      </c>
      <c r="DO8" s="102">
        <f t="shared" si="83"/>
        <v>35.952131513727807</v>
      </c>
      <c r="DP8" s="102">
        <f t="shared" si="84"/>
        <v>36.598254544783252</v>
      </c>
      <c r="DQ8" s="102">
        <f t="shared" si="85"/>
        <v>40.059627925437397</v>
      </c>
      <c r="DR8" s="102">
        <f t="shared" si="86"/>
        <v>41.398025632623678</v>
      </c>
      <c r="DS8" s="102">
        <f t="shared" si="87"/>
        <v>42.690271694734562</v>
      </c>
      <c r="DT8" s="102">
        <f t="shared" si="88"/>
        <v>44.167124337147001</v>
      </c>
      <c r="DU8" s="102">
        <f t="shared" si="89"/>
        <v>47.905407588253482</v>
      </c>
      <c r="DV8" s="102">
        <f t="shared" si="90"/>
        <v>49.105350360213592</v>
      </c>
      <c r="DW8" s="102">
        <f t="shared" si="91"/>
        <v>52.705178676093915</v>
      </c>
      <c r="DX8" s="102">
        <f t="shared" si="92"/>
        <v>55.935793831371122</v>
      </c>
      <c r="DY8" s="102">
        <f t="shared" si="93"/>
        <v>57.920314569612835</v>
      </c>
      <c r="DZ8" s="102">
        <f t="shared" si="94"/>
        <v>59.027954051422164</v>
      </c>
      <c r="EA8" s="102">
        <f t="shared" si="95"/>
        <v>61.981659336247041</v>
      </c>
      <c r="EB8" s="102">
        <f t="shared" si="43"/>
        <v>63.504663623734871</v>
      </c>
      <c r="EC8" s="102">
        <f t="shared" si="43"/>
        <v>0</v>
      </c>
      <c r="ED8" s="102">
        <f t="shared" si="43"/>
        <v>0</v>
      </c>
      <c r="EE8" s="102">
        <f t="shared" si="43"/>
        <v>0</v>
      </c>
      <c r="EF8" s="102">
        <f t="shared" si="43"/>
        <v>0</v>
      </c>
      <c r="EG8" s="102">
        <f t="shared" si="43"/>
        <v>0</v>
      </c>
      <c r="EH8" s="102">
        <f t="shared" si="43"/>
        <v>0</v>
      </c>
      <c r="EI8" s="102">
        <f t="shared" si="43"/>
        <v>0</v>
      </c>
      <c r="EJ8" s="102">
        <f t="shared" si="43"/>
        <v>0</v>
      </c>
      <c r="EK8" s="102">
        <f t="shared" si="43"/>
        <v>0</v>
      </c>
      <c r="EL8" s="102">
        <f t="shared" si="43"/>
        <v>0</v>
      </c>
      <c r="EM8" s="102">
        <f t="shared" si="43"/>
        <v>0</v>
      </c>
      <c r="EN8" s="102">
        <f t="shared" si="43"/>
        <v>0</v>
      </c>
      <c r="EO8" s="102">
        <f t="shared" si="43"/>
        <v>0</v>
      </c>
      <c r="EP8" s="102">
        <f t="shared" si="43"/>
        <v>0</v>
      </c>
      <c r="EQ8" s="102">
        <f t="shared" si="43"/>
        <v>0</v>
      </c>
      <c r="ER8" s="102">
        <f t="shared" si="43"/>
        <v>0</v>
      </c>
      <c r="ES8" s="102">
        <f t="shared" si="43"/>
        <v>0</v>
      </c>
      <c r="ET8" s="102">
        <f t="shared" si="43"/>
        <v>0</v>
      </c>
      <c r="EU8" s="102">
        <f t="shared" si="43"/>
        <v>0</v>
      </c>
      <c r="EW8">
        <v>8</v>
      </c>
      <c r="EY8" t="s">
        <v>67</v>
      </c>
      <c r="EZ8">
        <f t="shared" si="96"/>
        <v>1565307</v>
      </c>
      <c r="FB8" s="85">
        <f ca="1">HLOOKUP(FB$1,$F$1:$BZ$108,$EW8,FALSE)</f>
        <v>1142</v>
      </c>
      <c r="FC8" s="85">
        <f ca="1">HLOOKUP(FC$1,$F$1:$BZ$108,$EW8,FALSE)</f>
        <v>1212</v>
      </c>
      <c r="FD8" s="85">
        <f ca="1">HLOOKUP(FD$1,$F$1:$BZ$108,$EW8,FALSE)</f>
        <v>1255</v>
      </c>
      <c r="FE8" s="85">
        <f ca="1">HLOOKUP(FE$1,$F$1:$BZ$108,$EW8,FALSE)</f>
        <v>1279</v>
      </c>
      <c r="FF8" s="85">
        <f ca="1">HLOOKUP(FF$1,$F$1:$BZ$108,$EW8,FALSE)</f>
        <v>1343</v>
      </c>
      <c r="FG8" s="85">
        <f ca="1">HLOOKUP(FG$1,$F$1:$BZ$108,$EW8,FALSE)</f>
        <v>1376</v>
      </c>
      <c r="FI8" s="85">
        <f t="shared" ca="1" si="97"/>
        <v>107.99554947640958</v>
      </c>
      <c r="FJ8">
        <v>6.9999999999999999E-4</v>
      </c>
      <c r="FK8" s="85">
        <f ca="1">HLOOKUP(FK$1,$F$1:$BZ$108,$EW8,FALSE)/CA8*100000+FJ8</f>
        <v>635.04733623734876</v>
      </c>
      <c r="FL8" t="str">
        <f t="shared" si="98"/>
        <v xml:space="preserve">Asti </v>
      </c>
      <c r="FM8">
        <f t="shared" ca="1" si="99"/>
        <v>854.87087215122347</v>
      </c>
      <c r="FN8" t="str">
        <f t="shared" ca="1" si="100"/>
        <v xml:space="preserve">Reggio nell'Emilia </v>
      </c>
      <c r="FO8" s="2">
        <v>101</v>
      </c>
      <c r="FP8" s="128">
        <f t="shared" ca="1" si="101"/>
        <v>72.185545310287239</v>
      </c>
      <c r="FQ8" t="str">
        <f t="shared" ca="1" si="102"/>
        <v xml:space="preserve">Pavia </v>
      </c>
      <c r="FR8" s="2">
        <v>101</v>
      </c>
      <c r="FS8">
        <f t="shared" ca="1" si="103"/>
        <v>98</v>
      </c>
      <c r="FT8">
        <f t="shared" ca="1" si="104"/>
        <v>199.00069999999999</v>
      </c>
      <c r="FU8" t="str">
        <f t="shared" ca="1" si="105"/>
        <v xml:space="preserve">Pavia </v>
      </c>
      <c r="FV8" s="85">
        <f t="shared" ca="1" si="106"/>
        <v>196.00040000000001</v>
      </c>
      <c r="FW8" t="str">
        <f t="shared" ca="1" si="107"/>
        <v xml:space="preserve">Sondrio </v>
      </c>
    </row>
    <row r="9" spans="1:179" x14ac:dyDescent="0.25">
      <c r="A9">
        <f>IF(B9='Cruscotto province'!$E$3,A8+1,A8)</f>
        <v>0</v>
      </c>
      <c r="B9" t="s">
        <v>64</v>
      </c>
      <c r="C9" t="s">
        <v>150</v>
      </c>
      <c r="D9" s="2">
        <f>IFERROR(_xlfn.NUMBERVALUE(VLOOKUP(C9,'Sel province'!$F$2:$J$150,5,FALSE)),0)</f>
        <v>436</v>
      </c>
      <c r="E9" s="85"/>
      <c r="G9" s="85"/>
      <c r="I9">
        <v>0</v>
      </c>
      <c r="J9">
        <v>3</v>
      </c>
      <c r="K9">
        <v>3</v>
      </c>
      <c r="L9">
        <v>3</v>
      </c>
      <c r="M9">
        <v>7</v>
      </c>
      <c r="N9">
        <v>12</v>
      </c>
      <c r="O9">
        <v>14</v>
      </c>
      <c r="P9">
        <v>19</v>
      </c>
      <c r="Q9">
        <v>37</v>
      </c>
      <c r="R9">
        <v>49</v>
      </c>
      <c r="S9">
        <v>56</v>
      </c>
      <c r="T9">
        <v>56</v>
      </c>
      <c r="U9">
        <v>88</v>
      </c>
      <c r="V9">
        <v>97</v>
      </c>
      <c r="W9">
        <v>124</v>
      </c>
      <c r="X9">
        <v>132</v>
      </c>
      <c r="Y9">
        <v>145</v>
      </c>
      <c r="Z9">
        <v>155</v>
      </c>
      <c r="AA9">
        <v>172</v>
      </c>
      <c r="AB9">
        <v>180</v>
      </c>
      <c r="AC9">
        <v>182</v>
      </c>
      <c r="AD9">
        <v>193</v>
      </c>
      <c r="AE9">
        <v>208</v>
      </c>
      <c r="AF9">
        <v>220</v>
      </c>
      <c r="AG9">
        <v>226</v>
      </c>
      <c r="AH9">
        <v>258</v>
      </c>
      <c r="AI9">
        <v>290</v>
      </c>
      <c r="AJ9">
        <v>340</v>
      </c>
      <c r="AK9">
        <v>351</v>
      </c>
      <c r="AL9">
        <v>355</v>
      </c>
      <c r="AM9">
        <v>373</v>
      </c>
      <c r="AN9">
        <v>375</v>
      </c>
      <c r="AO9">
        <v>378</v>
      </c>
      <c r="AP9">
        <v>379</v>
      </c>
      <c r="AQ9">
        <v>397</v>
      </c>
      <c r="AR9">
        <v>399</v>
      </c>
      <c r="AS9">
        <v>400</v>
      </c>
      <c r="AT9">
        <v>401</v>
      </c>
      <c r="AU9">
        <v>402</v>
      </c>
      <c r="AV9">
        <v>407</v>
      </c>
      <c r="AW9">
        <v>416</v>
      </c>
      <c r="AX9">
        <v>423</v>
      </c>
      <c r="AY9">
        <v>425</v>
      </c>
      <c r="AZ9">
        <v>427</v>
      </c>
      <c r="BA9">
        <v>427</v>
      </c>
      <c r="BB9">
        <v>428</v>
      </c>
      <c r="BC9">
        <v>434</v>
      </c>
      <c r="BD9">
        <v>432</v>
      </c>
      <c r="BE9">
        <v>434</v>
      </c>
      <c r="BF9">
        <v>436</v>
      </c>
      <c r="CA9" s="101">
        <v>423506</v>
      </c>
      <c r="CB9" s="102">
        <f t="shared" si="44"/>
        <v>0</v>
      </c>
      <c r="CC9" s="102">
        <f t="shared" si="45"/>
        <v>0</v>
      </c>
      <c r="CD9" s="102">
        <f t="shared" si="46"/>
        <v>0</v>
      </c>
      <c r="CE9" s="102">
        <f t="shared" si="47"/>
        <v>0</v>
      </c>
      <c r="CF9" s="102">
        <f t="shared" si="48"/>
        <v>7.0837249059045204E-2</v>
      </c>
      <c r="CG9" s="102">
        <f t="shared" si="49"/>
        <v>7.0837249059045204E-2</v>
      </c>
      <c r="CH9" s="102">
        <f t="shared" si="50"/>
        <v>7.0837249059045204E-2</v>
      </c>
      <c r="CI9" s="102">
        <f t="shared" si="51"/>
        <v>0.16528691447110547</v>
      </c>
      <c r="CJ9" s="102">
        <f t="shared" si="52"/>
        <v>0.28334899623618082</v>
      </c>
      <c r="CK9" s="102">
        <f t="shared" si="53"/>
        <v>0.33057382894221093</v>
      </c>
      <c r="CL9" s="102">
        <f t="shared" si="54"/>
        <v>0.44863591070728631</v>
      </c>
      <c r="CM9" s="102">
        <f t="shared" si="55"/>
        <v>0.87365940506155759</v>
      </c>
      <c r="CN9" s="102">
        <f t="shared" si="56"/>
        <v>1.1570084012977384</v>
      </c>
      <c r="CO9" s="102">
        <f t="shared" si="57"/>
        <v>1.3222953157688437</v>
      </c>
      <c r="CP9" s="102">
        <f t="shared" si="58"/>
        <v>1.3222953157688437</v>
      </c>
      <c r="CQ9" s="102">
        <f t="shared" si="59"/>
        <v>2.0778926390653263</v>
      </c>
      <c r="CR9" s="102">
        <f t="shared" si="60"/>
        <v>2.2904043862424617</v>
      </c>
      <c r="CS9" s="102">
        <f t="shared" si="61"/>
        <v>2.9279396277738687</v>
      </c>
      <c r="CT9" s="102">
        <f t="shared" si="62"/>
        <v>3.1168389585979894</v>
      </c>
      <c r="CU9" s="102">
        <f t="shared" si="63"/>
        <v>3.4238003711871849</v>
      </c>
      <c r="CV9" s="102">
        <f t="shared" si="64"/>
        <v>3.6599245347173355</v>
      </c>
      <c r="CW9" s="102">
        <f t="shared" si="65"/>
        <v>4.061335612718592</v>
      </c>
      <c r="CX9" s="102">
        <f t="shared" si="66"/>
        <v>4.2502349435427123</v>
      </c>
      <c r="CY9" s="102">
        <f t="shared" si="67"/>
        <v>4.2974597762487425</v>
      </c>
      <c r="CZ9" s="102">
        <f t="shared" si="68"/>
        <v>4.5571963561319082</v>
      </c>
      <c r="DA9" s="102">
        <f t="shared" si="69"/>
        <v>4.9113826014271345</v>
      </c>
      <c r="DB9" s="102">
        <f t="shared" si="70"/>
        <v>5.1947315976633153</v>
      </c>
      <c r="DC9" s="102">
        <f t="shared" si="71"/>
        <v>5.3364060957814061</v>
      </c>
      <c r="DD9" s="102">
        <f t="shared" si="72"/>
        <v>6.092003419077888</v>
      </c>
      <c r="DE9" s="102">
        <f t="shared" si="73"/>
        <v>6.8476007423743699</v>
      </c>
      <c r="DF9" s="102">
        <f t="shared" si="74"/>
        <v>8.0282215600251234</v>
      </c>
      <c r="DG9" s="102">
        <f t="shared" si="75"/>
        <v>8.2879581399082891</v>
      </c>
      <c r="DH9" s="102">
        <f t="shared" si="76"/>
        <v>8.3824078053203497</v>
      </c>
      <c r="DI9" s="102">
        <f t="shared" si="77"/>
        <v>8.8074312996746205</v>
      </c>
      <c r="DJ9" s="102">
        <f t="shared" si="78"/>
        <v>8.8546561323806507</v>
      </c>
      <c r="DK9" s="102">
        <f t="shared" si="79"/>
        <v>8.9254933814396953</v>
      </c>
      <c r="DL9" s="102">
        <f t="shared" si="80"/>
        <v>8.9491057977927113</v>
      </c>
      <c r="DM9" s="102">
        <f t="shared" si="81"/>
        <v>9.3741292921469821</v>
      </c>
      <c r="DN9" s="102">
        <f t="shared" si="82"/>
        <v>9.4213541248530124</v>
      </c>
      <c r="DO9" s="102">
        <f t="shared" si="83"/>
        <v>9.4449665412060284</v>
      </c>
      <c r="DP9" s="102">
        <f t="shared" si="84"/>
        <v>9.4685789575590427</v>
      </c>
      <c r="DQ9" s="102">
        <f t="shared" si="85"/>
        <v>9.4921913739120587</v>
      </c>
      <c r="DR9" s="102">
        <f t="shared" si="86"/>
        <v>9.6102534556771335</v>
      </c>
      <c r="DS9" s="102">
        <f t="shared" si="87"/>
        <v>9.8227652028542689</v>
      </c>
      <c r="DT9" s="102">
        <f t="shared" si="88"/>
        <v>9.9880521173253758</v>
      </c>
      <c r="DU9" s="102">
        <f t="shared" si="89"/>
        <v>10.035276950031404</v>
      </c>
      <c r="DV9" s="102">
        <f t="shared" si="90"/>
        <v>10.082501782737435</v>
      </c>
      <c r="DW9" s="102">
        <f t="shared" si="91"/>
        <v>10.082501782737435</v>
      </c>
      <c r="DX9" s="102">
        <f t="shared" si="92"/>
        <v>10.106114199090451</v>
      </c>
      <c r="DY9" s="102">
        <f t="shared" si="93"/>
        <v>10.24778869720854</v>
      </c>
      <c r="DZ9" s="102">
        <f t="shared" si="94"/>
        <v>10.200563864502509</v>
      </c>
      <c r="EA9" s="102">
        <f t="shared" si="95"/>
        <v>10.24778869720854</v>
      </c>
      <c r="EB9" s="102">
        <f t="shared" si="43"/>
        <v>10.29501352991457</v>
      </c>
      <c r="EC9" s="102">
        <f t="shared" si="43"/>
        <v>0</v>
      </c>
      <c r="ED9" s="102">
        <f t="shared" si="43"/>
        <v>0</v>
      </c>
      <c r="EE9" s="102">
        <f t="shared" si="43"/>
        <v>0</v>
      </c>
      <c r="EF9" s="102">
        <f t="shared" si="43"/>
        <v>0</v>
      </c>
      <c r="EG9" s="102">
        <f t="shared" si="43"/>
        <v>0</v>
      </c>
      <c r="EH9" s="102">
        <f t="shared" si="43"/>
        <v>0</v>
      </c>
      <c r="EI9" s="102">
        <f t="shared" si="43"/>
        <v>0</v>
      </c>
      <c r="EJ9" s="102">
        <f t="shared" si="43"/>
        <v>0</v>
      </c>
      <c r="EK9" s="102">
        <f t="shared" si="43"/>
        <v>0</v>
      </c>
      <c r="EL9" s="102">
        <f t="shared" si="43"/>
        <v>0</v>
      </c>
      <c r="EM9" s="102">
        <f t="shared" si="43"/>
        <v>0</v>
      </c>
      <c r="EN9" s="102">
        <f t="shared" si="43"/>
        <v>0</v>
      </c>
      <c r="EO9" s="102">
        <f t="shared" si="43"/>
        <v>0</v>
      </c>
      <c r="EP9" s="102">
        <f t="shared" si="43"/>
        <v>0</v>
      </c>
      <c r="EQ9" s="102">
        <f t="shared" si="43"/>
        <v>0</v>
      </c>
      <c r="ER9" s="102">
        <f t="shared" si="43"/>
        <v>0</v>
      </c>
      <c r="ES9" s="102">
        <f t="shared" si="43"/>
        <v>0</v>
      </c>
      <c r="ET9" s="102">
        <f t="shared" si="43"/>
        <v>0</v>
      </c>
      <c r="EU9" s="102">
        <f t="shared" si="43"/>
        <v>0</v>
      </c>
      <c r="EW9">
        <v>9</v>
      </c>
      <c r="EY9" t="s">
        <v>74</v>
      </c>
      <c r="EZ9">
        <f t="shared" si="96"/>
        <v>3742437</v>
      </c>
      <c r="FB9" s="85">
        <f ca="1">HLOOKUP(FB$1,$F$1:$BZ$108,$EW9,FALSE)</f>
        <v>427</v>
      </c>
      <c r="FC9" s="85">
        <f ca="1">HLOOKUP(FC$1,$F$1:$BZ$108,$EW9,FALSE)</f>
        <v>428</v>
      </c>
      <c r="FD9" s="85">
        <f ca="1">HLOOKUP(FD$1,$F$1:$BZ$108,$EW9,FALSE)</f>
        <v>434</v>
      </c>
      <c r="FE9" s="85">
        <f ca="1">HLOOKUP(FE$1,$F$1:$BZ$108,$EW9,FALSE)</f>
        <v>432</v>
      </c>
      <c r="FF9" s="85">
        <f ca="1">HLOOKUP(FF$1,$F$1:$BZ$108,$EW9,FALSE)</f>
        <v>434</v>
      </c>
      <c r="FG9" s="85">
        <f ca="1">HLOOKUP(FG$1,$F$1:$BZ$108,$EW9,FALSE)</f>
        <v>436</v>
      </c>
      <c r="FI9" s="85">
        <f t="shared" ca="1" si="97"/>
        <v>2.1259174717713565</v>
      </c>
      <c r="FJ9">
        <v>8.0000000000000004E-4</v>
      </c>
      <c r="FK9" s="85">
        <f ca="1">HLOOKUP(FK$1,$F$1:$BZ$108,$EW9,FALSE)/CA9*100000+FJ9</f>
        <v>102.9509352991457</v>
      </c>
      <c r="FL9" t="str">
        <f t="shared" si="98"/>
        <v xml:space="preserve">Avellino </v>
      </c>
      <c r="FM9">
        <f t="shared" ca="1" si="99"/>
        <v>746.95752786408468</v>
      </c>
      <c r="FN9" t="str">
        <f t="shared" ca="1" si="100"/>
        <v xml:space="preserve">Mantova </v>
      </c>
      <c r="FO9" s="2">
        <v>100</v>
      </c>
      <c r="FP9" s="128">
        <f t="shared" ca="1" si="101"/>
        <v>71.689601130209311</v>
      </c>
      <c r="FQ9" t="str">
        <f t="shared" ca="1" si="102"/>
        <v xml:space="preserve">Biella </v>
      </c>
      <c r="FR9" s="2">
        <v>100</v>
      </c>
      <c r="FS9">
        <f t="shared" ca="1" si="103"/>
        <v>84</v>
      </c>
      <c r="FT9">
        <f t="shared" ca="1" si="104"/>
        <v>184.0008</v>
      </c>
      <c r="FU9" t="str">
        <f t="shared" ca="1" si="105"/>
        <v xml:space="preserve">Biella </v>
      </c>
      <c r="FV9" s="85">
        <f t="shared" ca="1" si="106"/>
        <v>191.00200000000001</v>
      </c>
      <c r="FW9" t="str">
        <f t="shared" ca="1" si="107"/>
        <v xml:space="preserve">Brescia </v>
      </c>
    </row>
    <row r="10" spans="1:179" x14ac:dyDescent="0.25">
      <c r="A10">
        <f>IF(B10='Cruscotto province'!$E$3,A9+1,A9)</f>
        <v>0</v>
      </c>
      <c r="B10" t="s">
        <v>72</v>
      </c>
      <c r="C10" t="s">
        <v>151</v>
      </c>
      <c r="D10" s="2">
        <f>IFERROR(_xlfn.NUMBERVALUE(VLOOKUP(C10,'Sel province'!$F$2:$J$150,5,FALSE)),0)</f>
        <v>1274</v>
      </c>
      <c r="E10" s="85"/>
      <c r="F10">
        <v>2</v>
      </c>
      <c r="G10" s="85">
        <v>2</v>
      </c>
      <c r="H10">
        <v>3</v>
      </c>
      <c r="I10">
        <v>5</v>
      </c>
      <c r="J10">
        <v>5</v>
      </c>
      <c r="K10">
        <v>6</v>
      </c>
      <c r="L10">
        <v>15</v>
      </c>
      <c r="M10">
        <v>18</v>
      </c>
      <c r="N10">
        <v>25</v>
      </c>
      <c r="O10">
        <v>38</v>
      </c>
      <c r="P10">
        <v>42</v>
      </c>
      <c r="Q10">
        <v>58</v>
      </c>
      <c r="R10">
        <v>58</v>
      </c>
      <c r="S10">
        <v>95</v>
      </c>
      <c r="T10">
        <v>112</v>
      </c>
      <c r="U10">
        <v>137</v>
      </c>
      <c r="V10">
        <v>165</v>
      </c>
      <c r="W10">
        <v>194</v>
      </c>
      <c r="X10">
        <v>231</v>
      </c>
      <c r="Y10">
        <v>268</v>
      </c>
      <c r="Z10">
        <v>304</v>
      </c>
      <c r="AA10">
        <v>336</v>
      </c>
      <c r="AB10">
        <v>387</v>
      </c>
      <c r="AC10">
        <v>444</v>
      </c>
      <c r="AD10">
        <v>469</v>
      </c>
      <c r="AE10">
        <v>518</v>
      </c>
      <c r="AF10">
        <v>594</v>
      </c>
      <c r="AG10">
        <v>616</v>
      </c>
      <c r="AH10">
        <v>655</v>
      </c>
      <c r="AI10">
        <v>700</v>
      </c>
      <c r="AJ10">
        <v>741</v>
      </c>
      <c r="AK10">
        <v>762</v>
      </c>
      <c r="AL10">
        <v>790</v>
      </c>
      <c r="AM10">
        <v>807</v>
      </c>
      <c r="AN10">
        <v>834</v>
      </c>
      <c r="AO10">
        <v>861</v>
      </c>
      <c r="AP10">
        <v>870</v>
      </c>
      <c r="AQ10">
        <v>886</v>
      </c>
      <c r="AR10">
        <v>913</v>
      </c>
      <c r="AS10">
        <v>921</v>
      </c>
      <c r="AT10">
        <v>962</v>
      </c>
      <c r="AU10">
        <v>989</v>
      </c>
      <c r="AV10">
        <v>1013</v>
      </c>
      <c r="AW10">
        <v>1029</v>
      </c>
      <c r="AX10">
        <v>1050</v>
      </c>
      <c r="AY10">
        <v>1075</v>
      </c>
      <c r="AZ10">
        <v>1110</v>
      </c>
      <c r="BA10">
        <v>1138</v>
      </c>
      <c r="BB10">
        <v>1160</v>
      </c>
      <c r="BC10">
        <v>1188</v>
      </c>
      <c r="BD10">
        <v>1247</v>
      </c>
      <c r="BE10">
        <v>1268</v>
      </c>
      <c r="BF10">
        <v>1274</v>
      </c>
      <c r="CA10" s="101">
        <v>1260142</v>
      </c>
      <c r="CB10" s="102">
        <f t="shared" si="44"/>
        <v>1.5871227210901628E-2</v>
      </c>
      <c r="CC10" s="102">
        <f t="shared" si="45"/>
        <v>1.5871227210901628E-2</v>
      </c>
      <c r="CD10" s="102">
        <f t="shared" si="46"/>
        <v>2.3806840816352443E-2</v>
      </c>
      <c r="CE10" s="102">
        <f t="shared" si="47"/>
        <v>3.9678068027254071E-2</v>
      </c>
      <c r="CF10" s="102">
        <f t="shared" si="48"/>
        <v>3.9678068027254071E-2</v>
      </c>
      <c r="CG10" s="102">
        <f t="shared" si="49"/>
        <v>4.7613681632704886E-2</v>
      </c>
      <c r="CH10" s="102">
        <f t="shared" si="50"/>
        <v>0.11903420408176221</v>
      </c>
      <c r="CI10" s="102">
        <f t="shared" si="51"/>
        <v>0.14284104489811467</v>
      </c>
      <c r="CJ10" s="102">
        <f t="shared" si="52"/>
        <v>0.19839034013627035</v>
      </c>
      <c r="CK10" s="102">
        <f t="shared" si="53"/>
        <v>0.30155331700713095</v>
      </c>
      <c r="CL10" s="102">
        <f t="shared" si="54"/>
        <v>0.33329577142893418</v>
      </c>
      <c r="CM10" s="102">
        <f t="shared" si="55"/>
        <v>0.46026558911614729</v>
      </c>
      <c r="CN10" s="102">
        <f t="shared" si="56"/>
        <v>0.46026558911614729</v>
      </c>
      <c r="CO10" s="102">
        <f t="shared" si="57"/>
        <v>0.75388329251782726</v>
      </c>
      <c r="CP10" s="102">
        <f t="shared" si="58"/>
        <v>0.88878872381049123</v>
      </c>
      <c r="CQ10" s="102">
        <f t="shared" si="59"/>
        <v>1.0871790639467616</v>
      </c>
      <c r="CR10" s="102">
        <f t="shared" si="60"/>
        <v>1.3093762448993844</v>
      </c>
      <c r="CS10" s="102">
        <f t="shared" si="61"/>
        <v>1.5395090394574578</v>
      </c>
      <c r="CT10" s="102">
        <f t="shared" si="62"/>
        <v>1.8331267428591382</v>
      </c>
      <c r="CU10" s="102">
        <f t="shared" si="63"/>
        <v>2.126744446260818</v>
      </c>
      <c r="CV10" s="102">
        <f t="shared" si="64"/>
        <v>2.4124265360570476</v>
      </c>
      <c r="CW10" s="102">
        <f t="shared" si="65"/>
        <v>2.6663661714314735</v>
      </c>
      <c r="CX10" s="102">
        <f t="shared" si="66"/>
        <v>3.0710824653094653</v>
      </c>
      <c r="CY10" s="102">
        <f t="shared" si="67"/>
        <v>3.5234124408201617</v>
      </c>
      <c r="CZ10" s="102">
        <f t="shared" si="68"/>
        <v>3.7218027809564318</v>
      </c>
      <c r="DA10" s="102">
        <f t="shared" si="69"/>
        <v>4.1106478476235218</v>
      </c>
      <c r="DB10" s="102">
        <f t="shared" si="70"/>
        <v>4.7137544816377837</v>
      </c>
      <c r="DC10" s="102">
        <f t="shared" si="71"/>
        <v>4.8883379809577017</v>
      </c>
      <c r="DD10" s="102">
        <f t="shared" si="72"/>
        <v>5.1978269115702833</v>
      </c>
      <c r="DE10" s="102">
        <f t="shared" si="73"/>
        <v>5.55492952381557</v>
      </c>
      <c r="DF10" s="102">
        <f t="shared" si="74"/>
        <v>5.880289681639054</v>
      </c>
      <c r="DG10" s="102">
        <f t="shared" si="75"/>
        <v>6.0469375673535204</v>
      </c>
      <c r="DH10" s="102">
        <f t="shared" si="76"/>
        <v>6.2691347483061426</v>
      </c>
      <c r="DI10" s="102">
        <f t="shared" si="77"/>
        <v>6.4040401795988071</v>
      </c>
      <c r="DJ10" s="102">
        <f t="shared" si="78"/>
        <v>6.6183017469459795</v>
      </c>
      <c r="DK10" s="102">
        <f t="shared" si="79"/>
        <v>6.832563314293151</v>
      </c>
      <c r="DL10" s="102">
        <f t="shared" si="80"/>
        <v>6.9039838367422082</v>
      </c>
      <c r="DM10" s="102">
        <f t="shared" si="81"/>
        <v>7.0309536544294211</v>
      </c>
      <c r="DN10" s="102">
        <f t="shared" si="82"/>
        <v>7.2452152217765926</v>
      </c>
      <c r="DO10" s="102">
        <f t="shared" si="83"/>
        <v>7.3087001306202</v>
      </c>
      <c r="DP10" s="102">
        <f t="shared" si="84"/>
        <v>7.634060288443683</v>
      </c>
      <c r="DQ10" s="102">
        <f t="shared" si="85"/>
        <v>7.8483218557908554</v>
      </c>
      <c r="DR10" s="102">
        <f t="shared" si="86"/>
        <v>8.0387765823216757</v>
      </c>
      <c r="DS10" s="102">
        <f t="shared" si="87"/>
        <v>8.1657464000088886</v>
      </c>
      <c r="DT10" s="102">
        <f t="shared" si="88"/>
        <v>8.3323942857233551</v>
      </c>
      <c r="DU10" s="102">
        <f t="shared" si="89"/>
        <v>8.530784625859626</v>
      </c>
      <c r="DV10" s="102">
        <f t="shared" si="90"/>
        <v>8.808531102050404</v>
      </c>
      <c r="DW10" s="102">
        <f t="shared" si="91"/>
        <v>9.0307282830030271</v>
      </c>
      <c r="DX10" s="102">
        <f t="shared" si="92"/>
        <v>9.2053117823229442</v>
      </c>
      <c r="DY10" s="102">
        <f t="shared" si="93"/>
        <v>9.4275089632755673</v>
      </c>
      <c r="DZ10" s="102">
        <f t="shared" si="94"/>
        <v>9.8957101659971638</v>
      </c>
      <c r="EA10" s="102">
        <f t="shared" si="95"/>
        <v>10.062358051711634</v>
      </c>
      <c r="EB10" s="102">
        <f t="shared" si="43"/>
        <v>10.109971733344336</v>
      </c>
      <c r="EC10" s="102">
        <f t="shared" si="43"/>
        <v>0</v>
      </c>
      <c r="ED10" s="102">
        <f t="shared" si="43"/>
        <v>0</v>
      </c>
      <c r="EE10" s="102">
        <f t="shared" si="43"/>
        <v>0</v>
      </c>
      <c r="EF10" s="102">
        <f t="shared" si="43"/>
        <v>0</v>
      </c>
      <c r="EG10" s="102">
        <f t="shared" si="43"/>
        <v>0</v>
      </c>
      <c r="EH10" s="102">
        <f t="shared" si="43"/>
        <v>0</v>
      </c>
      <c r="EI10" s="102">
        <f t="shared" si="43"/>
        <v>0</v>
      </c>
      <c r="EJ10" s="102">
        <f t="shared" si="43"/>
        <v>0</v>
      </c>
      <c r="EK10" s="102">
        <f t="shared" si="43"/>
        <v>0</v>
      </c>
      <c r="EL10" s="102">
        <f t="shared" si="43"/>
        <v>0</v>
      </c>
      <c r="EM10" s="102">
        <f t="shared" si="43"/>
        <v>0</v>
      </c>
      <c r="EN10" s="102">
        <f t="shared" si="43"/>
        <v>0</v>
      </c>
      <c r="EO10" s="102">
        <f t="shared" si="43"/>
        <v>0</v>
      </c>
      <c r="EP10" s="102">
        <f t="shared" si="43"/>
        <v>0</v>
      </c>
      <c r="EQ10" s="102">
        <f t="shared" si="43"/>
        <v>0</v>
      </c>
      <c r="ER10" s="102">
        <f t="shared" si="43"/>
        <v>0</v>
      </c>
      <c r="ES10" s="102">
        <f t="shared" si="43"/>
        <v>0</v>
      </c>
      <c r="ET10" s="102">
        <f t="shared" si="43"/>
        <v>0</v>
      </c>
      <c r="EU10" s="102">
        <f t="shared" si="43"/>
        <v>0</v>
      </c>
      <c r="EW10">
        <v>10</v>
      </c>
      <c r="EY10" t="s">
        <v>26</v>
      </c>
      <c r="EZ10">
        <f t="shared" si="96"/>
        <v>5898124</v>
      </c>
      <c r="FB10" s="85">
        <f ca="1">HLOOKUP(FB$1,$F$1:$BZ$108,$EW10,FALSE)</f>
        <v>1138</v>
      </c>
      <c r="FC10" s="85">
        <f ca="1">HLOOKUP(FC$1,$F$1:$BZ$108,$EW10,FALSE)</f>
        <v>1160</v>
      </c>
      <c r="FD10" s="85">
        <f ca="1">HLOOKUP(FD$1,$F$1:$BZ$108,$EW10,FALSE)</f>
        <v>1188</v>
      </c>
      <c r="FE10" s="85">
        <f ca="1">HLOOKUP(FE$1,$F$1:$BZ$108,$EW10,FALSE)</f>
        <v>1247</v>
      </c>
      <c r="FF10" s="85">
        <f ca="1">HLOOKUP(FF$1,$F$1:$BZ$108,$EW10,FALSE)</f>
        <v>1268</v>
      </c>
      <c r="FG10" s="85">
        <f ca="1">HLOOKUP(FG$1,$F$1:$BZ$108,$EW10,FALSE)</f>
        <v>1274</v>
      </c>
      <c r="FI10" s="85">
        <f t="shared" ca="1" si="97"/>
        <v>10.793334503413107</v>
      </c>
      <c r="FJ10">
        <v>8.9999999999999998E-4</v>
      </c>
      <c r="FK10" s="85">
        <f ca="1">HLOOKUP(FK$1,$F$1:$BZ$108,$EW10,FALSE)/CA10*100000+FJ10</f>
        <v>101.10061733344337</v>
      </c>
      <c r="FL10" t="str">
        <f t="shared" si="98"/>
        <v xml:space="preserve">Bari </v>
      </c>
      <c r="FM10">
        <f t="shared" ca="1" si="99"/>
        <v>745.32783946767665</v>
      </c>
      <c r="FN10" t="str">
        <f t="shared" ca="1" si="100"/>
        <v xml:space="preserve">Alessandria </v>
      </c>
      <c r="FO10" s="2">
        <v>99</v>
      </c>
      <c r="FP10" s="128">
        <f t="shared" ca="1" si="101"/>
        <v>71.079035119343501</v>
      </c>
      <c r="FQ10" t="str">
        <f t="shared" ca="1" si="102"/>
        <v xml:space="preserve">Lodi </v>
      </c>
      <c r="FR10" s="2">
        <v>99</v>
      </c>
      <c r="FS10">
        <f t="shared" ca="1" si="103"/>
        <v>105</v>
      </c>
      <c r="FT10">
        <f t="shared" ca="1" si="104"/>
        <v>204.0009</v>
      </c>
      <c r="FU10" t="str">
        <f t="shared" ca="1" si="105"/>
        <v xml:space="preserve">Lodi </v>
      </c>
      <c r="FV10" s="85">
        <f t="shared" ca="1" si="106"/>
        <v>187.00210000000001</v>
      </c>
      <c r="FW10" t="str">
        <f t="shared" ca="1" si="107"/>
        <v xml:space="preserve">Mantova </v>
      </c>
    </row>
    <row r="11" spans="1:179" x14ac:dyDescent="0.25">
      <c r="A11">
        <f>IF(B11='Cruscotto province'!$E$3,A10+1,A10)</f>
        <v>0</v>
      </c>
      <c r="B11" t="s">
        <v>72</v>
      </c>
      <c r="C11" t="s">
        <v>152</v>
      </c>
      <c r="D11" s="2">
        <f>IFERROR(_xlfn.NUMBERVALUE(VLOOKUP(C11,'Sel province'!$F$2:$J$150,5,FALSE)),0)</f>
        <v>365</v>
      </c>
      <c r="E11" s="85"/>
      <c r="F11">
        <v>1</v>
      </c>
      <c r="G11" s="85">
        <v>1</v>
      </c>
      <c r="H11">
        <v>1</v>
      </c>
      <c r="I11">
        <v>2</v>
      </c>
      <c r="J11">
        <v>3</v>
      </c>
      <c r="K11">
        <v>3</v>
      </c>
      <c r="L11">
        <v>3</v>
      </c>
      <c r="M11">
        <v>4</v>
      </c>
      <c r="N11">
        <v>6</v>
      </c>
      <c r="O11">
        <v>10</v>
      </c>
      <c r="P11">
        <v>17</v>
      </c>
      <c r="Q11">
        <v>22</v>
      </c>
      <c r="R11">
        <v>22</v>
      </c>
      <c r="S11">
        <v>23</v>
      </c>
      <c r="T11">
        <v>23</v>
      </c>
      <c r="U11">
        <v>26</v>
      </c>
      <c r="V11">
        <v>30</v>
      </c>
      <c r="W11">
        <v>32</v>
      </c>
      <c r="X11">
        <v>49</v>
      </c>
      <c r="Y11">
        <v>59</v>
      </c>
      <c r="Z11">
        <v>62</v>
      </c>
      <c r="AA11">
        <v>65</v>
      </c>
      <c r="AB11">
        <v>85</v>
      </c>
      <c r="AC11">
        <v>92</v>
      </c>
      <c r="AD11">
        <v>96</v>
      </c>
      <c r="AE11">
        <v>98</v>
      </c>
      <c r="AF11">
        <v>103</v>
      </c>
      <c r="AG11">
        <v>111</v>
      </c>
      <c r="AH11">
        <v>116</v>
      </c>
      <c r="AI11">
        <v>126</v>
      </c>
      <c r="AJ11">
        <v>129</v>
      </c>
      <c r="AK11">
        <v>129</v>
      </c>
      <c r="AL11">
        <v>138</v>
      </c>
      <c r="AM11">
        <v>177</v>
      </c>
      <c r="AN11">
        <v>177</v>
      </c>
      <c r="AO11">
        <v>212</v>
      </c>
      <c r="AP11">
        <v>212</v>
      </c>
      <c r="AQ11">
        <v>243</v>
      </c>
      <c r="AR11">
        <v>260</v>
      </c>
      <c r="AS11">
        <v>296</v>
      </c>
      <c r="AT11">
        <v>301</v>
      </c>
      <c r="AU11">
        <v>306</v>
      </c>
      <c r="AV11">
        <v>315</v>
      </c>
      <c r="AW11">
        <v>330</v>
      </c>
      <c r="AX11">
        <v>333</v>
      </c>
      <c r="AY11">
        <v>335</v>
      </c>
      <c r="AZ11">
        <v>335</v>
      </c>
      <c r="BA11">
        <v>335</v>
      </c>
      <c r="BB11">
        <v>338</v>
      </c>
      <c r="BC11">
        <v>358</v>
      </c>
      <c r="BD11">
        <v>360</v>
      </c>
      <c r="BE11">
        <v>361</v>
      </c>
      <c r="BF11">
        <v>365</v>
      </c>
      <c r="CA11" s="101">
        <v>392546</v>
      </c>
      <c r="CB11" s="102">
        <f t="shared" si="44"/>
        <v>2.547472143392112E-2</v>
      </c>
      <c r="CC11" s="102">
        <f t="shared" si="45"/>
        <v>2.547472143392112E-2</v>
      </c>
      <c r="CD11" s="102">
        <f t="shared" si="46"/>
        <v>2.547472143392112E-2</v>
      </c>
      <c r="CE11" s="102">
        <f t="shared" si="47"/>
        <v>5.094944286784224E-2</v>
      </c>
      <c r="CF11" s="102">
        <f t="shared" si="48"/>
        <v>7.6424164301763367E-2</v>
      </c>
      <c r="CG11" s="102">
        <f t="shared" si="49"/>
        <v>7.6424164301763367E-2</v>
      </c>
      <c r="CH11" s="102">
        <f t="shared" si="50"/>
        <v>7.6424164301763367E-2</v>
      </c>
      <c r="CI11" s="102">
        <f t="shared" si="51"/>
        <v>0.10189888573568448</v>
      </c>
      <c r="CJ11" s="102">
        <f t="shared" si="52"/>
        <v>0.15284832860352673</v>
      </c>
      <c r="CK11" s="102">
        <f t="shared" si="53"/>
        <v>0.25474721433921121</v>
      </c>
      <c r="CL11" s="102">
        <f t="shared" si="54"/>
        <v>0.43307026437665902</v>
      </c>
      <c r="CM11" s="102">
        <f t="shared" si="55"/>
        <v>0.56044387154626463</v>
      </c>
      <c r="CN11" s="102">
        <f t="shared" si="56"/>
        <v>0.56044387154626463</v>
      </c>
      <c r="CO11" s="102">
        <f t="shared" si="57"/>
        <v>0.58591859298018578</v>
      </c>
      <c r="CP11" s="102">
        <f t="shared" si="58"/>
        <v>0.58591859298018578</v>
      </c>
      <c r="CQ11" s="102">
        <f t="shared" si="59"/>
        <v>0.66234275728194913</v>
      </c>
      <c r="CR11" s="102">
        <f t="shared" si="60"/>
        <v>0.76424164301763353</v>
      </c>
      <c r="CS11" s="102">
        <f t="shared" si="61"/>
        <v>0.81519108588547584</v>
      </c>
      <c r="CT11" s="102">
        <f t="shared" si="62"/>
        <v>1.2482613502621349</v>
      </c>
      <c r="CU11" s="102">
        <f t="shared" si="63"/>
        <v>1.503008564601346</v>
      </c>
      <c r="CV11" s="102">
        <f t="shared" si="64"/>
        <v>1.5794327289031096</v>
      </c>
      <c r="CW11" s="102">
        <f t="shared" si="65"/>
        <v>1.6558568932048727</v>
      </c>
      <c r="CX11" s="102">
        <f t="shared" si="66"/>
        <v>2.1653513218832954</v>
      </c>
      <c r="CY11" s="102">
        <f t="shared" si="67"/>
        <v>2.3436743719207431</v>
      </c>
      <c r="CZ11" s="102">
        <f t="shared" si="68"/>
        <v>2.4455732576564277</v>
      </c>
      <c r="DA11" s="102">
        <f t="shared" si="69"/>
        <v>2.4965227005242698</v>
      </c>
      <c r="DB11" s="102">
        <f t="shared" si="70"/>
        <v>2.6238963076938755</v>
      </c>
      <c r="DC11" s="102">
        <f t="shared" si="71"/>
        <v>2.8276940791652443</v>
      </c>
      <c r="DD11" s="102">
        <f t="shared" si="72"/>
        <v>2.95506768633485</v>
      </c>
      <c r="DE11" s="102">
        <f t="shared" si="73"/>
        <v>3.2098149006740613</v>
      </c>
      <c r="DF11" s="102">
        <f t="shared" si="74"/>
        <v>3.2862390649758244</v>
      </c>
      <c r="DG11" s="102">
        <f t="shared" si="75"/>
        <v>3.2862390649758244</v>
      </c>
      <c r="DH11" s="102">
        <f t="shared" si="76"/>
        <v>3.5155115578811142</v>
      </c>
      <c r="DI11" s="102">
        <f t="shared" si="77"/>
        <v>4.5090256938040385</v>
      </c>
      <c r="DJ11" s="102">
        <f t="shared" si="78"/>
        <v>4.5090256938040385</v>
      </c>
      <c r="DK11" s="102">
        <f t="shared" si="79"/>
        <v>5.4006409439912773</v>
      </c>
      <c r="DL11" s="102">
        <f t="shared" si="80"/>
        <v>5.4006409439912773</v>
      </c>
      <c r="DM11" s="102">
        <f t="shared" si="81"/>
        <v>6.1903573084428318</v>
      </c>
      <c r="DN11" s="102">
        <f t="shared" si="82"/>
        <v>6.6234275728194909</v>
      </c>
      <c r="DO11" s="102">
        <f t="shared" si="83"/>
        <v>7.5405175444406511</v>
      </c>
      <c r="DP11" s="102">
        <f t="shared" si="84"/>
        <v>7.6678911516102568</v>
      </c>
      <c r="DQ11" s="102">
        <f t="shared" si="85"/>
        <v>7.7952647587798634</v>
      </c>
      <c r="DR11" s="102">
        <f t="shared" si="86"/>
        <v>8.0245372516851532</v>
      </c>
      <c r="DS11" s="102">
        <f t="shared" si="87"/>
        <v>8.4066580731939702</v>
      </c>
      <c r="DT11" s="102">
        <f t="shared" si="88"/>
        <v>8.4830822374957329</v>
      </c>
      <c r="DU11" s="102">
        <f t="shared" si="89"/>
        <v>8.5340316803635741</v>
      </c>
      <c r="DV11" s="102">
        <f t="shared" si="90"/>
        <v>8.5340316803635741</v>
      </c>
      <c r="DW11" s="102">
        <f t="shared" si="91"/>
        <v>8.5340316803635741</v>
      </c>
      <c r="DX11" s="102">
        <f t="shared" si="92"/>
        <v>8.6104558446653385</v>
      </c>
      <c r="DY11" s="102">
        <f t="shared" si="93"/>
        <v>9.1199502733437612</v>
      </c>
      <c r="DZ11" s="102">
        <f t="shared" si="94"/>
        <v>9.1708997162116024</v>
      </c>
      <c r="EA11" s="102">
        <f t="shared" si="95"/>
        <v>9.1963744376455239</v>
      </c>
      <c r="EB11" s="102">
        <f t="shared" si="43"/>
        <v>9.2982733233812098</v>
      </c>
      <c r="EC11" s="102">
        <f t="shared" si="43"/>
        <v>0</v>
      </c>
      <c r="ED11" s="102">
        <f t="shared" si="43"/>
        <v>0</v>
      </c>
      <c r="EE11" s="102">
        <f t="shared" si="43"/>
        <v>0</v>
      </c>
      <c r="EF11" s="102">
        <f t="shared" si="43"/>
        <v>0</v>
      </c>
      <c r="EG11" s="102">
        <f t="shared" si="43"/>
        <v>0</v>
      </c>
      <c r="EH11" s="102">
        <f t="shared" si="43"/>
        <v>0</v>
      </c>
      <c r="EI11" s="102">
        <f t="shared" si="43"/>
        <v>0</v>
      </c>
      <c r="EJ11" s="102">
        <f t="shared" si="43"/>
        <v>0</v>
      </c>
      <c r="EK11" s="102">
        <f t="shared" si="43"/>
        <v>0</v>
      </c>
      <c r="EL11" s="102">
        <f t="shared" si="43"/>
        <v>0</v>
      </c>
      <c r="EM11" s="102">
        <f t="shared" si="43"/>
        <v>0</v>
      </c>
      <c r="EN11" s="102">
        <f t="shared" si="43"/>
        <v>0</v>
      </c>
      <c r="EO11" s="102">
        <f t="shared" si="43"/>
        <v>0</v>
      </c>
      <c r="EP11" s="102">
        <f t="shared" si="43"/>
        <v>0</v>
      </c>
      <c r="EQ11" s="102">
        <f t="shared" si="43"/>
        <v>0</v>
      </c>
      <c r="ER11" s="102">
        <f t="shared" si="43"/>
        <v>0</v>
      </c>
      <c r="ES11" s="102">
        <f t="shared" si="43"/>
        <v>0</v>
      </c>
      <c r="ET11" s="102">
        <f t="shared" si="43"/>
        <v>0</v>
      </c>
      <c r="EU11" s="102">
        <f t="shared" si="43"/>
        <v>0</v>
      </c>
      <c r="EW11">
        <v>11</v>
      </c>
      <c r="EY11" t="s">
        <v>66</v>
      </c>
      <c r="EZ11">
        <f t="shared" si="96"/>
        <v>1217872</v>
      </c>
      <c r="FB11" s="85">
        <f ca="1">HLOOKUP(FB$1,$F$1:$BZ$108,$EW11,FALSE)</f>
        <v>335</v>
      </c>
      <c r="FC11" s="85">
        <f ca="1">HLOOKUP(FC$1,$F$1:$BZ$108,$EW11,FALSE)</f>
        <v>338</v>
      </c>
      <c r="FD11" s="85">
        <f ca="1">HLOOKUP(FD$1,$F$1:$BZ$108,$EW11,FALSE)</f>
        <v>358</v>
      </c>
      <c r="FE11" s="85">
        <f ca="1">HLOOKUP(FE$1,$F$1:$BZ$108,$EW11,FALSE)</f>
        <v>360</v>
      </c>
      <c r="FF11" s="85">
        <f ca="1">HLOOKUP(FF$1,$F$1:$BZ$108,$EW11,FALSE)</f>
        <v>361</v>
      </c>
      <c r="FG11" s="85">
        <f ca="1">HLOOKUP(FG$1,$F$1:$BZ$108,$EW11,FALSE)</f>
        <v>365</v>
      </c>
      <c r="FI11" s="85">
        <f t="shared" ca="1" si="97"/>
        <v>7.6434164301763357</v>
      </c>
      <c r="FJ11">
        <v>1E-3</v>
      </c>
      <c r="FK11" s="85">
        <f ca="1">HLOOKUP(FK$1,$F$1:$BZ$108,$EW11,FALSE)/CA11*100000+FJ11</f>
        <v>92.983733233812103</v>
      </c>
      <c r="FL11" t="str">
        <f t="shared" si="98"/>
        <v xml:space="preserve">Barletta-Andria-Trani </v>
      </c>
      <c r="FM11">
        <f t="shared" ca="1" si="99"/>
        <v>737.5109627147325</v>
      </c>
      <c r="FN11" t="str">
        <f t="shared" ca="1" si="100"/>
        <v xml:space="preserve">Pavia </v>
      </c>
      <c r="FO11" s="2">
        <v>98</v>
      </c>
      <c r="FP11" s="128">
        <f t="shared" ca="1" si="101"/>
        <v>69.492452457223933</v>
      </c>
      <c r="FQ11" t="str">
        <f t="shared" ca="1" si="102"/>
        <v xml:space="preserve">Belluno </v>
      </c>
      <c r="FR11" s="2">
        <v>98</v>
      </c>
      <c r="FS11">
        <f t="shared" ca="1" si="103"/>
        <v>83</v>
      </c>
      <c r="FT11">
        <f t="shared" ca="1" si="104"/>
        <v>181.001</v>
      </c>
      <c r="FU11" t="str">
        <f t="shared" ca="1" si="105"/>
        <v xml:space="preserve">Belluno </v>
      </c>
      <c r="FV11" s="85">
        <f t="shared" ca="1" si="106"/>
        <v>187.0018</v>
      </c>
      <c r="FW11" t="s">
        <v>220</v>
      </c>
    </row>
    <row r="12" spans="1:179" x14ac:dyDescent="0.25">
      <c r="A12">
        <f>IF(B12='Cruscotto province'!$E$3,A11+1,A11)</f>
        <v>0</v>
      </c>
      <c r="B12" t="s">
        <v>78</v>
      </c>
      <c r="C12" t="s">
        <v>153</v>
      </c>
      <c r="D12" s="2">
        <f>IFERROR(_xlfn.NUMBERVALUE(VLOOKUP(C12,'Sel province'!$F$2:$J$150,5,FALSE)),0)</f>
        <v>1047</v>
      </c>
      <c r="E12" s="85"/>
      <c r="F12">
        <v>7</v>
      </c>
      <c r="G12" s="85">
        <v>7</v>
      </c>
      <c r="H12">
        <v>7</v>
      </c>
      <c r="I12">
        <v>11</v>
      </c>
      <c r="J12">
        <v>23</v>
      </c>
      <c r="K12">
        <v>29</v>
      </c>
      <c r="L12">
        <v>29</v>
      </c>
      <c r="M12">
        <v>30</v>
      </c>
      <c r="N12">
        <v>48</v>
      </c>
      <c r="O12">
        <v>59</v>
      </c>
      <c r="P12">
        <v>78</v>
      </c>
      <c r="Q12">
        <v>82</v>
      </c>
      <c r="R12">
        <v>101</v>
      </c>
      <c r="S12">
        <v>109</v>
      </c>
      <c r="T12">
        <v>140</v>
      </c>
      <c r="U12">
        <v>150</v>
      </c>
      <c r="V12">
        <v>195</v>
      </c>
      <c r="W12">
        <v>212</v>
      </c>
      <c r="X12">
        <v>226</v>
      </c>
      <c r="Y12">
        <v>254</v>
      </c>
      <c r="Z12">
        <v>273</v>
      </c>
      <c r="AA12">
        <v>298</v>
      </c>
      <c r="AB12">
        <v>313</v>
      </c>
      <c r="AC12">
        <v>329</v>
      </c>
      <c r="AD12">
        <v>367</v>
      </c>
      <c r="AE12">
        <v>396</v>
      </c>
      <c r="AF12">
        <v>423</v>
      </c>
      <c r="AG12">
        <v>430</v>
      </c>
      <c r="AH12">
        <v>460</v>
      </c>
      <c r="AI12">
        <v>487</v>
      </c>
      <c r="AJ12">
        <v>499</v>
      </c>
      <c r="AK12">
        <v>522</v>
      </c>
      <c r="AL12">
        <v>538</v>
      </c>
      <c r="AM12">
        <v>558</v>
      </c>
      <c r="AN12">
        <v>577</v>
      </c>
      <c r="AO12">
        <v>602</v>
      </c>
      <c r="AP12">
        <v>620</v>
      </c>
      <c r="AQ12">
        <v>649</v>
      </c>
      <c r="AR12">
        <v>653</v>
      </c>
      <c r="AS12">
        <v>664</v>
      </c>
      <c r="AT12">
        <v>686</v>
      </c>
      <c r="AU12">
        <v>698</v>
      </c>
      <c r="AV12">
        <v>723</v>
      </c>
      <c r="AW12">
        <v>755</v>
      </c>
      <c r="AX12">
        <v>807</v>
      </c>
      <c r="AY12">
        <v>835</v>
      </c>
      <c r="AZ12">
        <v>856</v>
      </c>
      <c r="BA12">
        <v>904</v>
      </c>
      <c r="BB12">
        <v>967</v>
      </c>
      <c r="BC12">
        <v>979</v>
      </c>
      <c r="BD12">
        <v>987</v>
      </c>
      <c r="BE12">
        <v>1042</v>
      </c>
      <c r="BF12">
        <v>1047</v>
      </c>
      <c r="CA12" s="101">
        <v>205781</v>
      </c>
      <c r="CB12" s="102">
        <f t="shared" si="44"/>
        <v>0.34016745958081651</v>
      </c>
      <c r="CC12" s="102">
        <f t="shared" si="45"/>
        <v>0.34016745958081651</v>
      </c>
      <c r="CD12" s="102">
        <f t="shared" si="46"/>
        <v>0.34016745958081651</v>
      </c>
      <c r="CE12" s="102">
        <f t="shared" si="47"/>
        <v>0.53454886505556876</v>
      </c>
      <c r="CF12" s="102">
        <f t="shared" si="48"/>
        <v>1.1176930814798256</v>
      </c>
      <c r="CG12" s="102">
        <f t="shared" si="49"/>
        <v>1.4092651896919541</v>
      </c>
      <c r="CH12" s="102">
        <f t="shared" si="50"/>
        <v>1.4092651896919541</v>
      </c>
      <c r="CI12" s="102">
        <f t="shared" si="51"/>
        <v>1.457860541060642</v>
      </c>
      <c r="CJ12" s="102">
        <f t="shared" si="52"/>
        <v>2.3325768656970274</v>
      </c>
      <c r="CK12" s="102">
        <f t="shared" si="53"/>
        <v>2.8671257307525959</v>
      </c>
      <c r="CL12" s="102">
        <f t="shared" si="54"/>
        <v>3.7904374067576696</v>
      </c>
      <c r="CM12" s="102">
        <f t="shared" si="55"/>
        <v>3.9848188122324215</v>
      </c>
      <c r="CN12" s="102">
        <f t="shared" si="56"/>
        <v>4.9081304882374948</v>
      </c>
      <c r="CO12" s="102">
        <f t="shared" si="57"/>
        <v>5.2968932991869995</v>
      </c>
      <c r="CP12" s="102">
        <f t="shared" si="58"/>
        <v>6.8033491916163298</v>
      </c>
      <c r="CQ12" s="102">
        <f t="shared" si="59"/>
        <v>7.2893027053032107</v>
      </c>
      <c r="CR12" s="102">
        <f t="shared" si="60"/>
        <v>9.4760935168941742</v>
      </c>
      <c r="CS12" s="102">
        <f t="shared" si="61"/>
        <v>10.302214490161871</v>
      </c>
      <c r="CT12" s="102">
        <f t="shared" si="62"/>
        <v>10.982549409323504</v>
      </c>
      <c r="CU12" s="102">
        <f t="shared" si="63"/>
        <v>12.34321924764677</v>
      </c>
      <c r="CV12" s="102">
        <f t="shared" si="64"/>
        <v>13.266530923651844</v>
      </c>
      <c r="CW12" s="102">
        <f t="shared" si="65"/>
        <v>14.481414707869044</v>
      </c>
      <c r="CX12" s="102">
        <f t="shared" si="66"/>
        <v>15.210344978399366</v>
      </c>
      <c r="CY12" s="102">
        <f t="shared" si="67"/>
        <v>15.987870600298375</v>
      </c>
      <c r="CZ12" s="102">
        <f t="shared" si="68"/>
        <v>17.834493952308524</v>
      </c>
      <c r="DA12" s="102">
        <f t="shared" si="69"/>
        <v>19.243759142000474</v>
      </c>
      <c r="DB12" s="102">
        <f t="shared" si="70"/>
        <v>20.555833628955053</v>
      </c>
      <c r="DC12" s="102">
        <f t="shared" si="71"/>
        <v>20.896001088535872</v>
      </c>
      <c r="DD12" s="102">
        <f t="shared" si="72"/>
        <v>22.353861629596512</v>
      </c>
      <c r="DE12" s="102">
        <f t="shared" si="73"/>
        <v>23.665936116551091</v>
      </c>
      <c r="DF12" s="102">
        <f t="shared" si="74"/>
        <v>24.249080332975346</v>
      </c>
      <c r="DG12" s="102">
        <f t="shared" si="75"/>
        <v>25.366773414455174</v>
      </c>
      <c r="DH12" s="102">
        <f t="shared" si="76"/>
        <v>26.144299036354184</v>
      </c>
      <c r="DI12" s="102">
        <f t="shared" si="77"/>
        <v>27.116206063727944</v>
      </c>
      <c r="DJ12" s="102">
        <f t="shared" si="78"/>
        <v>28.039517739733014</v>
      </c>
      <c r="DK12" s="102">
        <f t="shared" si="79"/>
        <v>29.254401523950222</v>
      </c>
      <c r="DL12" s="102">
        <f t="shared" si="80"/>
        <v>30.129117848586603</v>
      </c>
      <c r="DM12" s="102">
        <f t="shared" si="81"/>
        <v>31.538383038278557</v>
      </c>
      <c r="DN12" s="102">
        <f t="shared" si="82"/>
        <v>31.732764443753307</v>
      </c>
      <c r="DO12" s="102">
        <f t="shared" si="83"/>
        <v>32.26731330880888</v>
      </c>
      <c r="DP12" s="102">
        <f t="shared" si="84"/>
        <v>33.336411038920019</v>
      </c>
      <c r="DQ12" s="102">
        <f t="shared" si="85"/>
        <v>33.919555255344278</v>
      </c>
      <c r="DR12" s="102">
        <f t="shared" si="86"/>
        <v>35.134439039561478</v>
      </c>
      <c r="DS12" s="102">
        <f t="shared" si="87"/>
        <v>36.689490283359497</v>
      </c>
      <c r="DT12" s="102">
        <f t="shared" si="88"/>
        <v>39.216448554531276</v>
      </c>
      <c r="DU12" s="102">
        <f t="shared" si="89"/>
        <v>40.577118392854537</v>
      </c>
      <c r="DV12" s="102">
        <f t="shared" si="90"/>
        <v>41.597620771596986</v>
      </c>
      <c r="DW12" s="102">
        <f t="shared" si="91"/>
        <v>43.930197637294015</v>
      </c>
      <c r="DX12" s="102">
        <f t="shared" si="92"/>
        <v>46.99170477352137</v>
      </c>
      <c r="DY12" s="102">
        <f t="shared" si="93"/>
        <v>47.574848989945622</v>
      </c>
      <c r="DZ12" s="102">
        <f t="shared" si="94"/>
        <v>47.963611800895123</v>
      </c>
      <c r="EA12" s="102">
        <f t="shared" si="95"/>
        <v>50.63635612617297</v>
      </c>
      <c r="EB12" s="102">
        <f t="shared" si="43"/>
        <v>50.879332883016417</v>
      </c>
      <c r="EC12" s="102">
        <f t="shared" si="43"/>
        <v>0</v>
      </c>
      <c r="ED12" s="102">
        <f t="shared" si="43"/>
        <v>0</v>
      </c>
      <c r="EE12" s="102">
        <f t="shared" si="43"/>
        <v>0</v>
      </c>
      <c r="EF12" s="102">
        <f t="shared" si="43"/>
        <v>0</v>
      </c>
      <c r="EG12" s="102">
        <f t="shared" si="43"/>
        <v>0</v>
      </c>
      <c r="EH12" s="102">
        <f t="shared" si="43"/>
        <v>0</v>
      </c>
      <c r="EI12" s="102">
        <f t="shared" si="43"/>
        <v>0</v>
      </c>
      <c r="EJ12" s="102">
        <f t="shared" si="43"/>
        <v>0</v>
      </c>
      <c r="EK12" s="102">
        <f t="shared" si="43"/>
        <v>0</v>
      </c>
      <c r="EL12" s="102">
        <f t="shared" si="43"/>
        <v>0</v>
      </c>
      <c r="EM12" s="102">
        <f t="shared" si="43"/>
        <v>0</v>
      </c>
      <c r="EN12" s="102">
        <f t="shared" si="43"/>
        <v>0</v>
      </c>
      <c r="EO12" s="102">
        <f t="shared" si="43"/>
        <v>0</v>
      </c>
      <c r="EP12" s="102">
        <f t="shared" si="43"/>
        <v>0</v>
      </c>
      <c r="EQ12" s="102">
        <f t="shared" si="43"/>
        <v>0</v>
      </c>
      <c r="ER12" s="102">
        <f t="shared" si="43"/>
        <v>0</v>
      </c>
      <c r="ES12" s="102">
        <f t="shared" si="43"/>
        <v>0</v>
      </c>
      <c r="ET12" s="102">
        <f t="shared" si="43"/>
        <v>0</v>
      </c>
      <c r="EU12" s="102">
        <f t="shared" si="43"/>
        <v>0</v>
      </c>
      <c r="EW12">
        <v>12</v>
      </c>
      <c r="EY12" t="s">
        <v>76</v>
      </c>
      <c r="EZ12">
        <f t="shared" si="96"/>
        <v>888908</v>
      </c>
      <c r="FB12" s="85">
        <f ca="1">HLOOKUP(FB$1,$F$1:$BZ$108,$EW12,FALSE)</f>
        <v>904</v>
      </c>
      <c r="FC12" s="85">
        <f ca="1">HLOOKUP(FC$1,$F$1:$BZ$108,$EW12,FALSE)</f>
        <v>967</v>
      </c>
      <c r="FD12" s="85">
        <f ca="1">HLOOKUP(FD$1,$F$1:$BZ$108,$EW12,FALSE)</f>
        <v>979</v>
      </c>
      <c r="FE12" s="85">
        <f ca="1">HLOOKUP(FE$1,$F$1:$BZ$108,$EW12,FALSE)</f>
        <v>987</v>
      </c>
      <c r="FF12" s="85">
        <f ca="1">HLOOKUP(FF$1,$F$1:$BZ$108,$EW12,FALSE)</f>
        <v>1042</v>
      </c>
      <c r="FG12" s="85">
        <f ca="1">HLOOKUP(FG$1,$F$1:$BZ$108,$EW12,FALSE)</f>
        <v>1047</v>
      </c>
      <c r="FI12" s="85">
        <f t="shared" ca="1" si="97"/>
        <v>69.492452457223933</v>
      </c>
      <c r="FJ12">
        <v>1.1000000000000001E-3</v>
      </c>
      <c r="FK12" s="85">
        <f ca="1">HLOOKUP(FK$1,$F$1:$BZ$108,$EW12,FALSE)/CA12*100000+FJ12</f>
        <v>508.79442883016418</v>
      </c>
      <c r="FL12" t="str">
        <f t="shared" si="98"/>
        <v xml:space="preserve">Belluno </v>
      </c>
      <c r="FM12">
        <f t="shared" ref="FM12:FM75" ca="1" si="108">LARGE($FK$2:$FK$108,ROW(A11))</f>
        <v>712.59249949573336</v>
      </c>
      <c r="FN12" t="str">
        <f t="shared" ca="1" si="100"/>
        <v xml:space="preserve">Trento </v>
      </c>
      <c r="FO12" s="2">
        <v>97</v>
      </c>
      <c r="FP12" s="128">
        <f t="shared" ref="FP12:FP75" ca="1" si="109">LARGE($FI$2:$FI$108,ROW(A11))</f>
        <v>65.315250993851947</v>
      </c>
      <c r="FQ12" t="str">
        <f t="shared" ca="1" si="102"/>
        <v xml:space="preserve">Como </v>
      </c>
      <c r="FR12" s="2">
        <v>97</v>
      </c>
      <c r="FS12">
        <f t="shared" ca="1" si="103"/>
        <v>78</v>
      </c>
      <c r="FT12">
        <f t="shared" ca="1" si="104"/>
        <v>175.00110000000001</v>
      </c>
      <c r="FU12" t="str">
        <f t="shared" ca="1" si="105"/>
        <v xml:space="preserve">Como </v>
      </c>
      <c r="FV12" s="85">
        <f t="shared" ca="1" si="106"/>
        <v>187.00059999999999</v>
      </c>
      <c r="FW12" t="str">
        <f t="shared" ca="1" si="107"/>
        <v xml:space="preserve">Torino </v>
      </c>
    </row>
    <row r="13" spans="1:179" x14ac:dyDescent="0.25">
      <c r="A13">
        <f>IF(B13='Cruscotto province'!$E$3,A12+1,A12)</f>
        <v>0</v>
      </c>
      <c r="B13" t="s">
        <v>64</v>
      </c>
      <c r="C13" t="s">
        <v>154</v>
      </c>
      <c r="D13" s="2">
        <f>IFERROR(_xlfn.NUMBERVALUE(VLOOKUP(C13,'Sel province'!$F$2:$J$150,5,FALSE)),0)</f>
        <v>177</v>
      </c>
      <c r="E13" s="85"/>
      <c r="G13" s="85"/>
      <c r="I13">
        <v>0</v>
      </c>
      <c r="J13">
        <v>4</v>
      </c>
      <c r="K13">
        <v>4</v>
      </c>
      <c r="L13">
        <v>4</v>
      </c>
      <c r="M13">
        <v>2</v>
      </c>
      <c r="N13">
        <v>3</v>
      </c>
      <c r="O13">
        <v>3</v>
      </c>
      <c r="P13">
        <v>3</v>
      </c>
      <c r="Q13">
        <v>4</v>
      </c>
      <c r="R13">
        <v>4</v>
      </c>
      <c r="S13">
        <v>4</v>
      </c>
      <c r="T13">
        <v>4</v>
      </c>
      <c r="U13">
        <v>8</v>
      </c>
      <c r="V13">
        <v>8</v>
      </c>
      <c r="W13">
        <v>11</v>
      </c>
      <c r="X13">
        <v>13</v>
      </c>
      <c r="Y13">
        <v>13</v>
      </c>
      <c r="Z13">
        <v>14</v>
      </c>
      <c r="AA13">
        <v>14</v>
      </c>
      <c r="AB13">
        <v>14</v>
      </c>
      <c r="AC13">
        <v>15</v>
      </c>
      <c r="AD13">
        <v>21</v>
      </c>
      <c r="AE13">
        <v>21</v>
      </c>
      <c r="AF13">
        <v>70</v>
      </c>
      <c r="AG13">
        <v>76</v>
      </c>
      <c r="AH13">
        <v>81</v>
      </c>
      <c r="AI13">
        <v>85</v>
      </c>
      <c r="AJ13">
        <v>85</v>
      </c>
      <c r="AK13">
        <v>86</v>
      </c>
      <c r="AL13">
        <v>108</v>
      </c>
      <c r="AM13">
        <v>108</v>
      </c>
      <c r="AN13">
        <v>111</v>
      </c>
      <c r="AO13">
        <v>133</v>
      </c>
      <c r="AP13">
        <v>145</v>
      </c>
      <c r="AQ13">
        <v>149</v>
      </c>
      <c r="AR13">
        <v>152</v>
      </c>
      <c r="AS13">
        <v>156</v>
      </c>
      <c r="AT13">
        <v>156</v>
      </c>
      <c r="AU13">
        <v>157</v>
      </c>
      <c r="AV13">
        <v>157</v>
      </c>
      <c r="AW13">
        <v>157</v>
      </c>
      <c r="AX13">
        <v>164</v>
      </c>
      <c r="AY13">
        <v>167</v>
      </c>
      <c r="AZ13">
        <v>170</v>
      </c>
      <c r="BA13">
        <v>170</v>
      </c>
      <c r="BB13">
        <v>170</v>
      </c>
      <c r="BC13">
        <v>170</v>
      </c>
      <c r="BD13">
        <v>171</v>
      </c>
      <c r="BE13">
        <v>175</v>
      </c>
      <c r="BF13">
        <v>177</v>
      </c>
      <c r="CA13" s="101">
        <v>279675</v>
      </c>
      <c r="CB13" s="102">
        <f t="shared" si="44"/>
        <v>0</v>
      </c>
      <c r="CC13" s="102">
        <f t="shared" si="45"/>
        <v>0</v>
      </c>
      <c r="CD13" s="102">
        <f t="shared" si="46"/>
        <v>0</v>
      </c>
      <c r="CE13" s="102">
        <f t="shared" si="47"/>
        <v>0</v>
      </c>
      <c r="CF13" s="102">
        <f t="shared" si="48"/>
        <v>0.14302315187270939</v>
      </c>
      <c r="CG13" s="102">
        <f t="shared" si="49"/>
        <v>0.14302315187270939</v>
      </c>
      <c r="CH13" s="102">
        <f t="shared" si="50"/>
        <v>0.14302315187270939</v>
      </c>
      <c r="CI13" s="102">
        <f t="shared" si="51"/>
        <v>7.1511575936354696E-2</v>
      </c>
      <c r="CJ13" s="102">
        <f t="shared" si="52"/>
        <v>0.10726736390453205</v>
      </c>
      <c r="CK13" s="102">
        <f t="shared" si="53"/>
        <v>0.10726736390453205</v>
      </c>
      <c r="CL13" s="102">
        <f t="shared" si="54"/>
        <v>0.10726736390453205</v>
      </c>
      <c r="CM13" s="102">
        <f t="shared" si="55"/>
        <v>0.14302315187270939</v>
      </c>
      <c r="CN13" s="102">
        <f t="shared" si="56"/>
        <v>0.14302315187270939</v>
      </c>
      <c r="CO13" s="102">
        <f t="shared" si="57"/>
        <v>0.14302315187270939</v>
      </c>
      <c r="CP13" s="102">
        <f t="shared" si="58"/>
        <v>0.14302315187270939</v>
      </c>
      <c r="CQ13" s="102">
        <f t="shared" si="59"/>
        <v>0.28604630374541878</v>
      </c>
      <c r="CR13" s="102">
        <f t="shared" si="60"/>
        <v>0.28604630374541878</v>
      </c>
      <c r="CS13" s="102">
        <f t="shared" si="61"/>
        <v>0.39331366764995085</v>
      </c>
      <c r="CT13" s="102">
        <f t="shared" si="62"/>
        <v>0.4648252435863055</v>
      </c>
      <c r="CU13" s="102">
        <f t="shared" si="63"/>
        <v>0.4648252435863055</v>
      </c>
      <c r="CV13" s="102">
        <f t="shared" si="64"/>
        <v>0.50058103155448286</v>
      </c>
      <c r="CW13" s="102">
        <f t="shared" si="65"/>
        <v>0.50058103155448286</v>
      </c>
      <c r="CX13" s="102">
        <f t="shared" si="66"/>
        <v>0.50058103155448286</v>
      </c>
      <c r="CY13" s="102">
        <f t="shared" si="67"/>
        <v>0.53633681952266021</v>
      </c>
      <c r="CZ13" s="102">
        <f t="shared" si="68"/>
        <v>0.75087154733172434</v>
      </c>
      <c r="DA13" s="102">
        <f t="shared" si="69"/>
        <v>0.75087154733172434</v>
      </c>
      <c r="DB13" s="102">
        <f t="shared" si="70"/>
        <v>2.5029051577724148</v>
      </c>
      <c r="DC13" s="102">
        <f t="shared" si="71"/>
        <v>2.7174398855814785</v>
      </c>
      <c r="DD13" s="102">
        <f t="shared" si="72"/>
        <v>2.8962188254223649</v>
      </c>
      <c r="DE13" s="102">
        <f t="shared" si="73"/>
        <v>3.0392419772950747</v>
      </c>
      <c r="DF13" s="102">
        <f t="shared" si="74"/>
        <v>3.0392419772950747</v>
      </c>
      <c r="DG13" s="102">
        <f t="shared" si="75"/>
        <v>3.0749977652632521</v>
      </c>
      <c r="DH13" s="102">
        <f t="shared" si="76"/>
        <v>3.8616251005631539</v>
      </c>
      <c r="DI13" s="102">
        <f t="shared" si="77"/>
        <v>3.8616251005631539</v>
      </c>
      <c r="DJ13" s="102">
        <f t="shared" si="78"/>
        <v>3.968892464467686</v>
      </c>
      <c r="DK13" s="102">
        <f t="shared" si="79"/>
        <v>4.7555197997675878</v>
      </c>
      <c r="DL13" s="102">
        <f t="shared" si="80"/>
        <v>5.1845892553857151</v>
      </c>
      <c r="DM13" s="102">
        <f t="shared" si="81"/>
        <v>5.3276124072584246</v>
      </c>
      <c r="DN13" s="102">
        <f t="shared" si="82"/>
        <v>5.4348797711629571</v>
      </c>
      <c r="DO13" s="102">
        <f t="shared" si="83"/>
        <v>5.5779029230356665</v>
      </c>
      <c r="DP13" s="102">
        <f t="shared" si="84"/>
        <v>5.5779029230356665</v>
      </c>
      <c r="DQ13" s="102">
        <f t="shared" si="85"/>
        <v>5.6136587110038443</v>
      </c>
      <c r="DR13" s="102">
        <f t="shared" si="86"/>
        <v>5.6136587110038443</v>
      </c>
      <c r="DS13" s="102">
        <f t="shared" si="87"/>
        <v>5.6136587110038443</v>
      </c>
      <c r="DT13" s="102">
        <f t="shared" si="88"/>
        <v>5.8639492267810853</v>
      </c>
      <c r="DU13" s="102">
        <f t="shared" si="89"/>
        <v>5.9712165906856169</v>
      </c>
      <c r="DV13" s="102">
        <f t="shared" si="90"/>
        <v>6.0784839545901495</v>
      </c>
      <c r="DW13" s="102">
        <f t="shared" si="91"/>
        <v>6.0784839545901495</v>
      </c>
      <c r="DX13" s="102">
        <f t="shared" si="92"/>
        <v>6.0784839545901495</v>
      </c>
      <c r="DY13" s="102">
        <f t="shared" si="93"/>
        <v>6.0784839545901495</v>
      </c>
      <c r="DZ13" s="102">
        <f t="shared" si="94"/>
        <v>6.1142397425583264</v>
      </c>
      <c r="EA13" s="102">
        <f t="shared" si="95"/>
        <v>6.2572628944310358</v>
      </c>
      <c r="EB13" s="102">
        <f t="shared" si="43"/>
        <v>6.3287744703673914</v>
      </c>
      <c r="EC13" s="102">
        <f t="shared" si="43"/>
        <v>0</v>
      </c>
      <c r="ED13" s="102">
        <f t="shared" si="43"/>
        <v>0</v>
      </c>
      <c r="EE13" s="102">
        <f t="shared" si="43"/>
        <v>0</v>
      </c>
      <c r="EF13" s="102">
        <f t="shared" si="43"/>
        <v>0</v>
      </c>
      <c r="EG13" s="102">
        <f t="shared" si="43"/>
        <v>0</v>
      </c>
      <c r="EH13" s="102">
        <f t="shared" si="43"/>
        <v>0</v>
      </c>
      <c r="EI13" s="102">
        <f t="shared" si="43"/>
        <v>0</v>
      </c>
      <c r="EJ13" s="102">
        <f t="shared" si="43"/>
        <v>0</v>
      </c>
      <c r="EK13" s="102">
        <f t="shared" si="43"/>
        <v>0</v>
      </c>
      <c r="EL13" s="102">
        <f t="shared" si="43"/>
        <v>0</v>
      </c>
      <c r="EM13" s="102">
        <f t="shared" si="43"/>
        <v>0</v>
      </c>
      <c r="EN13" s="102">
        <f t="shared" si="43"/>
        <v>0</v>
      </c>
      <c r="EO13" s="102">
        <f t="shared" si="43"/>
        <v>0</v>
      </c>
      <c r="EP13" s="102">
        <f t="shared" si="43"/>
        <v>0</v>
      </c>
      <c r="EQ13" s="102">
        <f t="shared" si="43"/>
        <v>0</v>
      </c>
      <c r="ER13" s="102">
        <f t="shared" si="43"/>
        <v>0</v>
      </c>
      <c r="ES13" s="102">
        <f t="shared" si="43"/>
        <v>0</v>
      </c>
      <c r="ET13" s="102">
        <f t="shared" si="43"/>
        <v>0</v>
      </c>
      <c r="EU13" s="102">
        <f t="shared" si="43"/>
        <v>0</v>
      </c>
      <c r="EW13">
        <v>13</v>
      </c>
      <c r="EY13" t="s">
        <v>73</v>
      </c>
      <c r="EZ13">
        <f t="shared" si="96"/>
        <v>5056641</v>
      </c>
      <c r="FB13" s="85">
        <f ca="1">HLOOKUP(FB$1,$F$1:$BZ$108,$EW13,FALSE)</f>
        <v>170</v>
      </c>
      <c r="FC13" s="85">
        <f ca="1">HLOOKUP(FC$1,$F$1:$BZ$108,$EW13,FALSE)</f>
        <v>170</v>
      </c>
      <c r="FD13" s="85">
        <f ca="1">HLOOKUP(FD$1,$F$1:$BZ$108,$EW13,FALSE)</f>
        <v>170</v>
      </c>
      <c r="FE13" s="85">
        <f ca="1">HLOOKUP(FE$1,$F$1:$BZ$108,$EW13,FALSE)</f>
        <v>171</v>
      </c>
      <c r="FF13" s="85">
        <f ca="1">HLOOKUP(FF$1,$F$1:$BZ$108,$EW13,FALSE)</f>
        <v>175</v>
      </c>
      <c r="FG13" s="85">
        <f ca="1">HLOOKUP(FG$1,$F$1:$BZ$108,$EW13,FALSE)</f>
        <v>177</v>
      </c>
      <c r="FI13" s="85">
        <f t="shared" ca="1" si="97"/>
        <v>2.5041051577724143</v>
      </c>
      <c r="FJ13">
        <v>1.1999999999999999E-3</v>
      </c>
      <c r="FK13" s="85">
        <f ca="1">HLOOKUP(FK$1,$F$1:$BZ$108,$EW13,FALSE)/CA13*100000+FJ13</f>
        <v>63.288944703673913</v>
      </c>
      <c r="FL13" t="str">
        <f t="shared" si="98"/>
        <v xml:space="preserve">Benevento </v>
      </c>
      <c r="FM13">
        <f t="shared" ca="1" si="108"/>
        <v>675.88236517234384</v>
      </c>
      <c r="FN13" t="str">
        <f t="shared" ca="1" si="100"/>
        <v xml:space="preserve">Parma </v>
      </c>
      <c r="FO13" s="2">
        <v>96</v>
      </c>
      <c r="FP13" s="128">
        <f t="shared" ca="1" si="109"/>
        <v>61.925223718719579</v>
      </c>
      <c r="FQ13" t="str">
        <f t="shared" ca="1" si="102"/>
        <v xml:space="preserve">Savona </v>
      </c>
      <c r="FR13" s="2">
        <v>96</v>
      </c>
      <c r="FS13">
        <f t="shared" ca="1" si="103"/>
        <v>71</v>
      </c>
      <c r="FT13">
        <f t="shared" ca="1" si="104"/>
        <v>167.00120000000001</v>
      </c>
      <c r="FU13" t="str">
        <f t="shared" ca="1" si="105"/>
        <v xml:space="preserve">Savona </v>
      </c>
      <c r="FV13" s="85">
        <f t="shared" ca="1" si="106"/>
        <v>186.00229999999999</v>
      </c>
      <c r="FW13" t="str">
        <f t="shared" ca="1" si="107"/>
        <v xml:space="preserve">Reggio nell'Emilia </v>
      </c>
    </row>
    <row r="14" spans="1:179" x14ac:dyDescent="0.25">
      <c r="A14">
        <f>IF(B14='Cruscotto province'!$E$3,A13+1,A13)</f>
        <v>1</v>
      </c>
      <c r="B14" t="s">
        <v>68</v>
      </c>
      <c r="C14" t="s">
        <v>155</v>
      </c>
      <c r="D14" s="2">
        <f>IFERROR(_xlfn.NUMBERVALUE(VLOOKUP(C14,'Sel province'!$F$2:$J$150,5,FALSE)),0)</f>
        <v>11047</v>
      </c>
      <c r="E14" s="85"/>
      <c r="F14">
        <v>423</v>
      </c>
      <c r="G14" s="85">
        <v>537</v>
      </c>
      <c r="H14">
        <v>623</v>
      </c>
      <c r="I14">
        <v>761</v>
      </c>
      <c r="J14">
        <v>997</v>
      </c>
      <c r="K14">
        <v>1245</v>
      </c>
      <c r="L14">
        <v>1472</v>
      </c>
      <c r="M14">
        <v>1815</v>
      </c>
      <c r="N14">
        <v>2136</v>
      </c>
      <c r="O14">
        <v>2368</v>
      </c>
      <c r="P14">
        <v>2864</v>
      </c>
      <c r="Q14">
        <v>3416</v>
      </c>
      <c r="R14">
        <v>3760</v>
      </c>
      <c r="S14">
        <v>3993</v>
      </c>
      <c r="T14">
        <v>4305</v>
      </c>
      <c r="U14">
        <v>4645</v>
      </c>
      <c r="V14">
        <v>5154</v>
      </c>
      <c r="W14">
        <v>5869</v>
      </c>
      <c r="X14">
        <v>6216</v>
      </c>
      <c r="Y14">
        <v>6471</v>
      </c>
      <c r="Z14">
        <v>6728</v>
      </c>
      <c r="AA14">
        <v>7072</v>
      </c>
      <c r="AB14">
        <v>7458</v>
      </c>
      <c r="AC14">
        <v>8060</v>
      </c>
      <c r="AD14">
        <v>8349</v>
      </c>
      <c r="AE14">
        <v>8527</v>
      </c>
      <c r="AF14">
        <v>8664</v>
      </c>
      <c r="AG14">
        <v>8803</v>
      </c>
      <c r="AH14">
        <v>9039</v>
      </c>
      <c r="AI14">
        <v>9171</v>
      </c>
      <c r="AJ14">
        <v>9315</v>
      </c>
      <c r="AK14">
        <v>9588</v>
      </c>
      <c r="AL14">
        <v>9712</v>
      </c>
      <c r="AM14">
        <v>9815</v>
      </c>
      <c r="AN14">
        <v>9868</v>
      </c>
      <c r="AO14">
        <v>9931</v>
      </c>
      <c r="AP14">
        <v>10043</v>
      </c>
      <c r="AQ14">
        <v>10151</v>
      </c>
      <c r="AR14">
        <v>10258</v>
      </c>
      <c r="AS14">
        <v>10309</v>
      </c>
      <c r="AT14">
        <v>10391</v>
      </c>
      <c r="AU14">
        <v>10426</v>
      </c>
      <c r="AV14">
        <v>10472</v>
      </c>
      <c r="AW14">
        <v>10518</v>
      </c>
      <c r="AX14">
        <v>10590</v>
      </c>
      <c r="AY14">
        <v>10629</v>
      </c>
      <c r="AZ14">
        <v>10689</v>
      </c>
      <c r="BA14">
        <v>10738</v>
      </c>
      <c r="BB14">
        <v>10788</v>
      </c>
      <c r="BC14">
        <v>10848</v>
      </c>
      <c r="BD14">
        <v>10946</v>
      </c>
      <c r="BE14">
        <v>11002</v>
      </c>
      <c r="BF14">
        <v>11047</v>
      </c>
      <c r="CA14" s="101">
        <v>1109933</v>
      </c>
      <c r="CB14" s="102">
        <f t="shared" si="44"/>
        <v>3.8110408466096599</v>
      </c>
      <c r="CC14" s="102">
        <f t="shared" si="45"/>
        <v>4.8381298691002073</v>
      </c>
      <c r="CD14" s="102">
        <f t="shared" si="46"/>
        <v>5.6129514123825492</v>
      </c>
      <c r="CE14" s="102">
        <f t="shared" si="47"/>
        <v>6.856269702765843</v>
      </c>
      <c r="CF14" s="102">
        <f t="shared" si="48"/>
        <v>8.982524170377852</v>
      </c>
      <c r="CG14" s="102">
        <f t="shared" si="49"/>
        <v>11.216893271936234</v>
      </c>
      <c r="CH14" s="102">
        <f t="shared" si="50"/>
        <v>13.262061764088463</v>
      </c>
      <c r="CI14" s="102">
        <f t="shared" si="51"/>
        <v>16.352338384388968</v>
      </c>
      <c r="CJ14" s="102">
        <f t="shared" si="52"/>
        <v>19.244404842454454</v>
      </c>
      <c r="CK14" s="102">
        <f t="shared" si="53"/>
        <v>21.334621098751004</v>
      </c>
      <c r="CL14" s="102">
        <f t="shared" si="54"/>
        <v>25.803359301867768</v>
      </c>
      <c r="CM14" s="102">
        <f t="shared" si="55"/>
        <v>30.776632463400947</v>
      </c>
      <c r="CN14" s="102">
        <f t="shared" si="56"/>
        <v>33.875918636530315</v>
      </c>
      <c r="CO14" s="102">
        <f t="shared" si="57"/>
        <v>35.975144445655729</v>
      </c>
      <c r="CP14" s="102">
        <f t="shared" si="58"/>
        <v>38.786124928261437</v>
      </c>
      <c r="CQ14" s="102">
        <f t="shared" si="59"/>
        <v>41.849372890075344</v>
      </c>
      <c r="CR14" s="102">
        <f t="shared" si="60"/>
        <v>46.435235279967351</v>
      </c>
      <c r="CS14" s="102">
        <f t="shared" si="61"/>
        <v>52.87706555260543</v>
      </c>
      <c r="CT14" s="102">
        <f t="shared" si="62"/>
        <v>56.003380384221387</v>
      </c>
      <c r="CU14" s="102">
        <f t="shared" si="63"/>
        <v>58.300816355581823</v>
      </c>
      <c r="CV14" s="102">
        <f t="shared" si="64"/>
        <v>60.616271432599987</v>
      </c>
      <c r="CW14" s="102">
        <f t="shared" si="65"/>
        <v>63.715557605729352</v>
      </c>
      <c r="CX14" s="102">
        <f t="shared" si="66"/>
        <v>67.19324499767103</v>
      </c>
      <c r="CY14" s="102">
        <f t="shared" si="67"/>
        <v>72.61699580064743</v>
      </c>
      <c r="CZ14" s="102">
        <f t="shared" si="68"/>
        <v>75.220756568189259</v>
      </c>
      <c r="DA14" s="102">
        <f t="shared" si="69"/>
        <v>76.82445697172713</v>
      </c>
      <c r="DB14" s="102">
        <f t="shared" si="70"/>
        <v>78.058765709281559</v>
      </c>
      <c r="DC14" s="102">
        <f t="shared" si="71"/>
        <v>79.311093552493702</v>
      </c>
      <c r="DD14" s="102">
        <f t="shared" si="72"/>
        <v>81.437348020105716</v>
      </c>
      <c r="DE14" s="102">
        <f t="shared" si="73"/>
        <v>82.626608993515831</v>
      </c>
      <c r="DF14" s="102">
        <f t="shared" si="74"/>
        <v>83.923984600872316</v>
      </c>
      <c r="DG14" s="102">
        <f t="shared" si="75"/>
        <v>86.383592523152288</v>
      </c>
      <c r="DH14" s="102">
        <f t="shared" si="76"/>
        <v>87.500777073931488</v>
      </c>
      <c r="DI14" s="102">
        <f t="shared" si="77"/>
        <v>88.428761015304516</v>
      </c>
      <c r="DJ14" s="102">
        <f t="shared" si="78"/>
        <v>88.906267315234345</v>
      </c>
      <c r="DK14" s="102">
        <f t="shared" si="79"/>
        <v>89.473869143452802</v>
      </c>
      <c r="DL14" s="102">
        <f t="shared" si="80"/>
        <v>90.482939060285617</v>
      </c>
      <c r="DM14" s="102">
        <f t="shared" si="81"/>
        <v>91.455970765802974</v>
      </c>
      <c r="DN14" s="102">
        <f t="shared" si="82"/>
        <v>92.419992918491474</v>
      </c>
      <c r="DO14" s="102">
        <f t="shared" si="83"/>
        <v>92.879480112763559</v>
      </c>
      <c r="DP14" s="102">
        <f t="shared" si="84"/>
        <v>93.618263444730445</v>
      </c>
      <c r="DQ14" s="102">
        <f t="shared" si="85"/>
        <v>93.933597793740702</v>
      </c>
      <c r="DR14" s="102">
        <f t="shared" si="86"/>
        <v>94.348037223868474</v>
      </c>
      <c r="DS14" s="102">
        <f t="shared" si="87"/>
        <v>94.762476653996231</v>
      </c>
      <c r="DT14" s="102">
        <f t="shared" si="88"/>
        <v>95.411164457674474</v>
      </c>
      <c r="DU14" s="102">
        <f t="shared" si="89"/>
        <v>95.762537018000188</v>
      </c>
      <c r="DV14" s="102">
        <f t="shared" si="90"/>
        <v>96.303110187732059</v>
      </c>
      <c r="DW14" s="102">
        <f t="shared" si="91"/>
        <v>96.744578276346402</v>
      </c>
      <c r="DX14" s="102">
        <f t="shared" si="92"/>
        <v>97.195055917789631</v>
      </c>
      <c r="DY14" s="102">
        <f t="shared" si="93"/>
        <v>97.735629087521488</v>
      </c>
      <c r="DZ14" s="102">
        <f t="shared" si="94"/>
        <v>98.618565264750217</v>
      </c>
      <c r="EA14" s="102">
        <f t="shared" si="95"/>
        <v>99.123100223166631</v>
      </c>
      <c r="EB14" s="102">
        <f t="shared" si="43"/>
        <v>99.528530100465531</v>
      </c>
      <c r="EC14" s="102">
        <f t="shared" si="43"/>
        <v>0</v>
      </c>
      <c r="ED14" s="102">
        <f t="shared" si="43"/>
        <v>0</v>
      </c>
      <c r="EE14" s="102">
        <f t="shared" si="43"/>
        <v>0</v>
      </c>
      <c r="EF14" s="102">
        <f t="shared" si="43"/>
        <v>0</v>
      </c>
      <c r="EG14" s="102">
        <f t="shared" si="43"/>
        <v>0</v>
      </c>
      <c r="EH14" s="102">
        <f t="shared" si="43"/>
        <v>0</v>
      </c>
      <c r="EI14" s="102">
        <f t="shared" si="43"/>
        <v>0</v>
      </c>
      <c r="EJ14" s="102">
        <f t="shared" si="43"/>
        <v>0</v>
      </c>
      <c r="EK14" s="102">
        <f t="shared" si="43"/>
        <v>0</v>
      </c>
      <c r="EL14" s="102">
        <f t="shared" si="43"/>
        <v>0</v>
      </c>
      <c r="EM14" s="102">
        <f t="shared" si="43"/>
        <v>0</v>
      </c>
      <c r="EN14" s="102">
        <f t="shared" si="43"/>
        <v>0</v>
      </c>
      <c r="EO14" s="102">
        <f t="shared" si="43"/>
        <v>0</v>
      </c>
      <c r="EP14" s="102">
        <f t="shared" si="43"/>
        <v>0</v>
      </c>
      <c r="EQ14" s="102">
        <f t="shared" ref="EQ14:EU29" si="110">+BU14/$CA14*10000</f>
        <v>0</v>
      </c>
      <c r="ER14" s="102">
        <f t="shared" si="110"/>
        <v>0</v>
      </c>
      <c r="ES14" s="102">
        <f t="shared" si="110"/>
        <v>0</v>
      </c>
      <c r="ET14" s="102">
        <f t="shared" si="110"/>
        <v>0</v>
      </c>
      <c r="EU14" s="102">
        <f t="shared" si="110"/>
        <v>0</v>
      </c>
      <c r="EW14">
        <v>14</v>
      </c>
      <c r="EY14" t="s">
        <v>60</v>
      </c>
      <c r="EZ14">
        <f t="shared" si="96"/>
        <v>1322247</v>
      </c>
      <c r="FB14" s="85">
        <f ca="1">HLOOKUP(FB$1,$F$1:$BZ$108,$EW14,FALSE)</f>
        <v>10738</v>
      </c>
      <c r="FC14" s="85">
        <f ca="1">HLOOKUP(FC$1,$F$1:$BZ$108,$EW14,FALSE)</f>
        <v>10788</v>
      </c>
      <c r="FD14" s="85">
        <f ca="1">HLOOKUP(FD$1,$F$1:$BZ$108,$EW14,FALSE)</f>
        <v>10848</v>
      </c>
      <c r="FE14" s="85">
        <f ca="1">HLOOKUP(FE$1,$F$1:$BZ$108,$EW14,FALSE)</f>
        <v>10946</v>
      </c>
      <c r="FF14" s="85">
        <f ca="1">HLOOKUP(FF$1,$F$1:$BZ$108,$EW14,FALSE)</f>
        <v>11002</v>
      </c>
      <c r="FG14" s="85">
        <f ca="1">HLOOKUP(FG$1,$F$1:$BZ$108,$EW14,FALSE)</f>
        <v>11047</v>
      </c>
      <c r="FI14" s="85">
        <f t="shared" ca="1" si="97"/>
        <v>27.840818241191133</v>
      </c>
      <c r="FJ14">
        <v>1.2999999999999999E-3</v>
      </c>
      <c r="FK14" s="85">
        <f ca="1">HLOOKUP(FK$1,$F$1:$BZ$108,$EW14,FALSE)/CA14*100000+FJ14</f>
        <v>995.28660100465538</v>
      </c>
      <c r="FL14" t="str">
        <f t="shared" si="98"/>
        <v xml:space="preserve">Bergamo </v>
      </c>
      <c r="FM14">
        <f t="shared" ca="1" si="108"/>
        <v>668.40892801938401</v>
      </c>
      <c r="FN14" t="str">
        <f t="shared" ca="1" si="100"/>
        <v xml:space="preserve">Pesaro e Urbino </v>
      </c>
      <c r="FO14" s="2">
        <v>95</v>
      </c>
      <c r="FP14" s="128">
        <f t="shared" ca="1" si="109"/>
        <v>55.930331947382498</v>
      </c>
      <c r="FQ14" t="str">
        <f t="shared" ca="1" si="102"/>
        <v xml:space="preserve">Novara </v>
      </c>
      <c r="FR14" s="2">
        <v>95</v>
      </c>
      <c r="FS14">
        <f t="shared" ca="1" si="103"/>
        <v>89</v>
      </c>
      <c r="FT14">
        <f t="shared" ca="1" si="104"/>
        <v>184.00129999999999</v>
      </c>
      <c r="FU14" t="str">
        <f t="shared" ca="1" si="105"/>
        <v xml:space="preserve">Novara </v>
      </c>
      <c r="FV14" s="85">
        <f t="shared" ca="1" si="106"/>
        <v>184.00129999999999</v>
      </c>
      <c r="FW14" t="str">
        <f t="shared" ca="1" si="107"/>
        <v xml:space="preserve">Novara </v>
      </c>
    </row>
    <row r="15" spans="1:179" x14ac:dyDescent="0.25">
      <c r="A15">
        <f>IF(B15='Cruscotto province'!$E$3,A14+1,A14)</f>
        <v>1</v>
      </c>
      <c r="B15" t="s">
        <v>71</v>
      </c>
      <c r="C15" t="s">
        <v>156</v>
      </c>
      <c r="D15" s="2">
        <f>IFERROR(_xlfn.NUMBERVALUE(VLOOKUP(C15,'Sel province'!$F$2:$J$150,5,FALSE)),0)</f>
        <v>915</v>
      </c>
      <c r="E15" s="85"/>
      <c r="F15">
        <v>0</v>
      </c>
      <c r="G15" s="85">
        <v>2</v>
      </c>
      <c r="H15">
        <v>3</v>
      </c>
      <c r="I15">
        <v>6</v>
      </c>
      <c r="J15">
        <v>19</v>
      </c>
      <c r="K15">
        <v>18</v>
      </c>
      <c r="L15">
        <v>20</v>
      </c>
      <c r="M15">
        <v>36</v>
      </c>
      <c r="N15">
        <v>39</v>
      </c>
      <c r="O15">
        <v>48</v>
      </c>
      <c r="P15">
        <v>48</v>
      </c>
      <c r="Q15">
        <v>50</v>
      </c>
      <c r="R15">
        <v>67</v>
      </c>
      <c r="S15">
        <v>96</v>
      </c>
      <c r="T15">
        <v>109</v>
      </c>
      <c r="U15">
        <v>109</v>
      </c>
      <c r="V15">
        <v>175</v>
      </c>
      <c r="W15">
        <v>182</v>
      </c>
      <c r="X15">
        <v>243</v>
      </c>
      <c r="Y15">
        <v>253</v>
      </c>
      <c r="Z15">
        <v>280</v>
      </c>
      <c r="AA15">
        <v>327</v>
      </c>
      <c r="AB15">
        <v>336</v>
      </c>
      <c r="AC15">
        <v>367</v>
      </c>
      <c r="AD15">
        <v>399</v>
      </c>
      <c r="AE15">
        <v>439</v>
      </c>
      <c r="AF15">
        <v>471</v>
      </c>
      <c r="AG15">
        <v>490</v>
      </c>
      <c r="AH15">
        <v>503</v>
      </c>
      <c r="AI15">
        <v>523</v>
      </c>
      <c r="AJ15">
        <v>542</v>
      </c>
      <c r="AK15">
        <v>559</v>
      </c>
      <c r="AL15">
        <v>571</v>
      </c>
      <c r="AM15">
        <v>583</v>
      </c>
      <c r="AN15">
        <v>591</v>
      </c>
      <c r="AO15">
        <v>600</v>
      </c>
      <c r="AP15">
        <v>621</v>
      </c>
      <c r="AQ15">
        <v>628</v>
      </c>
      <c r="AR15">
        <v>653</v>
      </c>
      <c r="AS15">
        <v>662</v>
      </c>
      <c r="AT15">
        <v>679</v>
      </c>
      <c r="AU15">
        <v>702</v>
      </c>
      <c r="AV15">
        <v>717</v>
      </c>
      <c r="AW15">
        <v>719</v>
      </c>
      <c r="AX15">
        <v>728</v>
      </c>
      <c r="AY15">
        <v>748</v>
      </c>
      <c r="AZ15">
        <v>783</v>
      </c>
      <c r="BA15">
        <v>787</v>
      </c>
      <c r="BB15">
        <v>808</v>
      </c>
      <c r="BC15">
        <v>833</v>
      </c>
      <c r="BD15">
        <v>860</v>
      </c>
      <c r="BE15">
        <v>900</v>
      </c>
      <c r="BF15">
        <v>915</v>
      </c>
      <c r="CA15" s="101">
        <v>178551</v>
      </c>
      <c r="CB15" s="102">
        <f t="shared" si="44"/>
        <v>0</v>
      </c>
      <c r="CC15" s="102">
        <f t="shared" si="45"/>
        <v>0.11201281426595203</v>
      </c>
      <c r="CD15" s="102">
        <f t="shared" si="46"/>
        <v>0.16801922139892803</v>
      </c>
      <c r="CE15" s="102">
        <f t="shared" si="47"/>
        <v>0.33603844279785605</v>
      </c>
      <c r="CF15" s="102">
        <f t="shared" si="48"/>
        <v>1.0641217355265442</v>
      </c>
      <c r="CG15" s="102">
        <f t="shared" si="49"/>
        <v>1.0081153283935682</v>
      </c>
      <c r="CH15" s="102">
        <f t="shared" si="50"/>
        <v>1.1201281426595202</v>
      </c>
      <c r="CI15" s="102">
        <f t="shared" si="51"/>
        <v>2.0162306567871364</v>
      </c>
      <c r="CJ15" s="102">
        <f t="shared" si="52"/>
        <v>2.1842498781860646</v>
      </c>
      <c r="CK15" s="102">
        <f t="shared" si="53"/>
        <v>2.6883075423828484</v>
      </c>
      <c r="CL15" s="102">
        <f t="shared" si="54"/>
        <v>2.6883075423828484</v>
      </c>
      <c r="CM15" s="102">
        <f t="shared" si="55"/>
        <v>2.8003203566488004</v>
      </c>
      <c r="CN15" s="102">
        <f t="shared" si="56"/>
        <v>3.7524292779093926</v>
      </c>
      <c r="CO15" s="102">
        <f t="shared" si="57"/>
        <v>5.3766150847656968</v>
      </c>
      <c r="CP15" s="102">
        <f t="shared" si="58"/>
        <v>6.104698377494385</v>
      </c>
      <c r="CQ15" s="102">
        <f t="shared" si="59"/>
        <v>6.104698377494385</v>
      </c>
      <c r="CR15" s="102">
        <f t="shared" si="60"/>
        <v>9.8011212482708032</v>
      </c>
      <c r="CS15" s="102">
        <f t="shared" si="61"/>
        <v>10.193166098201635</v>
      </c>
      <c r="CT15" s="102">
        <f t="shared" si="62"/>
        <v>13.609556933313172</v>
      </c>
      <c r="CU15" s="102">
        <f t="shared" si="63"/>
        <v>14.169621004642931</v>
      </c>
      <c r="CV15" s="102">
        <f t="shared" si="64"/>
        <v>15.681793997233283</v>
      </c>
      <c r="CW15" s="102">
        <f t="shared" si="65"/>
        <v>18.314095132483157</v>
      </c>
      <c r="CX15" s="102">
        <f t="shared" si="66"/>
        <v>18.818152796679939</v>
      </c>
      <c r="CY15" s="102">
        <f t="shared" si="67"/>
        <v>20.554351417802195</v>
      </c>
      <c r="CZ15" s="102">
        <f t="shared" si="68"/>
        <v>22.346556446057427</v>
      </c>
      <c r="DA15" s="102">
        <f t="shared" si="69"/>
        <v>24.586812731376469</v>
      </c>
      <c r="DB15" s="102">
        <f t="shared" si="70"/>
        <v>26.379017759631701</v>
      </c>
      <c r="DC15" s="102">
        <f t="shared" si="71"/>
        <v>27.443139495158245</v>
      </c>
      <c r="DD15" s="102">
        <f t="shared" si="72"/>
        <v>28.171222787886936</v>
      </c>
      <c r="DE15" s="102">
        <f t="shared" si="73"/>
        <v>29.291350930546454</v>
      </c>
      <c r="DF15" s="102">
        <f t="shared" si="74"/>
        <v>30.355472666073002</v>
      </c>
      <c r="DG15" s="102">
        <f t="shared" si="75"/>
        <v>31.307581587333591</v>
      </c>
      <c r="DH15" s="102">
        <f t="shared" si="76"/>
        <v>31.979658472929305</v>
      </c>
      <c r="DI15" s="102">
        <f t="shared" si="77"/>
        <v>32.651735358525016</v>
      </c>
      <c r="DJ15" s="102">
        <f t="shared" si="78"/>
        <v>33.099786615588819</v>
      </c>
      <c r="DK15" s="102">
        <f t="shared" si="79"/>
        <v>33.603844279785605</v>
      </c>
      <c r="DL15" s="102">
        <f t="shared" si="80"/>
        <v>34.779978829578098</v>
      </c>
      <c r="DM15" s="102">
        <f t="shared" si="81"/>
        <v>35.172023679508932</v>
      </c>
      <c r="DN15" s="102">
        <f t="shared" si="82"/>
        <v>36.572183857833338</v>
      </c>
      <c r="DO15" s="102">
        <f t="shared" si="83"/>
        <v>37.076241522030116</v>
      </c>
      <c r="DP15" s="102">
        <f t="shared" si="84"/>
        <v>38.028350443290712</v>
      </c>
      <c r="DQ15" s="102">
        <f t="shared" si="85"/>
        <v>39.316497807349158</v>
      </c>
      <c r="DR15" s="102">
        <f t="shared" si="86"/>
        <v>40.156593914343802</v>
      </c>
      <c r="DS15" s="102">
        <f t="shared" si="87"/>
        <v>40.268606728609754</v>
      </c>
      <c r="DT15" s="102">
        <f t="shared" si="88"/>
        <v>40.77266439280654</v>
      </c>
      <c r="DU15" s="102">
        <f t="shared" si="89"/>
        <v>41.89279253546605</v>
      </c>
      <c r="DV15" s="102">
        <f t="shared" si="90"/>
        <v>43.853016785120218</v>
      </c>
      <c r="DW15" s="102">
        <f t="shared" si="91"/>
        <v>44.077042413652116</v>
      </c>
      <c r="DX15" s="102">
        <f t="shared" si="92"/>
        <v>45.253176963444623</v>
      </c>
      <c r="DY15" s="102">
        <f t="shared" si="93"/>
        <v>46.653337141769015</v>
      </c>
      <c r="DZ15" s="102">
        <f t="shared" si="94"/>
        <v>48.165510134359366</v>
      </c>
      <c r="EA15" s="102">
        <f t="shared" si="95"/>
        <v>50.405766419678415</v>
      </c>
      <c r="EB15" s="102">
        <f t="shared" ref="EB15:EP30" si="111">+BF15/$CA15*10000</f>
        <v>51.245862526673051</v>
      </c>
      <c r="EC15" s="102">
        <f t="shared" si="111"/>
        <v>0</v>
      </c>
      <c r="ED15" s="102">
        <f t="shared" si="111"/>
        <v>0</v>
      </c>
      <c r="EE15" s="102">
        <f t="shared" si="111"/>
        <v>0</v>
      </c>
      <c r="EF15" s="102">
        <f t="shared" si="111"/>
        <v>0</v>
      </c>
      <c r="EG15" s="102">
        <f t="shared" si="111"/>
        <v>0</v>
      </c>
      <c r="EH15" s="102">
        <f t="shared" si="111"/>
        <v>0</v>
      </c>
      <c r="EI15" s="102">
        <f t="shared" si="111"/>
        <v>0</v>
      </c>
      <c r="EJ15" s="102">
        <f t="shared" si="111"/>
        <v>0</v>
      </c>
      <c r="EK15" s="102">
        <f t="shared" si="111"/>
        <v>0</v>
      </c>
      <c r="EL15" s="102">
        <f t="shared" si="111"/>
        <v>0</v>
      </c>
      <c r="EM15" s="102">
        <f t="shared" si="111"/>
        <v>0</v>
      </c>
      <c r="EN15" s="102">
        <f t="shared" si="111"/>
        <v>0</v>
      </c>
      <c r="EO15" s="102">
        <f t="shared" si="111"/>
        <v>0</v>
      </c>
      <c r="EP15" s="102">
        <f t="shared" si="111"/>
        <v>0</v>
      </c>
      <c r="EQ15" s="102">
        <f t="shared" si="110"/>
        <v>0</v>
      </c>
      <c r="ER15" s="102">
        <f t="shared" si="110"/>
        <v>0</v>
      </c>
      <c r="ES15" s="102">
        <f t="shared" si="110"/>
        <v>0</v>
      </c>
      <c r="ET15" s="102">
        <f t="shared" si="110"/>
        <v>0</v>
      </c>
      <c r="EU15" s="102">
        <f t="shared" si="110"/>
        <v>0</v>
      </c>
      <c r="EW15">
        <v>15</v>
      </c>
      <c r="EY15" t="s">
        <v>72</v>
      </c>
      <c r="EZ15">
        <f t="shared" si="96"/>
        <v>4063888</v>
      </c>
      <c r="FB15" s="85">
        <f ca="1">HLOOKUP(FB$1,$F$1:$BZ$108,$EW15,FALSE)</f>
        <v>787</v>
      </c>
      <c r="FC15" s="85">
        <f ca="1">HLOOKUP(FC$1,$F$1:$BZ$108,$EW15,FALSE)</f>
        <v>808</v>
      </c>
      <c r="FD15" s="85">
        <f ca="1">HLOOKUP(FD$1,$F$1:$BZ$108,$EW15,FALSE)</f>
        <v>833</v>
      </c>
      <c r="FE15" s="85">
        <f ca="1">HLOOKUP(FE$1,$F$1:$BZ$108,$EW15,FALSE)</f>
        <v>860</v>
      </c>
      <c r="FF15" s="85">
        <f ca="1">HLOOKUP(FF$1,$F$1:$BZ$108,$EW15,FALSE)</f>
        <v>900</v>
      </c>
      <c r="FG15" s="85">
        <f ca="1">HLOOKUP(FG$1,$F$1:$BZ$108,$EW15,FALSE)</f>
        <v>915</v>
      </c>
      <c r="FI15" s="85">
        <f t="shared" ca="1" si="97"/>
        <v>71.689601130209311</v>
      </c>
      <c r="FJ15">
        <v>1.4E-3</v>
      </c>
      <c r="FK15" s="85">
        <f ca="1">HLOOKUP(FK$1,$F$1:$BZ$108,$EW15,FALSE)/CA15*100000+FJ15</f>
        <v>512.46002526673044</v>
      </c>
      <c r="FL15" t="str">
        <f t="shared" si="98"/>
        <v xml:space="preserve">Biella </v>
      </c>
      <c r="FM15">
        <f t="shared" ca="1" si="108"/>
        <v>635.84148715238268</v>
      </c>
      <c r="FN15" t="str">
        <f t="shared" ca="1" si="100"/>
        <v xml:space="preserve">Lecco </v>
      </c>
      <c r="FO15" s="2">
        <v>94</v>
      </c>
      <c r="FP15" s="128">
        <f t="shared" ca="1" si="109"/>
        <v>55.813176966137291</v>
      </c>
      <c r="FQ15" t="str">
        <f t="shared" ca="1" si="102"/>
        <v xml:space="preserve">Milano </v>
      </c>
      <c r="FR15" s="2">
        <v>94</v>
      </c>
      <c r="FS15">
        <f t="shared" ca="1" si="103"/>
        <v>86</v>
      </c>
      <c r="FT15">
        <f t="shared" ca="1" si="104"/>
        <v>180.00139999999999</v>
      </c>
      <c r="FU15" t="str">
        <f t="shared" ca="1" si="105"/>
        <v xml:space="preserve">Milano </v>
      </c>
      <c r="FV15" s="85">
        <f t="shared" ca="1" si="106"/>
        <v>184.0008</v>
      </c>
      <c r="FW15" t="str">
        <f t="shared" ca="1" si="107"/>
        <v xml:space="preserve">Biella </v>
      </c>
    </row>
    <row r="16" spans="1:179" x14ac:dyDescent="0.25">
      <c r="A16">
        <f>IF(B16='Cruscotto province'!$E$3,A15+1,A15)</f>
        <v>1</v>
      </c>
      <c r="B16" t="s">
        <v>413</v>
      </c>
      <c r="C16" t="s">
        <v>157</v>
      </c>
      <c r="D16" s="2">
        <f>IFERROR(_xlfn.NUMBERVALUE(VLOOKUP(C16,'Sel province'!$F$2:$J$150,5,FALSE)),0)</f>
        <v>4102</v>
      </c>
      <c r="E16" s="85"/>
      <c r="F16">
        <v>11</v>
      </c>
      <c r="G16" s="85">
        <v>19</v>
      </c>
      <c r="H16">
        <v>41</v>
      </c>
      <c r="I16">
        <v>49</v>
      </c>
      <c r="J16">
        <v>62</v>
      </c>
      <c r="K16">
        <v>80</v>
      </c>
      <c r="L16">
        <v>86</v>
      </c>
      <c r="M16">
        <v>108</v>
      </c>
      <c r="N16">
        <v>122</v>
      </c>
      <c r="O16">
        <v>155</v>
      </c>
      <c r="P16">
        <v>195</v>
      </c>
      <c r="Q16">
        <v>230</v>
      </c>
      <c r="R16">
        <v>291</v>
      </c>
      <c r="S16">
        <v>333</v>
      </c>
      <c r="T16">
        <v>395</v>
      </c>
      <c r="U16">
        <v>465</v>
      </c>
      <c r="V16">
        <v>552</v>
      </c>
      <c r="W16">
        <v>610</v>
      </c>
      <c r="X16">
        <v>674</v>
      </c>
      <c r="Y16">
        <v>833</v>
      </c>
      <c r="Z16">
        <v>968</v>
      </c>
      <c r="AA16">
        <v>1107</v>
      </c>
      <c r="AB16">
        <v>1253</v>
      </c>
      <c r="AC16">
        <v>1413</v>
      </c>
      <c r="AD16">
        <v>1586</v>
      </c>
      <c r="AE16">
        <v>1743</v>
      </c>
      <c r="AF16">
        <v>1872</v>
      </c>
      <c r="AG16">
        <v>1940</v>
      </c>
      <c r="AH16">
        <v>2084</v>
      </c>
      <c r="AI16">
        <v>2225</v>
      </c>
      <c r="AJ16">
        <v>2339</v>
      </c>
      <c r="AK16">
        <v>2429</v>
      </c>
      <c r="AL16">
        <v>2521</v>
      </c>
      <c r="AM16">
        <v>2617</v>
      </c>
      <c r="AN16">
        <v>2656</v>
      </c>
      <c r="AO16">
        <v>2758</v>
      </c>
      <c r="AP16">
        <v>2856</v>
      </c>
      <c r="AQ16">
        <v>2954</v>
      </c>
      <c r="AR16">
        <v>3075</v>
      </c>
      <c r="AS16">
        <v>3197</v>
      </c>
      <c r="AT16">
        <v>3292</v>
      </c>
      <c r="AU16">
        <v>3320</v>
      </c>
      <c r="AV16">
        <v>3380</v>
      </c>
      <c r="AW16">
        <v>3490</v>
      </c>
      <c r="AX16">
        <v>3619</v>
      </c>
      <c r="AY16">
        <v>3679</v>
      </c>
      <c r="AZ16">
        <v>3740</v>
      </c>
      <c r="BA16">
        <v>3822</v>
      </c>
      <c r="BB16">
        <v>3865</v>
      </c>
      <c r="BC16">
        <v>3917</v>
      </c>
      <c r="BD16">
        <v>3971</v>
      </c>
      <c r="BE16">
        <v>4033</v>
      </c>
      <c r="BF16">
        <v>4102</v>
      </c>
      <c r="CA16" s="101">
        <v>1009210</v>
      </c>
      <c r="CB16" s="102">
        <f t="shared" si="44"/>
        <v>0.1089961454999455</v>
      </c>
      <c r="CC16" s="102">
        <f t="shared" si="45"/>
        <v>0.18826606949990587</v>
      </c>
      <c r="CD16" s="102">
        <f t="shared" si="46"/>
        <v>0.40625836049979686</v>
      </c>
      <c r="CE16" s="102">
        <f t="shared" si="47"/>
        <v>0.48552828449975727</v>
      </c>
      <c r="CF16" s="102">
        <f t="shared" si="48"/>
        <v>0.61434191099969282</v>
      </c>
      <c r="CG16" s="102">
        <f t="shared" si="49"/>
        <v>0.79269923999960368</v>
      </c>
      <c r="CH16" s="102">
        <f t="shared" si="50"/>
        <v>0.85215168299957389</v>
      </c>
      <c r="CI16" s="102">
        <f t="shared" si="51"/>
        <v>1.0701439739994649</v>
      </c>
      <c r="CJ16" s="102">
        <f t="shared" si="52"/>
        <v>1.2088663409993956</v>
      </c>
      <c r="CK16" s="102">
        <f t="shared" si="53"/>
        <v>1.5358547774992319</v>
      </c>
      <c r="CL16" s="102">
        <f t="shared" si="54"/>
        <v>1.9322043974990339</v>
      </c>
      <c r="CM16" s="102">
        <f t="shared" si="55"/>
        <v>2.2790103149988608</v>
      </c>
      <c r="CN16" s="102">
        <f t="shared" si="56"/>
        <v>2.883443485498558</v>
      </c>
      <c r="CO16" s="102">
        <f t="shared" si="57"/>
        <v>3.2996105864983503</v>
      </c>
      <c r="CP16" s="102">
        <f t="shared" si="58"/>
        <v>3.9139524974980429</v>
      </c>
      <c r="CQ16" s="102">
        <f t="shared" si="59"/>
        <v>4.607564332497696</v>
      </c>
      <c r="CR16" s="102">
        <f t="shared" si="60"/>
        <v>5.4696247559972653</v>
      </c>
      <c r="CS16" s="102">
        <f t="shared" si="61"/>
        <v>6.0443317049969787</v>
      </c>
      <c r="CT16" s="102">
        <f t="shared" si="62"/>
        <v>6.6784910969966607</v>
      </c>
      <c r="CU16" s="102">
        <f t="shared" si="63"/>
        <v>8.2539808364958738</v>
      </c>
      <c r="CV16" s="102">
        <f t="shared" si="64"/>
        <v>9.5916608039952038</v>
      </c>
      <c r="CW16" s="102">
        <f t="shared" si="65"/>
        <v>10.968975733494515</v>
      </c>
      <c r="CX16" s="102">
        <f t="shared" si="66"/>
        <v>12.415651846493791</v>
      </c>
      <c r="CY16" s="102">
        <f t="shared" si="67"/>
        <v>14.001050326492999</v>
      </c>
      <c r="CZ16" s="102">
        <f t="shared" si="68"/>
        <v>15.715262432992143</v>
      </c>
      <c r="DA16" s="102">
        <f t="shared" si="69"/>
        <v>17.270934691491366</v>
      </c>
      <c r="DB16" s="102">
        <f t="shared" si="70"/>
        <v>18.549162215990727</v>
      </c>
      <c r="DC16" s="102">
        <f t="shared" si="71"/>
        <v>19.222956569990387</v>
      </c>
      <c r="DD16" s="102">
        <f t="shared" si="72"/>
        <v>20.649815201989679</v>
      </c>
      <c r="DE16" s="102">
        <f t="shared" si="73"/>
        <v>22.046947612488978</v>
      </c>
      <c r="DF16" s="102">
        <f t="shared" si="74"/>
        <v>23.176544029488412</v>
      </c>
      <c r="DG16" s="102">
        <f t="shared" si="75"/>
        <v>24.068330674487967</v>
      </c>
      <c r="DH16" s="102">
        <f t="shared" si="76"/>
        <v>24.979934800487513</v>
      </c>
      <c r="DI16" s="102">
        <f t="shared" si="77"/>
        <v>25.931173888487034</v>
      </c>
      <c r="DJ16" s="102">
        <f t="shared" si="78"/>
        <v>26.317614767986843</v>
      </c>
      <c r="DK16" s="102">
        <f t="shared" si="79"/>
        <v>27.328306298986337</v>
      </c>
      <c r="DL16" s="102">
        <f t="shared" si="80"/>
        <v>28.299362867985852</v>
      </c>
      <c r="DM16" s="102">
        <f t="shared" si="81"/>
        <v>29.270419436985364</v>
      </c>
      <c r="DN16" s="102">
        <f t="shared" si="82"/>
        <v>30.469377037484765</v>
      </c>
      <c r="DO16" s="102">
        <f t="shared" si="83"/>
        <v>31.678243378484161</v>
      </c>
      <c r="DP16" s="102">
        <f t="shared" si="84"/>
        <v>32.619573725983692</v>
      </c>
      <c r="DQ16" s="102">
        <f t="shared" si="85"/>
        <v>32.897018459983549</v>
      </c>
      <c r="DR16" s="102">
        <f t="shared" si="86"/>
        <v>33.491542889983251</v>
      </c>
      <c r="DS16" s="102">
        <f t="shared" si="87"/>
        <v>34.581504344982712</v>
      </c>
      <c r="DT16" s="102">
        <f t="shared" si="88"/>
        <v>35.859731869482069</v>
      </c>
      <c r="DU16" s="102">
        <f t="shared" si="89"/>
        <v>36.45425629948177</v>
      </c>
      <c r="DV16" s="102">
        <f t="shared" si="90"/>
        <v>37.058689469981474</v>
      </c>
      <c r="DW16" s="102">
        <f t="shared" si="91"/>
        <v>37.871206190981063</v>
      </c>
      <c r="DX16" s="102">
        <f t="shared" si="92"/>
        <v>38.297282032480851</v>
      </c>
      <c r="DY16" s="102">
        <f t="shared" si="93"/>
        <v>38.812536538480593</v>
      </c>
      <c r="DZ16" s="102">
        <f t="shared" si="94"/>
        <v>39.347608525480325</v>
      </c>
      <c r="EA16" s="102">
        <f t="shared" si="95"/>
        <v>39.961950436480024</v>
      </c>
      <c r="EB16" s="102">
        <f t="shared" si="111"/>
        <v>40.645653530979672</v>
      </c>
      <c r="EC16" s="102">
        <f t="shared" si="111"/>
        <v>0</v>
      </c>
      <c r="ED16" s="102">
        <f t="shared" si="111"/>
        <v>0</v>
      </c>
      <c r="EE16" s="102">
        <f t="shared" si="111"/>
        <v>0</v>
      </c>
      <c r="EF16" s="102">
        <f t="shared" si="111"/>
        <v>0</v>
      </c>
      <c r="EG16" s="102">
        <f t="shared" si="111"/>
        <v>0</v>
      </c>
      <c r="EH16" s="102">
        <f t="shared" si="111"/>
        <v>0</v>
      </c>
      <c r="EI16" s="102">
        <f t="shared" si="111"/>
        <v>0</v>
      </c>
      <c r="EJ16" s="102">
        <f t="shared" si="111"/>
        <v>0</v>
      </c>
      <c r="EK16" s="102">
        <f t="shared" si="111"/>
        <v>0</v>
      </c>
      <c r="EL16" s="102">
        <f t="shared" si="111"/>
        <v>0</v>
      </c>
      <c r="EM16" s="102">
        <f t="shared" si="111"/>
        <v>0</v>
      </c>
      <c r="EN16" s="102">
        <f t="shared" si="111"/>
        <v>0</v>
      </c>
      <c r="EO16" s="102">
        <f t="shared" si="111"/>
        <v>0</v>
      </c>
      <c r="EP16" s="102">
        <f t="shared" si="111"/>
        <v>0</v>
      </c>
      <c r="EQ16" s="102">
        <f t="shared" si="110"/>
        <v>0</v>
      </c>
      <c r="ER16" s="102">
        <f t="shared" si="110"/>
        <v>0</v>
      </c>
      <c r="ES16" s="102">
        <f t="shared" si="110"/>
        <v>0</v>
      </c>
      <c r="ET16" s="102">
        <f t="shared" si="110"/>
        <v>0</v>
      </c>
      <c r="EU16" s="102">
        <f t="shared" si="110"/>
        <v>0</v>
      </c>
      <c r="EW16">
        <v>16</v>
      </c>
      <c r="EY16" t="s">
        <v>75</v>
      </c>
      <c r="EZ16">
        <f t="shared" si="96"/>
        <v>0</v>
      </c>
      <c r="FB16" s="85">
        <f ca="1">HLOOKUP(FB$1,$F$1:$BZ$108,$EW16,FALSE)</f>
        <v>3822</v>
      </c>
      <c r="FC16" s="85">
        <f ca="1">HLOOKUP(FC$1,$F$1:$BZ$108,$EW16,FALSE)</f>
        <v>3865</v>
      </c>
      <c r="FD16" s="85">
        <f ca="1">HLOOKUP(FD$1,$F$1:$BZ$108,$EW16,FALSE)</f>
        <v>3917</v>
      </c>
      <c r="FE16" s="85">
        <f ca="1">HLOOKUP(FE$1,$F$1:$BZ$108,$EW16,FALSE)</f>
        <v>3971</v>
      </c>
      <c r="FF16" s="85">
        <f ca="1">HLOOKUP(FF$1,$F$1:$BZ$108,$EW16,FALSE)</f>
        <v>4033</v>
      </c>
      <c r="FG16" s="85">
        <f ca="1">HLOOKUP(FG$1,$F$1:$BZ$108,$EW16,FALSE)</f>
        <v>4102</v>
      </c>
      <c r="FI16" s="85">
        <f t="shared" ca="1" si="97"/>
        <v>27.745973399986127</v>
      </c>
      <c r="FJ16">
        <v>1.5E-3</v>
      </c>
      <c r="FK16" s="85">
        <f ca="1">HLOOKUP(FK$1,$F$1:$BZ$108,$EW16,FALSE)/CA16*100000+FJ16</f>
        <v>406.4580353097968</v>
      </c>
      <c r="FL16" t="str">
        <f t="shared" si="98"/>
        <v xml:space="preserve">Bologna </v>
      </c>
      <c r="FM16">
        <f t="shared" ca="1" si="108"/>
        <v>635.04733623734876</v>
      </c>
      <c r="FN16" t="str">
        <f t="shared" ca="1" si="100"/>
        <v xml:space="preserve">Asti </v>
      </c>
      <c r="FO16" s="2">
        <v>93</v>
      </c>
      <c r="FP16" s="128">
        <f t="shared" ca="1" si="109"/>
        <v>52.348855685922651</v>
      </c>
      <c r="FQ16" t="str">
        <f t="shared" ca="1" si="102"/>
        <v xml:space="preserve">Vercelli </v>
      </c>
      <c r="FR16" s="2">
        <v>93</v>
      </c>
      <c r="FS16">
        <f t="shared" ca="1" si="103"/>
        <v>90</v>
      </c>
      <c r="FT16">
        <f t="shared" ca="1" si="104"/>
        <v>183.00149999999999</v>
      </c>
      <c r="FU16" t="str">
        <f t="shared" ca="1" si="105"/>
        <v xml:space="preserve">Vercelli </v>
      </c>
      <c r="FV16" s="85">
        <f t="shared" ca="1" si="106"/>
        <v>183.00149999999999</v>
      </c>
      <c r="FW16" t="str">
        <f t="shared" ca="1" si="107"/>
        <v xml:space="preserve">Vercelli </v>
      </c>
    </row>
    <row r="17" spans="1:179" x14ac:dyDescent="0.25">
      <c r="A17">
        <f>IF(B17='Cruscotto province'!$E$3,A16+1,A16)</f>
        <v>1</v>
      </c>
      <c r="B17" t="s">
        <v>359</v>
      </c>
      <c r="C17" t="s">
        <v>62</v>
      </c>
      <c r="D17" s="2">
        <f>IFERROR(_xlfn.NUMBERVALUE(VLOOKUP(C17,'Sel province'!$F$2:$J$150,5,FALSE)),0)</f>
        <v>2476</v>
      </c>
      <c r="E17" s="85"/>
      <c r="F17">
        <v>1</v>
      </c>
      <c r="G17" s="85">
        <v>1</v>
      </c>
      <c r="H17">
        <v>4</v>
      </c>
      <c r="I17">
        <v>9</v>
      </c>
      <c r="J17">
        <v>9</v>
      </c>
      <c r="K17">
        <v>9</v>
      </c>
      <c r="L17">
        <v>38</v>
      </c>
      <c r="M17">
        <v>75</v>
      </c>
      <c r="N17">
        <v>104</v>
      </c>
      <c r="O17">
        <v>125</v>
      </c>
      <c r="P17">
        <v>173</v>
      </c>
      <c r="Q17">
        <v>204</v>
      </c>
      <c r="R17">
        <v>241</v>
      </c>
      <c r="S17">
        <v>291</v>
      </c>
      <c r="T17">
        <v>376</v>
      </c>
      <c r="U17">
        <v>436</v>
      </c>
      <c r="V17">
        <v>548</v>
      </c>
      <c r="W17">
        <v>621</v>
      </c>
      <c r="X17">
        <v>678</v>
      </c>
      <c r="Y17">
        <v>724</v>
      </c>
      <c r="Z17">
        <v>781</v>
      </c>
      <c r="AA17">
        <v>858</v>
      </c>
      <c r="AB17">
        <v>906</v>
      </c>
      <c r="AC17">
        <v>1003</v>
      </c>
      <c r="AD17">
        <v>1109</v>
      </c>
      <c r="AE17">
        <v>1214</v>
      </c>
      <c r="AF17">
        <v>1325</v>
      </c>
      <c r="AG17">
        <v>1371</v>
      </c>
      <c r="AH17">
        <v>1418</v>
      </c>
      <c r="AI17">
        <v>1479</v>
      </c>
      <c r="AJ17">
        <v>1559</v>
      </c>
      <c r="AK17">
        <v>1592</v>
      </c>
      <c r="AL17">
        <v>1644</v>
      </c>
      <c r="AM17">
        <v>1722</v>
      </c>
      <c r="AN17">
        <v>1811</v>
      </c>
      <c r="AO17">
        <v>1835</v>
      </c>
      <c r="AP17">
        <v>1903</v>
      </c>
      <c r="AQ17">
        <v>1955</v>
      </c>
      <c r="AR17">
        <v>1957</v>
      </c>
      <c r="AS17">
        <v>2098</v>
      </c>
      <c r="AT17">
        <v>2149</v>
      </c>
      <c r="AU17">
        <v>2184</v>
      </c>
      <c r="AV17">
        <v>2224</v>
      </c>
      <c r="AW17">
        <v>2267</v>
      </c>
      <c r="AX17">
        <v>2296</v>
      </c>
      <c r="AY17">
        <v>2325</v>
      </c>
      <c r="AZ17">
        <v>2380</v>
      </c>
      <c r="BA17">
        <v>2394</v>
      </c>
      <c r="BB17">
        <v>2410</v>
      </c>
      <c r="BC17">
        <v>2416</v>
      </c>
      <c r="BD17">
        <v>2435</v>
      </c>
      <c r="BE17">
        <v>2456</v>
      </c>
      <c r="BF17">
        <v>2476</v>
      </c>
      <c r="CA17" s="101">
        <v>524256</v>
      </c>
      <c r="CB17" s="102">
        <f t="shared" si="44"/>
        <v>1.907465055240188E-2</v>
      </c>
      <c r="CC17" s="102">
        <f t="shared" si="45"/>
        <v>1.907465055240188E-2</v>
      </c>
      <c r="CD17" s="102">
        <f t="shared" si="46"/>
        <v>7.6298602209607519E-2</v>
      </c>
      <c r="CE17" s="102">
        <f t="shared" si="47"/>
        <v>0.17167185497161691</v>
      </c>
      <c r="CF17" s="102">
        <f t="shared" si="48"/>
        <v>0.17167185497161691</v>
      </c>
      <c r="CG17" s="102">
        <f t="shared" si="49"/>
        <v>0.17167185497161691</v>
      </c>
      <c r="CH17" s="102">
        <f t="shared" si="50"/>
        <v>0.72483672099127139</v>
      </c>
      <c r="CI17" s="102">
        <f t="shared" si="51"/>
        <v>1.430598791430141</v>
      </c>
      <c r="CJ17" s="102">
        <f t="shared" si="52"/>
        <v>1.9837636574497954</v>
      </c>
      <c r="CK17" s="102">
        <f t="shared" si="53"/>
        <v>2.3843313190502351</v>
      </c>
      <c r="CL17" s="102">
        <f t="shared" si="54"/>
        <v>3.299914545565525</v>
      </c>
      <c r="CM17" s="102">
        <f t="shared" si="55"/>
        <v>3.8912287126899834</v>
      </c>
      <c r="CN17" s="102">
        <f t="shared" si="56"/>
        <v>4.5969907831288532</v>
      </c>
      <c r="CO17" s="102">
        <f t="shared" si="57"/>
        <v>5.5507233107489471</v>
      </c>
      <c r="CP17" s="102">
        <f t="shared" si="58"/>
        <v>7.1720686077031068</v>
      </c>
      <c r="CQ17" s="102">
        <f t="shared" si="59"/>
        <v>8.3165476408472188</v>
      </c>
      <c r="CR17" s="102">
        <f t="shared" si="60"/>
        <v>10.45290850271623</v>
      </c>
      <c r="CS17" s="102">
        <f t="shared" si="61"/>
        <v>11.845357993041567</v>
      </c>
      <c r="CT17" s="102">
        <f t="shared" si="62"/>
        <v>12.932613074528474</v>
      </c>
      <c r="CU17" s="102">
        <f t="shared" si="63"/>
        <v>13.810046999938962</v>
      </c>
      <c r="CV17" s="102">
        <f t="shared" si="64"/>
        <v>14.897302081425869</v>
      </c>
      <c r="CW17" s="102">
        <f t="shared" si="65"/>
        <v>16.366050173960812</v>
      </c>
      <c r="CX17" s="102">
        <f t="shared" si="66"/>
        <v>17.281633400476103</v>
      </c>
      <c r="CY17" s="102">
        <f t="shared" si="67"/>
        <v>19.131874504059084</v>
      </c>
      <c r="CZ17" s="102">
        <f t="shared" si="68"/>
        <v>21.153787462613685</v>
      </c>
      <c r="DA17" s="102">
        <f t="shared" si="69"/>
        <v>23.156625770615882</v>
      </c>
      <c r="DB17" s="102">
        <f t="shared" si="70"/>
        <v>25.273911981932489</v>
      </c>
      <c r="DC17" s="102">
        <f t="shared" si="71"/>
        <v>26.151345907342979</v>
      </c>
      <c r="DD17" s="102">
        <f t="shared" si="72"/>
        <v>27.047854483305866</v>
      </c>
      <c r="DE17" s="102">
        <f t="shared" si="73"/>
        <v>28.211408167002379</v>
      </c>
      <c r="DF17" s="102">
        <f t="shared" si="74"/>
        <v>29.73738021119453</v>
      </c>
      <c r="DG17" s="102">
        <f t="shared" si="75"/>
        <v>30.366843679423791</v>
      </c>
      <c r="DH17" s="102">
        <f t="shared" si="76"/>
        <v>31.358725508148691</v>
      </c>
      <c r="DI17" s="102">
        <f t="shared" si="77"/>
        <v>32.846548251236037</v>
      </c>
      <c r="DJ17" s="102">
        <f t="shared" si="78"/>
        <v>34.544192150399802</v>
      </c>
      <c r="DK17" s="102">
        <f t="shared" si="79"/>
        <v>35.001983763657449</v>
      </c>
      <c r="DL17" s="102">
        <f t="shared" si="80"/>
        <v>36.299060001220774</v>
      </c>
      <c r="DM17" s="102">
        <f t="shared" si="81"/>
        <v>37.290941829945673</v>
      </c>
      <c r="DN17" s="102">
        <f t="shared" si="82"/>
        <v>37.329091131050475</v>
      </c>
      <c r="DO17" s="102">
        <f t="shared" si="83"/>
        <v>40.018616858939147</v>
      </c>
      <c r="DP17" s="102">
        <f t="shared" si="84"/>
        <v>40.991424037111642</v>
      </c>
      <c r="DQ17" s="102">
        <f t="shared" si="85"/>
        <v>41.659036806445705</v>
      </c>
      <c r="DR17" s="102">
        <f t="shared" si="86"/>
        <v>42.422022828541778</v>
      </c>
      <c r="DS17" s="102">
        <f t="shared" si="87"/>
        <v>43.242232802295064</v>
      </c>
      <c r="DT17" s="102">
        <f t="shared" si="88"/>
        <v>43.795397668314713</v>
      </c>
      <c r="DU17" s="102">
        <f t="shared" si="89"/>
        <v>44.348562534334377</v>
      </c>
      <c r="DV17" s="102">
        <f t="shared" si="90"/>
        <v>45.397668314716476</v>
      </c>
      <c r="DW17" s="102">
        <f t="shared" si="91"/>
        <v>45.664713422450099</v>
      </c>
      <c r="DX17" s="102">
        <f t="shared" si="92"/>
        <v>45.969907831288531</v>
      </c>
      <c r="DY17" s="102">
        <f t="shared" si="93"/>
        <v>46.084355734602944</v>
      </c>
      <c r="DZ17" s="102">
        <f t="shared" si="94"/>
        <v>46.446774095098583</v>
      </c>
      <c r="EA17" s="102">
        <f t="shared" si="95"/>
        <v>46.847341756699016</v>
      </c>
      <c r="EB17" s="102">
        <f t="shared" si="111"/>
        <v>47.228834767747053</v>
      </c>
      <c r="EC17" s="102">
        <f t="shared" si="111"/>
        <v>0</v>
      </c>
      <c r="ED17" s="102">
        <f t="shared" si="111"/>
        <v>0</v>
      </c>
      <c r="EE17" s="102">
        <f t="shared" si="111"/>
        <v>0</v>
      </c>
      <c r="EF17" s="102">
        <f t="shared" si="111"/>
        <v>0</v>
      </c>
      <c r="EG17" s="102">
        <f t="shared" si="111"/>
        <v>0</v>
      </c>
      <c r="EH17" s="102">
        <f t="shared" si="111"/>
        <v>0</v>
      </c>
      <c r="EI17" s="102">
        <f t="shared" si="111"/>
        <v>0</v>
      </c>
      <c r="EJ17" s="102">
        <f t="shared" si="111"/>
        <v>0</v>
      </c>
      <c r="EK17" s="102">
        <f t="shared" si="111"/>
        <v>0</v>
      </c>
      <c r="EL17" s="102">
        <f t="shared" si="111"/>
        <v>0</v>
      </c>
      <c r="EM17" s="102">
        <f t="shared" si="111"/>
        <v>0</v>
      </c>
      <c r="EN17" s="102">
        <f t="shared" si="111"/>
        <v>0</v>
      </c>
      <c r="EO17" s="102">
        <f t="shared" si="111"/>
        <v>0</v>
      </c>
      <c r="EP17" s="102">
        <f t="shared" si="111"/>
        <v>0</v>
      </c>
      <c r="EQ17" s="102">
        <f t="shared" si="110"/>
        <v>0</v>
      </c>
      <c r="ER17" s="102">
        <f t="shared" si="110"/>
        <v>0</v>
      </c>
      <c r="ES17" s="102">
        <f t="shared" si="110"/>
        <v>0</v>
      </c>
      <c r="ET17" s="102">
        <f t="shared" si="110"/>
        <v>0</v>
      </c>
      <c r="EU17" s="102">
        <f t="shared" si="110"/>
        <v>0</v>
      </c>
      <c r="EW17">
        <v>17</v>
      </c>
      <c r="EY17" t="s">
        <v>70</v>
      </c>
      <c r="EZ17">
        <f t="shared" si="96"/>
        <v>310449</v>
      </c>
      <c r="FB17" s="85">
        <f ca="1">HLOOKUP(FB$1,$F$1:$BZ$108,$EW17,FALSE)</f>
        <v>2394</v>
      </c>
      <c r="FC17" s="85">
        <f ca="1">HLOOKUP(FC$1,$F$1:$BZ$108,$EW17,FALSE)</f>
        <v>2410</v>
      </c>
      <c r="FD17" s="85">
        <f ca="1">HLOOKUP(FD$1,$F$1:$BZ$108,$EW17,FALSE)</f>
        <v>2416</v>
      </c>
      <c r="FE17" s="85">
        <f ca="1">HLOOKUP(FE$1,$F$1:$BZ$108,$EW17,FALSE)</f>
        <v>2435</v>
      </c>
      <c r="FF17" s="85">
        <f ca="1">HLOOKUP(FF$1,$F$1:$BZ$108,$EW17,FALSE)</f>
        <v>2456</v>
      </c>
      <c r="FG17" s="85">
        <f ca="1">HLOOKUP(FG$1,$F$1:$BZ$108,$EW17,FALSE)</f>
        <v>2476</v>
      </c>
      <c r="FI17" s="85">
        <f t="shared" ca="1" si="97"/>
        <v>15.642813452969541</v>
      </c>
      <c r="FJ17">
        <v>1.6000000000000001E-3</v>
      </c>
      <c r="FK17" s="85">
        <f ca="1">HLOOKUP(FK$1,$F$1:$BZ$108,$EW17,FALSE)/CA17*100000+FJ17</f>
        <v>472.28994767747054</v>
      </c>
      <c r="FL17" t="str">
        <f t="shared" si="98"/>
        <v xml:space="preserve">Bolzano </v>
      </c>
      <c r="FM17">
        <f t="shared" ca="1" si="108"/>
        <v>622.81461217557614</v>
      </c>
      <c r="FN17" t="str">
        <f t="shared" ca="1" si="100"/>
        <v xml:space="preserve">Sondrio </v>
      </c>
      <c r="FO17" s="2">
        <v>92</v>
      </c>
      <c r="FP17" s="128">
        <f t="shared" ca="1" si="109"/>
        <v>51.606441134732506</v>
      </c>
      <c r="FQ17" t="str">
        <f t="shared" ca="1" si="102"/>
        <v xml:space="preserve">Cuneo </v>
      </c>
      <c r="FR17" s="2">
        <v>92</v>
      </c>
      <c r="FS17">
        <f t="shared" ca="1" si="103"/>
        <v>72</v>
      </c>
      <c r="FT17">
        <f t="shared" ca="1" si="104"/>
        <v>164.0016</v>
      </c>
      <c r="FU17" t="str">
        <f t="shared" ca="1" si="105"/>
        <v xml:space="preserve">Cuneo </v>
      </c>
      <c r="FV17" s="85">
        <f t="shared" ca="1" si="106"/>
        <v>182.00299999999999</v>
      </c>
      <c r="FW17" t="str">
        <f t="shared" ca="1" si="107"/>
        <v xml:space="preserve">Bergamo </v>
      </c>
    </row>
    <row r="18" spans="1:179" x14ac:dyDescent="0.25">
      <c r="A18">
        <f>IF(B18='Cruscotto province'!$E$3,A17+1,A17)</f>
        <v>2</v>
      </c>
      <c r="B18" t="s">
        <v>68</v>
      </c>
      <c r="C18" t="s">
        <v>158</v>
      </c>
      <c r="D18" s="2">
        <f>IFERROR(_xlfn.NUMBERVALUE(VLOOKUP(C18,'Sel province'!$F$2:$J$150,5,FALSE)),0)</f>
        <v>12540</v>
      </c>
      <c r="E18" s="85"/>
      <c r="F18">
        <v>127</v>
      </c>
      <c r="G18" s="85">
        <v>155</v>
      </c>
      <c r="H18">
        <v>182</v>
      </c>
      <c r="I18">
        <v>413</v>
      </c>
      <c r="J18">
        <v>501</v>
      </c>
      <c r="K18">
        <v>739</v>
      </c>
      <c r="L18">
        <v>790</v>
      </c>
      <c r="M18">
        <v>1351</v>
      </c>
      <c r="N18">
        <v>1598</v>
      </c>
      <c r="O18">
        <v>1784</v>
      </c>
      <c r="P18">
        <v>2122</v>
      </c>
      <c r="Q18">
        <v>2473</v>
      </c>
      <c r="R18">
        <v>2918</v>
      </c>
      <c r="S18">
        <v>3300</v>
      </c>
      <c r="T18">
        <v>3784</v>
      </c>
      <c r="U18">
        <v>4247</v>
      </c>
      <c r="V18">
        <v>4648</v>
      </c>
      <c r="W18">
        <v>5028</v>
      </c>
      <c r="X18">
        <v>5317</v>
      </c>
      <c r="Y18">
        <v>5905</v>
      </c>
      <c r="Z18">
        <v>6298</v>
      </c>
      <c r="AA18">
        <v>6597</v>
      </c>
      <c r="AB18">
        <v>6931</v>
      </c>
      <c r="AC18">
        <v>7305</v>
      </c>
      <c r="AD18">
        <v>7678</v>
      </c>
      <c r="AE18">
        <v>8013</v>
      </c>
      <c r="AF18">
        <v>8213</v>
      </c>
      <c r="AG18">
        <v>8367</v>
      </c>
      <c r="AH18">
        <v>8598</v>
      </c>
      <c r="AI18">
        <v>8757</v>
      </c>
      <c r="AJ18">
        <v>9014</v>
      </c>
      <c r="AK18">
        <v>9180</v>
      </c>
      <c r="AL18">
        <v>9340</v>
      </c>
      <c r="AM18">
        <v>9477</v>
      </c>
      <c r="AN18">
        <v>9594</v>
      </c>
      <c r="AO18">
        <v>9909</v>
      </c>
      <c r="AP18">
        <v>10122</v>
      </c>
      <c r="AQ18">
        <v>10369</v>
      </c>
      <c r="AR18">
        <v>10599</v>
      </c>
      <c r="AS18">
        <v>10868</v>
      </c>
      <c r="AT18">
        <v>11058</v>
      </c>
      <c r="AU18">
        <v>11093</v>
      </c>
      <c r="AV18">
        <v>11187</v>
      </c>
      <c r="AW18">
        <v>11355</v>
      </c>
      <c r="AX18">
        <v>11567</v>
      </c>
      <c r="AY18">
        <v>11758</v>
      </c>
      <c r="AZ18">
        <v>11946</v>
      </c>
      <c r="BA18">
        <v>12004</v>
      </c>
      <c r="BB18">
        <v>12078</v>
      </c>
      <c r="BC18">
        <v>12178</v>
      </c>
      <c r="BD18">
        <v>12308</v>
      </c>
      <c r="BE18">
        <v>12475</v>
      </c>
      <c r="BF18">
        <v>12540</v>
      </c>
      <c r="CA18" s="101">
        <v>1262318</v>
      </c>
      <c r="CB18" s="102">
        <f t="shared" si="44"/>
        <v>1.0060856297699945</v>
      </c>
      <c r="CC18" s="102">
        <f t="shared" ref="CC18:CC81" si="112">+G18/$CA18*10000</f>
        <v>1.227899784364954</v>
      </c>
      <c r="CD18" s="102">
        <f t="shared" ref="CD18:CD81" si="113">+H18/$CA18*10000</f>
        <v>1.4417920048672364</v>
      </c>
      <c r="CE18" s="102">
        <f t="shared" ref="CE18:CE81" si="114">+I18/$CA18*10000</f>
        <v>3.2717587802756518</v>
      </c>
      <c r="CF18" s="102">
        <f t="shared" ref="CF18:CF81" si="115">+J18/$CA18*10000</f>
        <v>3.9688889804312382</v>
      </c>
      <c r="CG18" s="102">
        <f t="shared" ref="CG18:CG81" si="116">+K18/$CA18*10000</f>
        <v>5.8543092944883934</v>
      </c>
      <c r="CH18" s="102">
        <f t="shared" ref="CH18:CH81" si="117">+L18/$CA18*10000</f>
        <v>6.2583279332149271</v>
      </c>
      <c r="CI18" s="102">
        <f t="shared" ref="CI18:CI81" si="118">+M18/$CA18*10000</f>
        <v>10.702532959206792</v>
      </c>
      <c r="CJ18" s="102">
        <f t="shared" ref="CJ18:CJ81" si="119">+N18/$CA18*10000</f>
        <v>12.659250680098042</v>
      </c>
      <c r="CK18" s="102">
        <f t="shared" ref="CK18:CK81" si="120">+O18/$CA18*10000</f>
        <v>14.132730421335987</v>
      </c>
      <c r="CL18" s="102">
        <f t="shared" ref="CL18:CL81" si="121">+P18/$CA18*10000</f>
        <v>16.810344144660853</v>
      </c>
      <c r="CM18" s="102">
        <f t="shared" ref="CM18:CM81" si="122">+Q18/$CA18*10000</f>
        <v>19.590943011190522</v>
      </c>
      <c r="CN18" s="102">
        <f t="shared" ref="CN18:CN49" si="123">+R18/$CA18*10000</f>
        <v>23.116203682431845</v>
      </c>
      <c r="CO18" s="102">
        <f t="shared" ref="CO18:CO49" si="124">+S18/$CA18*10000</f>
        <v>26.142382505834505</v>
      </c>
      <c r="CP18" s="102">
        <f t="shared" si="58"/>
        <v>29.976598606690231</v>
      </c>
      <c r="CQ18" s="102">
        <f t="shared" si="59"/>
        <v>33.644454091599741</v>
      </c>
      <c r="CR18" s="102">
        <f t="shared" si="60"/>
        <v>36.821149662763268</v>
      </c>
      <c r="CS18" s="102">
        <f t="shared" si="61"/>
        <v>39.831484617980571</v>
      </c>
      <c r="CT18" s="102">
        <f t="shared" si="62"/>
        <v>42.120923570764262</v>
      </c>
      <c r="CU18" s="102">
        <f t="shared" si="63"/>
        <v>46.779020817258406</v>
      </c>
      <c r="CV18" s="102">
        <f t="shared" si="64"/>
        <v>49.892340915680521</v>
      </c>
      <c r="CW18" s="102">
        <f t="shared" si="65"/>
        <v>52.260999209390981</v>
      </c>
      <c r="CX18" s="102">
        <f t="shared" si="66"/>
        <v>54.906925196345135</v>
      </c>
      <c r="CY18" s="102">
        <f t="shared" si="67"/>
        <v>57.869728547006382</v>
      </c>
      <c r="CZ18" s="102">
        <f t="shared" si="68"/>
        <v>60.824609963574943</v>
      </c>
      <c r="DA18" s="102">
        <f t="shared" si="69"/>
        <v>63.478457884621776</v>
      </c>
      <c r="DB18" s="102">
        <f t="shared" si="70"/>
        <v>65.062844703157211</v>
      </c>
      <c r="DC18" s="102">
        <f t="shared" si="71"/>
        <v>66.282822553429483</v>
      </c>
      <c r="DD18" s="102">
        <f t="shared" si="72"/>
        <v>68.112789328837891</v>
      </c>
      <c r="DE18" s="102">
        <f t="shared" si="73"/>
        <v>69.372376849573556</v>
      </c>
      <c r="DF18" s="102">
        <f t="shared" si="74"/>
        <v>71.408313911391588</v>
      </c>
      <c r="DG18" s="102">
        <f t="shared" si="75"/>
        <v>72.723354970775986</v>
      </c>
      <c r="DH18" s="102">
        <f t="shared" si="76"/>
        <v>73.990864425604329</v>
      </c>
      <c r="DI18" s="102">
        <f t="shared" si="77"/>
        <v>75.076169396301083</v>
      </c>
      <c r="DJ18" s="102">
        <f t="shared" si="78"/>
        <v>76.003035685144312</v>
      </c>
      <c r="DK18" s="102">
        <f t="shared" si="79"/>
        <v>78.498444924337605</v>
      </c>
      <c r="DL18" s="102">
        <f t="shared" si="80"/>
        <v>80.185816886077845</v>
      </c>
      <c r="DM18" s="102">
        <f t="shared" si="81"/>
        <v>82.142534606969093</v>
      </c>
      <c r="DN18" s="102">
        <f t="shared" si="82"/>
        <v>83.964579448284823</v>
      </c>
      <c r="DO18" s="102">
        <f t="shared" si="83"/>
        <v>86.095579719214967</v>
      </c>
      <c r="DP18" s="102">
        <f t="shared" si="84"/>
        <v>87.600747196823619</v>
      </c>
      <c r="DQ18" s="102">
        <f t="shared" si="85"/>
        <v>87.87801489006732</v>
      </c>
      <c r="DR18" s="102">
        <f t="shared" si="86"/>
        <v>88.622676694778974</v>
      </c>
      <c r="DS18" s="102">
        <f t="shared" si="87"/>
        <v>89.95356162234873</v>
      </c>
      <c r="DT18" s="102">
        <f t="shared" si="88"/>
        <v>91.633011649996277</v>
      </c>
      <c r="DU18" s="102">
        <f t="shared" si="89"/>
        <v>93.146101061697621</v>
      </c>
      <c r="DV18" s="102">
        <f t="shared" si="90"/>
        <v>94.635424671120902</v>
      </c>
      <c r="DW18" s="102">
        <f t="shared" si="91"/>
        <v>95.094896848496177</v>
      </c>
      <c r="DX18" s="102">
        <f t="shared" si="92"/>
        <v>95.681119971354292</v>
      </c>
      <c r="DY18" s="102">
        <f t="shared" si="93"/>
        <v>96.473313380622002</v>
      </c>
      <c r="DZ18" s="102">
        <f t="shared" si="94"/>
        <v>97.503164812670022</v>
      </c>
      <c r="EA18" s="102">
        <f t="shared" si="95"/>
        <v>98.826127806147113</v>
      </c>
      <c r="EB18" s="102">
        <f t="shared" si="111"/>
        <v>99.341053522171123</v>
      </c>
      <c r="EC18" s="102">
        <f t="shared" si="111"/>
        <v>0</v>
      </c>
      <c r="ED18" s="102">
        <f t="shared" si="111"/>
        <v>0</v>
      </c>
      <c r="EE18" s="102">
        <f t="shared" si="111"/>
        <v>0</v>
      </c>
      <c r="EF18" s="102">
        <f t="shared" si="111"/>
        <v>0</v>
      </c>
      <c r="EG18" s="102">
        <f t="shared" si="111"/>
        <v>0</v>
      </c>
      <c r="EH18" s="102">
        <f t="shared" si="111"/>
        <v>0</v>
      </c>
      <c r="EI18" s="102">
        <f t="shared" si="111"/>
        <v>0</v>
      </c>
      <c r="EJ18" s="102">
        <f t="shared" si="111"/>
        <v>0</v>
      </c>
      <c r="EK18" s="102">
        <f t="shared" si="111"/>
        <v>0</v>
      </c>
      <c r="EL18" s="102">
        <f t="shared" si="111"/>
        <v>0</v>
      </c>
      <c r="EM18" s="102">
        <f t="shared" si="111"/>
        <v>0</v>
      </c>
      <c r="EN18" s="102">
        <f t="shared" si="111"/>
        <v>0</v>
      </c>
      <c r="EO18" s="102">
        <f t="shared" si="111"/>
        <v>0</v>
      </c>
      <c r="EP18" s="102">
        <f t="shared" si="111"/>
        <v>0</v>
      </c>
      <c r="EQ18" s="102">
        <f t="shared" si="110"/>
        <v>0</v>
      </c>
      <c r="ER18" s="102">
        <f t="shared" si="110"/>
        <v>0</v>
      </c>
      <c r="ES18" s="102">
        <f t="shared" si="110"/>
        <v>0</v>
      </c>
      <c r="ET18" s="102">
        <f t="shared" si="110"/>
        <v>0</v>
      </c>
      <c r="EU18" s="102">
        <f t="shared" si="110"/>
        <v>0</v>
      </c>
      <c r="EW18">
        <v>18</v>
      </c>
      <c r="EY18" t="s">
        <v>61</v>
      </c>
      <c r="EZ18">
        <f t="shared" si="96"/>
        <v>570365</v>
      </c>
      <c r="FB18" s="85">
        <f ca="1">HLOOKUP(FB$1,$F$1:$BZ$108,$EW18,FALSE)</f>
        <v>12004</v>
      </c>
      <c r="FC18" s="85">
        <f ca="1">HLOOKUP(FC$1,$F$1:$BZ$108,$EW18,FALSE)</f>
        <v>12078</v>
      </c>
      <c r="FD18" s="85">
        <f ca="1">HLOOKUP(FD$1,$F$1:$BZ$108,$EW18,FALSE)</f>
        <v>12178</v>
      </c>
      <c r="FE18" s="85">
        <f ca="1">HLOOKUP(FE$1,$F$1:$BZ$108,$EW18,FALSE)</f>
        <v>12308</v>
      </c>
      <c r="FF18" s="85">
        <f ca="1">HLOOKUP(FF$1,$F$1:$BZ$108,$EW18,FALSE)</f>
        <v>12475</v>
      </c>
      <c r="FG18" s="85">
        <f ca="1">HLOOKUP(FG$1,$F$1:$BZ$108,$EW18,FALSE)</f>
        <v>12540</v>
      </c>
      <c r="FI18" s="85">
        <f t="shared" ca="1" si="97"/>
        <v>42.463266736749375</v>
      </c>
      <c r="FJ18">
        <v>1.6999999999999999E-3</v>
      </c>
      <c r="FK18" s="85">
        <f ca="1">HLOOKUP(FK$1,$F$1:$BZ$108,$EW18,FALSE)/CA18*100000+FJ18</f>
        <v>993.41223522171117</v>
      </c>
      <c r="FL18" t="str">
        <f t="shared" si="98"/>
        <v xml:space="preserve">Brescia </v>
      </c>
      <c r="FM18">
        <f t="shared" ca="1" si="108"/>
        <v>619.43599416775237</v>
      </c>
      <c r="FN18" t="str">
        <f t="shared" ca="1" si="100"/>
        <v xml:space="preserve">Verbano-Cusio-Ossola </v>
      </c>
      <c r="FO18" s="2">
        <v>91</v>
      </c>
      <c r="FP18" s="128">
        <f t="shared" ca="1" si="109"/>
        <v>51.553603513184754</v>
      </c>
      <c r="FQ18" t="str">
        <f t="shared" ca="1" si="102"/>
        <v xml:space="preserve">Verona </v>
      </c>
      <c r="FR18" s="2">
        <v>91</v>
      </c>
      <c r="FS18">
        <f t="shared" ca="1" si="103"/>
        <v>76</v>
      </c>
      <c r="FT18">
        <f t="shared" ca="1" si="104"/>
        <v>167.0017</v>
      </c>
      <c r="FU18" t="str">
        <f t="shared" ca="1" si="105"/>
        <v xml:space="preserve">Verona </v>
      </c>
      <c r="FV18" s="85">
        <f t="shared" ca="1" si="106"/>
        <v>181.001</v>
      </c>
      <c r="FW18" t="str">
        <f t="shared" ca="1" si="107"/>
        <v xml:space="preserve">Belluno </v>
      </c>
    </row>
    <row r="19" spans="1:179" x14ac:dyDescent="0.25">
      <c r="A19">
        <f>IF(B19='Cruscotto province'!$E$3,A18+1,A18)</f>
        <v>2</v>
      </c>
      <c r="B19" t="s">
        <v>72</v>
      </c>
      <c r="C19" t="s">
        <v>159</v>
      </c>
      <c r="D19" s="2">
        <f>IFERROR(_xlfn.NUMBERVALUE(VLOOKUP(C19,'Sel province'!$F$2:$J$150,5,FALSE)),0)</f>
        <v>542</v>
      </c>
      <c r="E19" s="85"/>
      <c r="G19" s="85"/>
      <c r="I19">
        <v>3</v>
      </c>
      <c r="J19">
        <v>3</v>
      </c>
      <c r="K19">
        <v>5</v>
      </c>
      <c r="L19">
        <v>5</v>
      </c>
      <c r="M19">
        <v>15</v>
      </c>
      <c r="N19">
        <v>16</v>
      </c>
      <c r="O19">
        <v>20</v>
      </c>
      <c r="P19">
        <v>23</v>
      </c>
      <c r="Q19">
        <v>40</v>
      </c>
      <c r="R19">
        <v>40</v>
      </c>
      <c r="S19">
        <v>52</v>
      </c>
      <c r="T19">
        <v>65</v>
      </c>
      <c r="U19">
        <v>75</v>
      </c>
      <c r="V19">
        <v>84</v>
      </c>
      <c r="W19">
        <v>94</v>
      </c>
      <c r="X19">
        <v>100</v>
      </c>
      <c r="Y19">
        <v>102</v>
      </c>
      <c r="Z19">
        <v>103</v>
      </c>
      <c r="AA19">
        <v>116</v>
      </c>
      <c r="AB19">
        <v>122</v>
      </c>
      <c r="AC19">
        <v>125</v>
      </c>
      <c r="AD19">
        <v>148</v>
      </c>
      <c r="AE19">
        <v>152</v>
      </c>
      <c r="AF19">
        <v>164</v>
      </c>
      <c r="AG19">
        <v>164</v>
      </c>
      <c r="AH19">
        <v>191</v>
      </c>
      <c r="AI19">
        <v>208</v>
      </c>
      <c r="AJ19">
        <v>218</v>
      </c>
      <c r="AK19">
        <v>234</v>
      </c>
      <c r="AL19">
        <v>246</v>
      </c>
      <c r="AM19">
        <v>257</v>
      </c>
      <c r="AN19">
        <v>262</v>
      </c>
      <c r="AO19">
        <v>284</v>
      </c>
      <c r="AP19">
        <v>299</v>
      </c>
      <c r="AQ19">
        <v>316</v>
      </c>
      <c r="AR19">
        <v>334</v>
      </c>
      <c r="AS19">
        <v>358</v>
      </c>
      <c r="AT19">
        <v>379</v>
      </c>
      <c r="AU19">
        <v>403</v>
      </c>
      <c r="AV19">
        <v>417</v>
      </c>
      <c r="AW19">
        <v>428</v>
      </c>
      <c r="AX19">
        <v>439</v>
      </c>
      <c r="AY19">
        <v>458</v>
      </c>
      <c r="AZ19">
        <v>485</v>
      </c>
      <c r="BA19">
        <v>500</v>
      </c>
      <c r="BB19">
        <v>505</v>
      </c>
      <c r="BC19">
        <v>512</v>
      </c>
      <c r="BD19">
        <v>527</v>
      </c>
      <c r="BE19">
        <v>535</v>
      </c>
      <c r="BF19">
        <v>542</v>
      </c>
      <c r="CA19" s="101">
        <v>397083</v>
      </c>
      <c r="CB19" s="102">
        <f t="shared" si="44"/>
        <v>0</v>
      </c>
      <c r="CC19" s="102">
        <f t="shared" si="112"/>
        <v>0</v>
      </c>
      <c r="CD19" s="102">
        <f t="shared" si="113"/>
        <v>0</v>
      </c>
      <c r="CE19" s="102">
        <f t="shared" si="114"/>
        <v>7.5550955341830289E-2</v>
      </c>
      <c r="CF19" s="102">
        <f t="shared" si="115"/>
        <v>7.5550955341830289E-2</v>
      </c>
      <c r="CG19" s="102">
        <f t="shared" si="116"/>
        <v>0.1259182589030505</v>
      </c>
      <c r="CH19" s="102">
        <f t="shared" si="117"/>
        <v>0.1259182589030505</v>
      </c>
      <c r="CI19" s="102">
        <f t="shared" si="118"/>
        <v>0.37775477670915147</v>
      </c>
      <c r="CJ19" s="102">
        <f t="shared" si="119"/>
        <v>0.40293842848976164</v>
      </c>
      <c r="CK19" s="102">
        <f t="shared" si="120"/>
        <v>0.503673035612202</v>
      </c>
      <c r="CL19" s="102">
        <f t="shared" si="121"/>
        <v>0.57922399095403232</v>
      </c>
      <c r="CM19" s="102">
        <f t="shared" si="122"/>
        <v>1.007346071224404</v>
      </c>
      <c r="CN19" s="102">
        <f t="shared" si="123"/>
        <v>1.007346071224404</v>
      </c>
      <c r="CO19" s="102">
        <f t="shared" si="124"/>
        <v>1.3095498925917251</v>
      </c>
      <c r="CP19" s="102">
        <f t="shared" si="58"/>
        <v>1.6369373657396564</v>
      </c>
      <c r="CQ19" s="102">
        <f t="shared" si="59"/>
        <v>1.8887738835457575</v>
      </c>
      <c r="CR19" s="102">
        <f t="shared" si="60"/>
        <v>2.1154267495712484</v>
      </c>
      <c r="CS19" s="102">
        <f t="shared" si="61"/>
        <v>2.3672632673773495</v>
      </c>
      <c r="CT19" s="102">
        <f t="shared" si="62"/>
        <v>2.5183651780610097</v>
      </c>
      <c r="CU19" s="102">
        <f t="shared" si="63"/>
        <v>2.5687324816222299</v>
      </c>
      <c r="CV19" s="102">
        <f t="shared" si="64"/>
        <v>2.5939161334028404</v>
      </c>
      <c r="CW19" s="102">
        <f t="shared" si="65"/>
        <v>2.9213036065507714</v>
      </c>
      <c r="CX19" s="102">
        <f t="shared" si="66"/>
        <v>3.072405517234432</v>
      </c>
      <c r="CY19" s="102">
        <f t="shared" si="67"/>
        <v>3.1479564725762623</v>
      </c>
      <c r="CZ19" s="102">
        <f t="shared" si="68"/>
        <v>3.7271804635302943</v>
      </c>
      <c r="DA19" s="102">
        <f t="shared" si="69"/>
        <v>3.8279150706527352</v>
      </c>
      <c r="DB19" s="102">
        <f t="shared" si="70"/>
        <v>4.1301188920200564</v>
      </c>
      <c r="DC19" s="102">
        <f t="shared" si="71"/>
        <v>4.1301188920200564</v>
      </c>
      <c r="DD19" s="102">
        <f t="shared" si="72"/>
        <v>4.8100774900965293</v>
      </c>
      <c r="DE19" s="102">
        <f t="shared" si="73"/>
        <v>5.2381995703669002</v>
      </c>
      <c r="DF19" s="102">
        <f t="shared" si="74"/>
        <v>5.4900360881730013</v>
      </c>
      <c r="DG19" s="102">
        <f t="shared" si="75"/>
        <v>5.892974516662763</v>
      </c>
      <c r="DH19" s="102">
        <f t="shared" si="76"/>
        <v>6.1951783380300842</v>
      </c>
      <c r="DI19" s="102">
        <f t="shared" si="77"/>
        <v>6.4721985076167954</v>
      </c>
      <c r="DJ19" s="102">
        <f t="shared" si="78"/>
        <v>6.5981167665198459</v>
      </c>
      <c r="DK19" s="102">
        <f t="shared" si="79"/>
        <v>7.1521571056932682</v>
      </c>
      <c r="DL19" s="102">
        <f t="shared" si="80"/>
        <v>7.5299118824024189</v>
      </c>
      <c r="DM19" s="102">
        <f t="shared" si="81"/>
        <v>7.9580339626727916</v>
      </c>
      <c r="DN19" s="102">
        <f t="shared" si="82"/>
        <v>8.4113396947237735</v>
      </c>
      <c r="DO19" s="102">
        <f t="shared" si="83"/>
        <v>9.0157473374584161</v>
      </c>
      <c r="DP19" s="102">
        <f t="shared" si="84"/>
        <v>9.5446040248512283</v>
      </c>
      <c r="DQ19" s="102">
        <f t="shared" si="85"/>
        <v>10.149011667585871</v>
      </c>
      <c r="DR19" s="102">
        <f t="shared" si="86"/>
        <v>10.501582792514412</v>
      </c>
      <c r="DS19" s="102">
        <f t="shared" si="87"/>
        <v>10.778602962101122</v>
      </c>
      <c r="DT19" s="102">
        <f t="shared" si="88"/>
        <v>11.055623131687833</v>
      </c>
      <c r="DU19" s="102">
        <f t="shared" si="89"/>
        <v>11.534112515519425</v>
      </c>
      <c r="DV19" s="102">
        <f t="shared" si="90"/>
        <v>12.214071113595898</v>
      </c>
      <c r="DW19" s="102">
        <f t="shared" si="91"/>
        <v>12.591825890305049</v>
      </c>
      <c r="DX19" s="102">
        <f t="shared" si="92"/>
        <v>12.7177441492081</v>
      </c>
      <c r="DY19" s="102">
        <f t="shared" si="93"/>
        <v>12.894029711672372</v>
      </c>
      <c r="DZ19" s="102">
        <f t="shared" si="94"/>
        <v>13.271784488381522</v>
      </c>
      <c r="EA19" s="102">
        <f t="shared" si="95"/>
        <v>13.473253702626403</v>
      </c>
      <c r="EB19" s="102">
        <f t="shared" si="111"/>
        <v>13.649539265090674</v>
      </c>
      <c r="EC19" s="102">
        <f t="shared" si="111"/>
        <v>0</v>
      </c>
      <c r="ED19" s="102">
        <f t="shared" si="111"/>
        <v>0</v>
      </c>
      <c r="EE19" s="102">
        <f t="shared" si="111"/>
        <v>0</v>
      </c>
      <c r="EF19" s="102">
        <f t="shared" si="111"/>
        <v>0</v>
      </c>
      <c r="EG19" s="102">
        <f t="shared" si="111"/>
        <v>0</v>
      </c>
      <c r="EH19" s="102">
        <f t="shared" si="111"/>
        <v>0</v>
      </c>
      <c r="EI19" s="102">
        <f t="shared" si="111"/>
        <v>0</v>
      </c>
      <c r="EJ19" s="102">
        <f t="shared" si="111"/>
        <v>0</v>
      </c>
      <c r="EK19" s="102">
        <f t="shared" si="111"/>
        <v>0</v>
      </c>
      <c r="EL19" s="102">
        <f t="shared" si="111"/>
        <v>0</v>
      </c>
      <c r="EM19" s="102">
        <f t="shared" si="111"/>
        <v>0</v>
      </c>
      <c r="EN19" s="102">
        <f t="shared" si="111"/>
        <v>0</v>
      </c>
      <c r="EO19" s="102">
        <f t="shared" si="111"/>
        <v>0</v>
      </c>
      <c r="EP19" s="102">
        <f t="shared" si="111"/>
        <v>0</v>
      </c>
      <c r="EQ19" s="102">
        <f t="shared" si="110"/>
        <v>0</v>
      </c>
      <c r="ER19" s="102">
        <f t="shared" si="110"/>
        <v>0</v>
      </c>
      <c r="ES19" s="102">
        <f t="shared" si="110"/>
        <v>0</v>
      </c>
      <c r="ET19" s="102">
        <f t="shared" si="110"/>
        <v>0</v>
      </c>
      <c r="EU19" s="102">
        <f t="shared" si="110"/>
        <v>0</v>
      </c>
      <c r="EW19">
        <v>19</v>
      </c>
      <c r="EY19" t="s">
        <v>63</v>
      </c>
      <c r="EZ19">
        <f t="shared" si="96"/>
        <v>1965128</v>
      </c>
      <c r="FB19" s="85">
        <f ca="1">HLOOKUP(FB$1,$F$1:$BZ$108,$EW19,FALSE)</f>
        <v>500</v>
      </c>
      <c r="FC19" s="85">
        <f ca="1">HLOOKUP(FC$1,$F$1:$BZ$108,$EW19,FALSE)</f>
        <v>505</v>
      </c>
      <c r="FD19" s="85">
        <f ca="1">HLOOKUP(FD$1,$F$1:$BZ$108,$EW19,FALSE)</f>
        <v>512</v>
      </c>
      <c r="FE19" s="85">
        <f ca="1">HLOOKUP(FE$1,$F$1:$BZ$108,$EW19,FALSE)</f>
        <v>527</v>
      </c>
      <c r="FF19" s="85">
        <f ca="1">HLOOKUP(FF$1,$F$1:$BZ$108,$EW19,FALSE)</f>
        <v>535</v>
      </c>
      <c r="FG19" s="85">
        <f ca="1">HLOOKUP(FG$1,$F$1:$BZ$108,$EW19,FALSE)</f>
        <v>542</v>
      </c>
      <c r="FI19" s="85">
        <f t="shared" ca="1" si="97"/>
        <v>10.57893374785624</v>
      </c>
      <c r="FJ19">
        <v>1.8E-3</v>
      </c>
      <c r="FK19" s="85">
        <f ca="1">HLOOKUP(FK$1,$F$1:$BZ$108,$EW19,FALSE)/CA19*100000+FJ19</f>
        <v>136.49719265090673</v>
      </c>
      <c r="FL19" t="str">
        <f t="shared" si="98"/>
        <v xml:space="preserve">Brindisi </v>
      </c>
      <c r="FM19">
        <f t="shared" ca="1" si="108"/>
        <v>618.29543585018519</v>
      </c>
      <c r="FN19" t="str">
        <f t="shared" ca="1" si="100"/>
        <v xml:space="preserve">Vercelli </v>
      </c>
      <c r="FO19" s="2">
        <v>90</v>
      </c>
      <c r="FP19" s="128">
        <f t="shared" ca="1" si="109"/>
        <v>46.054560676118264</v>
      </c>
      <c r="FQ19" t="str">
        <f t="shared" ca="1" si="102"/>
        <v xml:space="preserve">Trento </v>
      </c>
      <c r="FR19" s="2">
        <v>90</v>
      </c>
      <c r="FS19">
        <f t="shared" ca="1" si="103"/>
        <v>97</v>
      </c>
      <c r="FT19">
        <f t="shared" ca="1" si="104"/>
        <v>187.0018</v>
      </c>
      <c r="FU19" t="str">
        <f t="shared" ca="1" si="105"/>
        <v xml:space="preserve">Trento </v>
      </c>
      <c r="FV19" s="85">
        <f t="shared" ca="1" si="106"/>
        <v>180.00139999999999</v>
      </c>
      <c r="FW19" t="str">
        <f t="shared" ca="1" si="107"/>
        <v xml:space="preserve">Milano </v>
      </c>
    </row>
    <row r="20" spans="1:179" x14ac:dyDescent="0.25">
      <c r="A20">
        <f>IF(B20='Cruscotto province'!$E$3,A19+1,A19)</f>
        <v>2</v>
      </c>
      <c r="B20" t="s">
        <v>35</v>
      </c>
      <c r="C20" t="s">
        <v>160</v>
      </c>
      <c r="D20" s="2">
        <f>IFERROR(_xlfn.NUMBERVALUE(VLOOKUP(C20,'Sel province'!$F$2:$J$150,5,FALSE)),0)</f>
        <v>230</v>
      </c>
      <c r="E20" s="85"/>
      <c r="F20">
        <v>2</v>
      </c>
      <c r="G20" s="85">
        <v>2</v>
      </c>
      <c r="H20">
        <v>3</v>
      </c>
      <c r="I20">
        <v>3</v>
      </c>
      <c r="J20">
        <v>9</v>
      </c>
      <c r="K20">
        <v>14</v>
      </c>
      <c r="L20">
        <v>15</v>
      </c>
      <c r="M20">
        <v>15</v>
      </c>
      <c r="N20">
        <v>11</v>
      </c>
      <c r="O20">
        <v>15</v>
      </c>
      <c r="P20">
        <v>16</v>
      </c>
      <c r="Q20">
        <v>18</v>
      </c>
      <c r="R20">
        <v>24</v>
      </c>
      <c r="S20">
        <v>27</v>
      </c>
      <c r="T20">
        <v>32</v>
      </c>
      <c r="U20">
        <v>41</v>
      </c>
      <c r="V20">
        <v>43</v>
      </c>
      <c r="W20">
        <v>45</v>
      </c>
      <c r="X20">
        <v>52</v>
      </c>
      <c r="Y20">
        <v>61</v>
      </c>
      <c r="Z20">
        <v>64</v>
      </c>
      <c r="AA20">
        <v>74</v>
      </c>
      <c r="AB20">
        <v>83</v>
      </c>
      <c r="AC20">
        <v>83</v>
      </c>
      <c r="AD20">
        <v>97</v>
      </c>
      <c r="AE20">
        <v>102</v>
      </c>
      <c r="AF20">
        <v>103</v>
      </c>
      <c r="AG20">
        <v>111</v>
      </c>
      <c r="AH20">
        <v>116</v>
      </c>
      <c r="AI20">
        <v>126</v>
      </c>
      <c r="AJ20">
        <v>134</v>
      </c>
      <c r="AK20">
        <v>144</v>
      </c>
      <c r="AL20">
        <v>146</v>
      </c>
      <c r="AM20">
        <v>146</v>
      </c>
      <c r="AN20">
        <v>148</v>
      </c>
      <c r="AO20">
        <v>151</v>
      </c>
      <c r="AP20">
        <v>161</v>
      </c>
      <c r="AQ20">
        <v>179</v>
      </c>
      <c r="AR20">
        <v>185</v>
      </c>
      <c r="AS20">
        <v>191</v>
      </c>
      <c r="AT20">
        <v>197</v>
      </c>
      <c r="AU20">
        <v>201</v>
      </c>
      <c r="AV20">
        <v>207</v>
      </c>
      <c r="AW20">
        <v>208</v>
      </c>
      <c r="AX20">
        <v>211</v>
      </c>
      <c r="AY20">
        <v>212</v>
      </c>
      <c r="AZ20">
        <v>217</v>
      </c>
      <c r="BA20">
        <v>218</v>
      </c>
      <c r="BB20">
        <v>226</v>
      </c>
      <c r="BC20">
        <v>228</v>
      </c>
      <c r="BD20">
        <v>228</v>
      </c>
      <c r="BE20">
        <v>229</v>
      </c>
      <c r="BF20">
        <v>230</v>
      </c>
      <c r="CA20" s="101">
        <v>560373</v>
      </c>
      <c r="CB20" s="102">
        <f t="shared" si="44"/>
        <v>3.569051328311678E-2</v>
      </c>
      <c r="CC20" s="102">
        <f t="shared" si="112"/>
        <v>3.569051328311678E-2</v>
      </c>
      <c r="CD20" s="102">
        <f t="shared" si="113"/>
        <v>5.3535769924675174E-2</v>
      </c>
      <c r="CE20" s="102">
        <f t="shared" si="114"/>
        <v>5.3535769924675174E-2</v>
      </c>
      <c r="CF20" s="102">
        <f t="shared" si="115"/>
        <v>0.16060730977402551</v>
      </c>
      <c r="CG20" s="102">
        <f t="shared" si="116"/>
        <v>0.24983359298181748</v>
      </c>
      <c r="CH20" s="102">
        <f t="shared" si="117"/>
        <v>0.26767884962337585</v>
      </c>
      <c r="CI20" s="102">
        <f t="shared" si="118"/>
        <v>0.26767884962337585</v>
      </c>
      <c r="CJ20" s="102">
        <f t="shared" si="119"/>
        <v>0.19629782305714227</v>
      </c>
      <c r="CK20" s="102">
        <f t="shared" si="120"/>
        <v>0.26767884962337585</v>
      </c>
      <c r="CL20" s="102">
        <f t="shared" si="121"/>
        <v>0.28552410626493424</v>
      </c>
      <c r="CM20" s="102">
        <f t="shared" si="122"/>
        <v>0.32121461954805103</v>
      </c>
      <c r="CN20" s="102">
        <f t="shared" si="123"/>
        <v>0.42828615939740139</v>
      </c>
      <c r="CO20" s="102">
        <f t="shared" si="124"/>
        <v>0.48182192932207651</v>
      </c>
      <c r="CP20" s="102">
        <f t="shared" si="58"/>
        <v>0.57104821252986848</v>
      </c>
      <c r="CQ20" s="102">
        <f t="shared" si="59"/>
        <v>0.73165552230389397</v>
      </c>
      <c r="CR20" s="102">
        <f t="shared" si="60"/>
        <v>0.76734603558701076</v>
      </c>
      <c r="CS20" s="102">
        <f t="shared" si="61"/>
        <v>0.80303654887012765</v>
      </c>
      <c r="CT20" s="102">
        <f t="shared" si="62"/>
        <v>0.92795334536103635</v>
      </c>
      <c r="CU20" s="102">
        <f t="shared" si="63"/>
        <v>1.0885606551350617</v>
      </c>
      <c r="CV20" s="102">
        <f t="shared" si="64"/>
        <v>1.142096425059737</v>
      </c>
      <c r="CW20" s="102">
        <f t="shared" si="65"/>
        <v>1.3205489914753208</v>
      </c>
      <c r="CX20" s="102">
        <f t="shared" si="66"/>
        <v>1.4811563012493465</v>
      </c>
      <c r="CY20" s="102">
        <f t="shared" si="67"/>
        <v>1.4811563012493465</v>
      </c>
      <c r="CZ20" s="102">
        <f t="shared" si="68"/>
        <v>1.7309898942311639</v>
      </c>
      <c r="DA20" s="102">
        <f t="shared" si="69"/>
        <v>1.8202161774389558</v>
      </c>
      <c r="DB20" s="102">
        <f t="shared" si="70"/>
        <v>1.8380614340805141</v>
      </c>
      <c r="DC20" s="102">
        <f t="shared" si="71"/>
        <v>1.9808234872129813</v>
      </c>
      <c r="DD20" s="102">
        <f t="shared" si="72"/>
        <v>2.0700497704207734</v>
      </c>
      <c r="DE20" s="102">
        <f t="shared" si="73"/>
        <v>2.2485023368363573</v>
      </c>
      <c r="DF20" s="102">
        <f t="shared" si="74"/>
        <v>2.3912643899688244</v>
      </c>
      <c r="DG20" s="102">
        <f t="shared" si="75"/>
        <v>2.5697169563844082</v>
      </c>
      <c r="DH20" s="102">
        <f t="shared" si="76"/>
        <v>2.6054074696675253</v>
      </c>
      <c r="DI20" s="102">
        <f t="shared" si="77"/>
        <v>2.6054074696675253</v>
      </c>
      <c r="DJ20" s="102">
        <f t="shared" si="78"/>
        <v>2.6410979829506416</v>
      </c>
      <c r="DK20" s="102">
        <f t="shared" si="79"/>
        <v>2.6946337528753168</v>
      </c>
      <c r="DL20" s="102">
        <f t="shared" si="80"/>
        <v>2.8730863192909006</v>
      </c>
      <c r="DM20" s="102">
        <f t="shared" si="81"/>
        <v>3.1943009388389516</v>
      </c>
      <c r="DN20" s="102">
        <f t="shared" si="82"/>
        <v>3.3013724786883021</v>
      </c>
      <c r="DO20" s="102">
        <f t="shared" si="83"/>
        <v>3.4084440185376526</v>
      </c>
      <c r="DP20" s="102">
        <f t="shared" si="84"/>
        <v>3.515515558387003</v>
      </c>
      <c r="DQ20" s="102">
        <f t="shared" si="85"/>
        <v>3.5868965849532364</v>
      </c>
      <c r="DR20" s="102">
        <f t="shared" si="86"/>
        <v>3.6939681248025864</v>
      </c>
      <c r="DS20" s="102">
        <f t="shared" si="87"/>
        <v>3.7118133814441454</v>
      </c>
      <c r="DT20" s="102">
        <f t="shared" si="88"/>
        <v>3.7653491513688206</v>
      </c>
      <c r="DU20" s="102">
        <f t="shared" si="89"/>
        <v>3.7831944080103788</v>
      </c>
      <c r="DV20" s="102">
        <f t="shared" si="90"/>
        <v>3.8724206912181711</v>
      </c>
      <c r="DW20" s="102">
        <f t="shared" si="91"/>
        <v>3.8902659478597292</v>
      </c>
      <c r="DX20" s="102">
        <f t="shared" si="92"/>
        <v>4.0330280009921964</v>
      </c>
      <c r="DY20" s="102">
        <f t="shared" si="93"/>
        <v>4.0687185142753126</v>
      </c>
      <c r="DZ20" s="102">
        <f t="shared" si="94"/>
        <v>4.0687185142753126</v>
      </c>
      <c r="EA20" s="102">
        <f t="shared" si="95"/>
        <v>4.0865637709168716</v>
      </c>
      <c r="EB20" s="102">
        <f t="shared" si="111"/>
        <v>4.1044090275584297</v>
      </c>
      <c r="EC20" s="102">
        <f t="shared" si="111"/>
        <v>0</v>
      </c>
      <c r="ED20" s="102">
        <f t="shared" si="111"/>
        <v>0</v>
      </c>
      <c r="EE20" s="102">
        <f t="shared" si="111"/>
        <v>0</v>
      </c>
      <c r="EF20" s="102">
        <f t="shared" si="111"/>
        <v>0</v>
      </c>
      <c r="EG20" s="102">
        <f t="shared" si="111"/>
        <v>0</v>
      </c>
      <c r="EH20" s="102">
        <f t="shared" si="111"/>
        <v>0</v>
      </c>
      <c r="EI20" s="102">
        <f t="shared" si="111"/>
        <v>0</v>
      </c>
      <c r="EJ20" s="102">
        <f t="shared" si="111"/>
        <v>0</v>
      </c>
      <c r="EK20" s="102">
        <f t="shared" si="111"/>
        <v>0</v>
      </c>
      <c r="EL20" s="102">
        <f t="shared" si="111"/>
        <v>0</v>
      </c>
      <c r="EM20" s="102">
        <f t="shared" si="111"/>
        <v>0</v>
      </c>
      <c r="EN20" s="102">
        <f t="shared" si="111"/>
        <v>0</v>
      </c>
      <c r="EO20" s="102">
        <f t="shared" si="111"/>
        <v>0</v>
      </c>
      <c r="EP20" s="102">
        <f t="shared" si="111"/>
        <v>0</v>
      </c>
      <c r="EQ20" s="102">
        <f t="shared" si="110"/>
        <v>0</v>
      </c>
      <c r="ER20" s="102">
        <f t="shared" si="110"/>
        <v>0</v>
      </c>
      <c r="ES20" s="102">
        <f t="shared" si="110"/>
        <v>0</v>
      </c>
      <c r="ET20" s="102">
        <f t="shared" si="110"/>
        <v>0</v>
      </c>
      <c r="EU20" s="102">
        <f t="shared" si="110"/>
        <v>0</v>
      </c>
      <c r="EW20">
        <v>20</v>
      </c>
      <c r="EY20" t="s">
        <v>62</v>
      </c>
      <c r="EZ20">
        <f t="shared" si="96"/>
        <v>0</v>
      </c>
      <c r="FB20" s="85">
        <f ca="1">HLOOKUP(FB$1,$F$1:$BZ$108,$EW20,FALSE)</f>
        <v>218</v>
      </c>
      <c r="FC20" s="85">
        <f ca="1">HLOOKUP(FC$1,$F$1:$BZ$108,$EW20,FALSE)</f>
        <v>226</v>
      </c>
      <c r="FD20" s="85">
        <f ca="1">HLOOKUP(FD$1,$F$1:$BZ$108,$EW20,FALSE)</f>
        <v>228</v>
      </c>
      <c r="FE20" s="85">
        <f ca="1">HLOOKUP(FE$1,$F$1:$BZ$108,$EW20,FALSE)</f>
        <v>228</v>
      </c>
      <c r="FF20" s="85">
        <f ca="1">HLOOKUP(FF$1,$F$1:$BZ$108,$EW20,FALSE)</f>
        <v>229</v>
      </c>
      <c r="FG20" s="85">
        <f ca="1">HLOOKUP(FG$1,$F$1:$BZ$108,$EW20,FALSE)</f>
        <v>230</v>
      </c>
      <c r="FI20" s="85">
        <f t="shared" ca="1" si="97"/>
        <v>2.1433307969870072</v>
      </c>
      <c r="FJ20">
        <v>1.9E-3</v>
      </c>
      <c r="FK20" s="85">
        <f ca="1">HLOOKUP(FK$1,$F$1:$BZ$108,$EW20,FALSE)/CA20*100000+FJ20</f>
        <v>41.045990275584295</v>
      </c>
      <c r="FL20" t="str">
        <f t="shared" si="98"/>
        <v xml:space="preserve">Cagliari </v>
      </c>
      <c r="FM20">
        <f t="shared" ca="1" si="108"/>
        <v>595.18137816465526</v>
      </c>
      <c r="FN20" t="str">
        <f t="shared" ca="1" si="100"/>
        <v xml:space="preserve">Novara </v>
      </c>
      <c r="FO20" s="2">
        <v>89</v>
      </c>
      <c r="FP20" s="128">
        <f t="shared" ca="1" si="109"/>
        <v>45.693749393934311</v>
      </c>
      <c r="FQ20" t="str">
        <f t="shared" ca="1" si="102"/>
        <v xml:space="preserve">Rovigo </v>
      </c>
      <c r="FR20" s="2">
        <v>89</v>
      </c>
      <c r="FS20">
        <f t="shared" ca="1" si="103"/>
        <v>44</v>
      </c>
      <c r="FT20">
        <f t="shared" ca="1" si="104"/>
        <v>133.00190000000001</v>
      </c>
      <c r="FU20" t="str">
        <f t="shared" ca="1" si="105"/>
        <v xml:space="preserve">Rovigo </v>
      </c>
      <c r="FV20" s="85">
        <f t="shared" ca="1" si="106"/>
        <v>178.0026</v>
      </c>
      <c r="FW20" t="str">
        <f t="shared" ca="1" si="107"/>
        <v xml:space="preserve">Parma </v>
      </c>
    </row>
    <row r="21" spans="1:179" x14ac:dyDescent="0.25">
      <c r="A21">
        <f>IF(B21='Cruscotto province'!$E$3,A20+1,A20)</f>
        <v>2</v>
      </c>
      <c r="B21" t="s">
        <v>73</v>
      </c>
      <c r="C21" t="s">
        <v>161</v>
      </c>
      <c r="D21" s="2">
        <f>IFERROR(_xlfn.NUMBERVALUE(VLOOKUP(C21,'Sel province'!$F$2:$J$150,5,FALSE)),0)</f>
        <v>148</v>
      </c>
      <c r="E21" s="85"/>
      <c r="G21" s="85"/>
      <c r="I21">
        <v>0</v>
      </c>
      <c r="J21">
        <v>0</v>
      </c>
      <c r="K21">
        <v>0</v>
      </c>
      <c r="L21">
        <v>0</v>
      </c>
      <c r="M21">
        <v>0</v>
      </c>
      <c r="N21">
        <v>2</v>
      </c>
      <c r="O21">
        <v>2</v>
      </c>
      <c r="P21">
        <v>2</v>
      </c>
      <c r="Q21">
        <v>2</v>
      </c>
      <c r="R21">
        <v>4</v>
      </c>
      <c r="S21">
        <v>4</v>
      </c>
      <c r="T21">
        <v>6</v>
      </c>
      <c r="U21">
        <v>12</v>
      </c>
      <c r="V21">
        <v>18</v>
      </c>
      <c r="W21">
        <v>27</v>
      </c>
      <c r="X21">
        <v>27</v>
      </c>
      <c r="Y21">
        <v>29</v>
      </c>
      <c r="Z21">
        <v>40</v>
      </c>
      <c r="AA21">
        <v>45</v>
      </c>
      <c r="AB21">
        <v>50</v>
      </c>
      <c r="AC21">
        <v>55</v>
      </c>
      <c r="AD21">
        <v>57</v>
      </c>
      <c r="AE21">
        <v>68</v>
      </c>
      <c r="AF21">
        <v>70</v>
      </c>
      <c r="AG21">
        <v>70</v>
      </c>
      <c r="AH21">
        <v>76</v>
      </c>
      <c r="AI21">
        <v>80</v>
      </c>
      <c r="AJ21">
        <v>83</v>
      </c>
      <c r="AK21">
        <v>93</v>
      </c>
      <c r="AL21">
        <v>102</v>
      </c>
      <c r="AM21">
        <v>104</v>
      </c>
      <c r="AN21">
        <v>105</v>
      </c>
      <c r="AO21">
        <v>107</v>
      </c>
      <c r="AP21">
        <v>112</v>
      </c>
      <c r="AQ21">
        <v>116</v>
      </c>
      <c r="AR21">
        <v>122</v>
      </c>
      <c r="AS21">
        <v>128</v>
      </c>
      <c r="AT21">
        <v>131</v>
      </c>
      <c r="AU21">
        <v>135</v>
      </c>
      <c r="AV21">
        <v>137</v>
      </c>
      <c r="AW21">
        <v>138</v>
      </c>
      <c r="AX21">
        <v>138</v>
      </c>
      <c r="AY21">
        <v>138</v>
      </c>
      <c r="AZ21">
        <v>138</v>
      </c>
      <c r="BA21">
        <v>138</v>
      </c>
      <c r="BB21">
        <v>138</v>
      </c>
      <c r="BC21">
        <v>141</v>
      </c>
      <c r="BD21">
        <v>145</v>
      </c>
      <c r="BE21">
        <v>148</v>
      </c>
      <c r="BF21">
        <v>148</v>
      </c>
      <c r="CA21" s="101">
        <v>269710</v>
      </c>
      <c r="CB21" s="102">
        <f t="shared" si="44"/>
        <v>0</v>
      </c>
      <c r="CC21" s="102">
        <f t="shared" si="112"/>
        <v>0</v>
      </c>
      <c r="CD21" s="102">
        <f t="shared" si="113"/>
        <v>0</v>
      </c>
      <c r="CE21" s="102">
        <f t="shared" si="114"/>
        <v>0</v>
      </c>
      <c r="CF21" s="102">
        <f t="shared" si="115"/>
        <v>0</v>
      </c>
      <c r="CG21" s="102">
        <f t="shared" si="116"/>
        <v>0</v>
      </c>
      <c r="CH21" s="102">
        <f t="shared" si="117"/>
        <v>0</v>
      </c>
      <c r="CI21" s="102">
        <f t="shared" si="118"/>
        <v>0</v>
      </c>
      <c r="CJ21" s="102">
        <f t="shared" si="119"/>
        <v>7.4153720662934255E-2</v>
      </c>
      <c r="CK21" s="102">
        <f t="shared" si="120"/>
        <v>7.4153720662934255E-2</v>
      </c>
      <c r="CL21" s="102">
        <f t="shared" si="121"/>
        <v>7.4153720662934255E-2</v>
      </c>
      <c r="CM21" s="102">
        <f t="shared" si="122"/>
        <v>7.4153720662934255E-2</v>
      </c>
      <c r="CN21" s="102">
        <f t="shared" si="123"/>
        <v>0.14830744132586851</v>
      </c>
      <c r="CO21" s="102">
        <f t="shared" si="124"/>
        <v>0.14830744132586851</v>
      </c>
      <c r="CP21" s="102">
        <f t="shared" si="58"/>
        <v>0.22246116198880278</v>
      </c>
      <c r="CQ21" s="102">
        <f t="shared" si="59"/>
        <v>0.44492232397760556</v>
      </c>
      <c r="CR21" s="102">
        <f t="shared" si="60"/>
        <v>0.6673834859664084</v>
      </c>
      <c r="CS21" s="102">
        <f t="shared" si="61"/>
        <v>1.0010752289496125</v>
      </c>
      <c r="CT21" s="102">
        <f t="shared" si="62"/>
        <v>1.0010752289496125</v>
      </c>
      <c r="CU21" s="102">
        <f t="shared" si="63"/>
        <v>1.0752289496125469</v>
      </c>
      <c r="CV21" s="102">
        <f t="shared" si="64"/>
        <v>1.4830744132586853</v>
      </c>
      <c r="CW21" s="102">
        <f t="shared" si="65"/>
        <v>1.668458714916021</v>
      </c>
      <c r="CX21" s="102">
        <f t="shared" si="66"/>
        <v>1.8538430165733566</v>
      </c>
      <c r="CY21" s="102">
        <f t="shared" si="67"/>
        <v>2.0392273182306924</v>
      </c>
      <c r="CZ21" s="102">
        <f t="shared" si="68"/>
        <v>2.1133810388936265</v>
      </c>
      <c r="DA21" s="102">
        <f t="shared" si="69"/>
        <v>2.5212265025397649</v>
      </c>
      <c r="DB21" s="102">
        <f t="shared" si="70"/>
        <v>2.595380223202699</v>
      </c>
      <c r="DC21" s="102">
        <f t="shared" si="71"/>
        <v>2.595380223202699</v>
      </c>
      <c r="DD21" s="102">
        <f t="shared" si="72"/>
        <v>2.8178413851915018</v>
      </c>
      <c r="DE21" s="102">
        <f t="shared" si="73"/>
        <v>2.9661488265173706</v>
      </c>
      <c r="DF21" s="102">
        <f t="shared" si="74"/>
        <v>3.077379407511772</v>
      </c>
      <c r="DG21" s="102">
        <f t="shared" si="75"/>
        <v>3.4481480108264431</v>
      </c>
      <c r="DH21" s="102">
        <f t="shared" si="76"/>
        <v>3.7818397538096473</v>
      </c>
      <c r="DI21" s="102">
        <f t="shared" si="77"/>
        <v>3.8559934744725819</v>
      </c>
      <c r="DJ21" s="102">
        <f t="shared" si="78"/>
        <v>3.8930703348040487</v>
      </c>
      <c r="DK21" s="102">
        <f t="shared" si="79"/>
        <v>3.9672240554669829</v>
      </c>
      <c r="DL21" s="102">
        <f t="shared" si="80"/>
        <v>4.1526083571243184</v>
      </c>
      <c r="DM21" s="102">
        <f t="shared" si="81"/>
        <v>4.3009157984501876</v>
      </c>
      <c r="DN21" s="102">
        <f t="shared" si="82"/>
        <v>4.5233769604389895</v>
      </c>
      <c r="DO21" s="102">
        <f t="shared" si="83"/>
        <v>4.7458381224277923</v>
      </c>
      <c r="DP21" s="102">
        <f t="shared" si="84"/>
        <v>4.8570687034221942</v>
      </c>
      <c r="DQ21" s="102">
        <f t="shared" si="85"/>
        <v>5.0053761447480625</v>
      </c>
      <c r="DR21" s="102">
        <f t="shared" si="86"/>
        <v>5.079529865410997</v>
      </c>
      <c r="DS21" s="102">
        <f t="shared" si="87"/>
        <v>5.1166067257424643</v>
      </c>
      <c r="DT21" s="102">
        <f t="shared" si="88"/>
        <v>5.1166067257424643</v>
      </c>
      <c r="DU21" s="102">
        <f t="shared" si="89"/>
        <v>5.1166067257424643</v>
      </c>
      <c r="DV21" s="102">
        <f t="shared" si="90"/>
        <v>5.1166067257424643</v>
      </c>
      <c r="DW21" s="102">
        <f t="shared" si="91"/>
        <v>5.1166067257424643</v>
      </c>
      <c r="DX21" s="102">
        <f t="shared" si="92"/>
        <v>5.1166067257424643</v>
      </c>
      <c r="DY21" s="102">
        <f t="shared" si="93"/>
        <v>5.2278373067368653</v>
      </c>
      <c r="DZ21" s="102">
        <f t="shared" si="94"/>
        <v>5.3761447480627336</v>
      </c>
      <c r="EA21" s="102">
        <f t="shared" si="95"/>
        <v>5.4873753290571354</v>
      </c>
      <c r="EB21" s="102">
        <f t="shared" si="111"/>
        <v>5.4873753290571354</v>
      </c>
      <c r="EC21" s="102">
        <f t="shared" si="111"/>
        <v>0</v>
      </c>
      <c r="ED21" s="102">
        <f t="shared" si="111"/>
        <v>0</v>
      </c>
      <c r="EE21" s="102">
        <f t="shared" si="111"/>
        <v>0</v>
      </c>
      <c r="EF21" s="102">
        <f t="shared" si="111"/>
        <v>0</v>
      </c>
      <c r="EG21" s="102">
        <f t="shared" si="111"/>
        <v>0</v>
      </c>
      <c r="EH21" s="102">
        <f t="shared" si="111"/>
        <v>0</v>
      </c>
      <c r="EI21" s="102">
        <f t="shared" si="111"/>
        <v>0</v>
      </c>
      <c r="EJ21" s="102">
        <f t="shared" si="111"/>
        <v>0</v>
      </c>
      <c r="EK21" s="102">
        <f t="shared" si="111"/>
        <v>0</v>
      </c>
      <c r="EL21" s="102">
        <f t="shared" si="111"/>
        <v>0</v>
      </c>
      <c r="EM21" s="102">
        <f t="shared" si="111"/>
        <v>0</v>
      </c>
      <c r="EN21" s="102">
        <f t="shared" si="111"/>
        <v>0</v>
      </c>
      <c r="EO21" s="102">
        <f t="shared" si="111"/>
        <v>0</v>
      </c>
      <c r="EP21" s="102">
        <f t="shared" si="111"/>
        <v>0</v>
      </c>
      <c r="EQ21" s="102">
        <f t="shared" si="110"/>
        <v>0</v>
      </c>
      <c r="ER21" s="102">
        <f t="shared" si="110"/>
        <v>0</v>
      </c>
      <c r="ES21" s="102">
        <f t="shared" si="110"/>
        <v>0</v>
      </c>
      <c r="ET21" s="102">
        <f t="shared" si="110"/>
        <v>0</v>
      </c>
      <c r="EU21" s="102">
        <f t="shared" si="110"/>
        <v>0</v>
      </c>
      <c r="EW21">
        <v>21</v>
      </c>
      <c r="EY21" t="s">
        <v>35</v>
      </c>
      <c r="EZ21">
        <f t="shared" si="96"/>
        <v>1336655</v>
      </c>
      <c r="FB21" s="85">
        <f ca="1">HLOOKUP(FB$1,$F$1:$BZ$108,$EW21,FALSE)</f>
        <v>138</v>
      </c>
      <c r="FC21" s="85">
        <f ca="1">HLOOKUP(FC$1,$F$1:$BZ$108,$EW21,FALSE)</f>
        <v>138</v>
      </c>
      <c r="FD21" s="85">
        <f ca="1">HLOOKUP(FD$1,$F$1:$BZ$108,$EW21,FALSE)</f>
        <v>141</v>
      </c>
      <c r="FE21" s="85">
        <f ca="1">HLOOKUP(FE$1,$F$1:$BZ$108,$EW21,FALSE)</f>
        <v>145</v>
      </c>
      <c r="FF21" s="85">
        <f ca="1">HLOOKUP(FF$1,$F$1:$BZ$108,$EW21,FALSE)</f>
        <v>148</v>
      </c>
      <c r="FG21" s="85">
        <f ca="1">HLOOKUP(FG$1,$F$1:$BZ$108,$EW21,FALSE)</f>
        <v>148</v>
      </c>
      <c r="FI21" s="85">
        <f t="shared" ca="1" si="97"/>
        <v>3.7096860331467134</v>
      </c>
      <c r="FJ21">
        <v>2E-3</v>
      </c>
      <c r="FK21" s="85">
        <f ca="1">HLOOKUP(FK$1,$F$1:$BZ$108,$EW21,FALSE)/CA21*100000+FJ21</f>
        <v>54.87575329057136</v>
      </c>
      <c r="FL21" t="str">
        <f t="shared" si="98"/>
        <v xml:space="preserve">Caltanissetta </v>
      </c>
      <c r="FM21">
        <f t="shared" ca="1" si="108"/>
        <v>574.25999883189922</v>
      </c>
      <c r="FN21" t="str">
        <f t="shared" ca="1" si="100"/>
        <v xml:space="preserve">Rimini </v>
      </c>
      <c r="FO21" s="2">
        <v>88</v>
      </c>
      <c r="FP21" s="128">
        <f t="shared" ca="1" si="109"/>
        <v>42.463266736749375</v>
      </c>
      <c r="FQ21" t="str">
        <f t="shared" ca="1" si="102"/>
        <v xml:space="preserve">Brescia </v>
      </c>
      <c r="FR21" s="2">
        <v>88</v>
      </c>
      <c r="FS21">
        <f t="shared" ca="1" si="103"/>
        <v>103</v>
      </c>
      <c r="FT21">
        <f t="shared" ca="1" si="104"/>
        <v>191.00200000000001</v>
      </c>
      <c r="FU21" t="str">
        <f t="shared" ca="1" si="105"/>
        <v xml:space="preserve">Brescia </v>
      </c>
      <c r="FV21" s="85">
        <f t="shared" ca="1" si="106"/>
        <v>175.00110000000001</v>
      </c>
      <c r="FW21" t="str">
        <f t="shared" ca="1" si="107"/>
        <v xml:space="preserve">Como </v>
      </c>
    </row>
    <row r="22" spans="1:179" x14ac:dyDescent="0.25">
      <c r="A22">
        <f>IF(B22='Cruscotto province'!$E$3,A21+1,A21)</f>
        <v>2</v>
      </c>
      <c r="B22" t="s">
        <v>70</v>
      </c>
      <c r="C22" t="s">
        <v>162</v>
      </c>
      <c r="D22" s="2">
        <f>IFERROR(_xlfn.NUMBERVALUE(VLOOKUP(C22,'Sel province'!$F$2:$J$150,5,FALSE)),0)</f>
        <v>221</v>
      </c>
      <c r="E22" s="85"/>
      <c r="F22">
        <v>3</v>
      </c>
      <c r="G22" s="85">
        <v>7</v>
      </c>
      <c r="H22">
        <v>12</v>
      </c>
      <c r="I22">
        <v>14</v>
      </c>
      <c r="J22">
        <v>14</v>
      </c>
      <c r="K22">
        <v>14</v>
      </c>
      <c r="L22">
        <v>15</v>
      </c>
      <c r="M22">
        <v>16</v>
      </c>
      <c r="N22">
        <v>16</v>
      </c>
      <c r="O22">
        <v>17</v>
      </c>
      <c r="P22">
        <v>17</v>
      </c>
      <c r="Q22">
        <v>17</v>
      </c>
      <c r="R22">
        <v>21</v>
      </c>
      <c r="S22">
        <v>25</v>
      </c>
      <c r="T22">
        <v>24</v>
      </c>
      <c r="U22">
        <v>33</v>
      </c>
      <c r="V22">
        <v>39</v>
      </c>
      <c r="W22">
        <v>49</v>
      </c>
      <c r="X22">
        <v>53</v>
      </c>
      <c r="Y22">
        <v>54</v>
      </c>
      <c r="Z22">
        <v>60</v>
      </c>
      <c r="AA22">
        <v>60</v>
      </c>
      <c r="AB22">
        <v>85</v>
      </c>
      <c r="AC22">
        <v>91</v>
      </c>
      <c r="AD22">
        <v>97</v>
      </c>
      <c r="AE22">
        <v>108</v>
      </c>
      <c r="AF22">
        <v>114</v>
      </c>
      <c r="AG22">
        <v>124</v>
      </c>
      <c r="AH22">
        <v>139</v>
      </c>
      <c r="AI22">
        <v>142</v>
      </c>
      <c r="AJ22">
        <v>149</v>
      </c>
      <c r="AK22">
        <v>154</v>
      </c>
      <c r="AL22">
        <v>166</v>
      </c>
      <c r="AM22">
        <v>166</v>
      </c>
      <c r="AN22">
        <v>166</v>
      </c>
      <c r="AO22">
        <v>166</v>
      </c>
      <c r="AP22">
        <v>176</v>
      </c>
      <c r="AQ22">
        <v>185</v>
      </c>
      <c r="AR22">
        <v>187</v>
      </c>
      <c r="AS22">
        <v>191</v>
      </c>
      <c r="AT22">
        <v>191</v>
      </c>
      <c r="AU22">
        <v>191</v>
      </c>
      <c r="AV22">
        <v>197</v>
      </c>
      <c r="AW22">
        <v>197</v>
      </c>
      <c r="AX22">
        <v>202</v>
      </c>
      <c r="AY22">
        <v>202</v>
      </c>
      <c r="AZ22">
        <v>211</v>
      </c>
      <c r="BA22">
        <v>212</v>
      </c>
      <c r="BB22">
        <v>213</v>
      </c>
      <c r="BC22">
        <v>215</v>
      </c>
      <c r="BD22">
        <v>215</v>
      </c>
      <c r="BE22">
        <v>216</v>
      </c>
      <c r="BF22">
        <v>221</v>
      </c>
      <c r="CA22" s="101">
        <v>224644</v>
      </c>
      <c r="CB22" s="102">
        <f t="shared" si="44"/>
        <v>0.13354463061555172</v>
      </c>
      <c r="CC22" s="102">
        <f t="shared" si="112"/>
        <v>0.31160413810295401</v>
      </c>
      <c r="CD22" s="102">
        <f t="shared" si="113"/>
        <v>0.53417852246220687</v>
      </c>
      <c r="CE22" s="102">
        <f t="shared" si="114"/>
        <v>0.62320827620590802</v>
      </c>
      <c r="CF22" s="102">
        <f t="shared" si="115"/>
        <v>0.62320827620590802</v>
      </c>
      <c r="CG22" s="102">
        <f t="shared" si="116"/>
        <v>0.62320827620590802</v>
      </c>
      <c r="CH22" s="102">
        <f t="shared" si="117"/>
        <v>0.66772315307775865</v>
      </c>
      <c r="CI22" s="102">
        <f t="shared" si="118"/>
        <v>0.71223802994960916</v>
      </c>
      <c r="CJ22" s="102">
        <f t="shared" si="119"/>
        <v>0.71223802994960916</v>
      </c>
      <c r="CK22" s="102">
        <f t="shared" si="120"/>
        <v>0.75675290682145979</v>
      </c>
      <c r="CL22" s="102">
        <f t="shared" si="121"/>
        <v>0.75675290682145979</v>
      </c>
      <c r="CM22" s="102">
        <f t="shared" si="122"/>
        <v>0.75675290682145979</v>
      </c>
      <c r="CN22" s="102">
        <f t="shared" si="123"/>
        <v>0.93481241430886197</v>
      </c>
      <c r="CO22" s="102">
        <f t="shared" si="124"/>
        <v>1.1128719217962644</v>
      </c>
      <c r="CP22" s="102">
        <f t="shared" si="58"/>
        <v>1.0683570449244137</v>
      </c>
      <c r="CQ22" s="102">
        <f t="shared" si="59"/>
        <v>1.468990936771069</v>
      </c>
      <c r="CR22" s="102">
        <f t="shared" si="60"/>
        <v>1.7360801980021723</v>
      </c>
      <c r="CS22" s="102">
        <f t="shared" si="61"/>
        <v>2.1812289667206781</v>
      </c>
      <c r="CT22" s="102">
        <f t="shared" si="62"/>
        <v>2.3592884742080802</v>
      </c>
      <c r="CU22" s="102">
        <f t="shared" si="63"/>
        <v>2.4038033510799308</v>
      </c>
      <c r="CV22" s="102">
        <f t="shared" si="64"/>
        <v>2.6708926123110346</v>
      </c>
      <c r="CW22" s="102">
        <f t="shared" si="65"/>
        <v>2.6708926123110346</v>
      </c>
      <c r="CX22" s="102">
        <f t="shared" si="66"/>
        <v>3.7837645341072985</v>
      </c>
      <c r="CY22" s="102">
        <f t="shared" si="67"/>
        <v>4.0508537953384023</v>
      </c>
      <c r="CZ22" s="102">
        <f t="shared" si="68"/>
        <v>4.3179430565695052</v>
      </c>
      <c r="DA22" s="102">
        <f t="shared" si="69"/>
        <v>4.8076067021598616</v>
      </c>
      <c r="DB22" s="102">
        <f t="shared" si="70"/>
        <v>5.0746959633909654</v>
      </c>
      <c r="DC22" s="102">
        <f t="shared" si="71"/>
        <v>5.5198447321094717</v>
      </c>
      <c r="DD22" s="102">
        <f t="shared" si="72"/>
        <v>6.1875678851872298</v>
      </c>
      <c r="DE22" s="102">
        <f t="shared" si="73"/>
        <v>6.3211125158027821</v>
      </c>
      <c r="DF22" s="102">
        <f t="shared" si="74"/>
        <v>6.6327166539057352</v>
      </c>
      <c r="DG22" s="102">
        <f t="shared" si="75"/>
        <v>6.8552910382649879</v>
      </c>
      <c r="DH22" s="102">
        <f t="shared" si="76"/>
        <v>7.3894695607271945</v>
      </c>
      <c r="DI22" s="102">
        <f t="shared" si="77"/>
        <v>7.3894695607271945</v>
      </c>
      <c r="DJ22" s="102">
        <f t="shared" si="78"/>
        <v>7.3894695607271945</v>
      </c>
      <c r="DK22" s="102">
        <f t="shared" si="79"/>
        <v>7.3894695607271945</v>
      </c>
      <c r="DL22" s="102">
        <f t="shared" si="80"/>
        <v>7.8346183294456999</v>
      </c>
      <c r="DM22" s="102">
        <f t="shared" si="81"/>
        <v>8.235252221292356</v>
      </c>
      <c r="DN22" s="102">
        <f t="shared" si="82"/>
        <v>8.3242819750360564</v>
      </c>
      <c r="DO22" s="102">
        <f t="shared" si="83"/>
        <v>8.5023414825234589</v>
      </c>
      <c r="DP22" s="102">
        <f t="shared" si="84"/>
        <v>8.5023414825234589</v>
      </c>
      <c r="DQ22" s="102">
        <f t="shared" si="85"/>
        <v>8.5023414825234589</v>
      </c>
      <c r="DR22" s="102">
        <f t="shared" si="86"/>
        <v>8.7694307437545618</v>
      </c>
      <c r="DS22" s="102">
        <f t="shared" si="87"/>
        <v>8.7694307437545618</v>
      </c>
      <c r="DT22" s="102">
        <f t="shared" si="88"/>
        <v>8.9920051281138154</v>
      </c>
      <c r="DU22" s="102">
        <f t="shared" si="89"/>
        <v>8.9920051281138154</v>
      </c>
      <c r="DV22" s="102">
        <f t="shared" si="90"/>
        <v>9.3926390199604697</v>
      </c>
      <c r="DW22" s="102">
        <f t="shared" si="91"/>
        <v>9.4371538968323208</v>
      </c>
      <c r="DX22" s="102">
        <f t="shared" si="92"/>
        <v>9.4816687737041718</v>
      </c>
      <c r="DY22" s="102">
        <f t="shared" si="93"/>
        <v>9.5706985274478722</v>
      </c>
      <c r="DZ22" s="102">
        <f t="shared" si="94"/>
        <v>9.5706985274478722</v>
      </c>
      <c r="EA22" s="102">
        <f t="shared" si="95"/>
        <v>9.6152134043197233</v>
      </c>
      <c r="EB22" s="102">
        <f t="shared" si="111"/>
        <v>9.8377877886789769</v>
      </c>
      <c r="EC22" s="102">
        <f t="shared" si="111"/>
        <v>0</v>
      </c>
      <c r="ED22" s="102">
        <f t="shared" si="111"/>
        <v>0</v>
      </c>
      <c r="EE22" s="102">
        <f t="shared" si="111"/>
        <v>0</v>
      </c>
      <c r="EF22" s="102">
        <f t="shared" si="111"/>
        <v>0</v>
      </c>
      <c r="EG22" s="102">
        <f t="shared" si="111"/>
        <v>0</v>
      </c>
      <c r="EH22" s="102">
        <f t="shared" si="111"/>
        <v>0</v>
      </c>
      <c r="EI22" s="102">
        <f t="shared" si="111"/>
        <v>0</v>
      </c>
      <c r="EJ22" s="102">
        <f t="shared" si="111"/>
        <v>0</v>
      </c>
      <c r="EK22" s="102">
        <f t="shared" si="111"/>
        <v>0</v>
      </c>
      <c r="EL22" s="102">
        <f t="shared" si="111"/>
        <v>0</v>
      </c>
      <c r="EM22" s="102">
        <f t="shared" si="111"/>
        <v>0</v>
      </c>
      <c r="EN22" s="102">
        <f t="shared" si="111"/>
        <v>0</v>
      </c>
      <c r="EO22" s="102">
        <f t="shared" si="111"/>
        <v>0</v>
      </c>
      <c r="EP22" s="102">
        <f t="shared" si="111"/>
        <v>0</v>
      </c>
      <c r="EQ22" s="102">
        <f t="shared" si="110"/>
        <v>0</v>
      </c>
      <c r="ER22" s="102">
        <f t="shared" si="110"/>
        <v>0</v>
      </c>
      <c r="ES22" s="102">
        <f t="shared" si="110"/>
        <v>0</v>
      </c>
      <c r="ET22" s="102">
        <f t="shared" si="110"/>
        <v>0</v>
      </c>
      <c r="EU22" s="102">
        <f t="shared" si="110"/>
        <v>0</v>
      </c>
      <c r="EW22">
        <v>22</v>
      </c>
      <c r="EY22" t="s">
        <v>77</v>
      </c>
      <c r="EZ22">
        <f t="shared" si="96"/>
        <v>126883</v>
      </c>
      <c r="FB22" s="85">
        <f ca="1">HLOOKUP(FB$1,$F$1:$BZ$108,$EW22,FALSE)</f>
        <v>212</v>
      </c>
      <c r="FC22" s="85">
        <f ca="1">HLOOKUP(FC$1,$F$1:$BZ$108,$EW22,FALSE)</f>
        <v>213</v>
      </c>
      <c r="FD22" s="85">
        <f ca="1">HLOOKUP(FD$1,$F$1:$BZ$108,$EW22,FALSE)</f>
        <v>215</v>
      </c>
      <c r="FE22" s="85">
        <f ca="1">HLOOKUP(FE$1,$F$1:$BZ$108,$EW22,FALSE)</f>
        <v>215</v>
      </c>
      <c r="FF22" s="85">
        <f ca="1">HLOOKUP(FF$1,$F$1:$BZ$108,$EW22,FALSE)</f>
        <v>216</v>
      </c>
      <c r="FG22" s="85">
        <f ca="1">HLOOKUP(FG$1,$F$1:$BZ$108,$EW22,FALSE)</f>
        <v>221</v>
      </c>
      <c r="FI22" s="85">
        <f t="shared" ca="1" si="97"/>
        <v>4.0084389184665525</v>
      </c>
      <c r="FJ22">
        <v>2.0999999999999999E-3</v>
      </c>
      <c r="FK22" s="85">
        <f ca="1">HLOOKUP(FK$1,$F$1:$BZ$108,$EW22,FALSE)/CA22*100000+FJ22</f>
        <v>98.379977886789774</v>
      </c>
      <c r="FL22" t="str">
        <f t="shared" si="98"/>
        <v xml:space="preserve">Campobasso </v>
      </c>
      <c r="FM22">
        <f t="shared" ca="1" si="108"/>
        <v>573.14592122437591</v>
      </c>
      <c r="FN22" t="str">
        <f t="shared" ca="1" si="100"/>
        <v xml:space="preserve">Imperia </v>
      </c>
      <c r="FO22" s="2">
        <v>87</v>
      </c>
      <c r="FP22" s="128">
        <f t="shared" ca="1" si="109"/>
        <v>40.963974629795693</v>
      </c>
      <c r="FQ22" t="str">
        <f t="shared" ca="1" si="102"/>
        <v xml:space="preserve">Mantova </v>
      </c>
      <c r="FR22" s="2">
        <v>87</v>
      </c>
      <c r="FS22">
        <f t="shared" ca="1" si="103"/>
        <v>100</v>
      </c>
      <c r="FT22">
        <f t="shared" ca="1" si="104"/>
        <v>187.00210000000001</v>
      </c>
      <c r="FU22" t="str">
        <f t="shared" ca="1" si="105"/>
        <v xml:space="preserve">Mantova </v>
      </c>
      <c r="FV22" s="85">
        <f t="shared" ca="1" si="106"/>
        <v>172.0027</v>
      </c>
      <c r="FW22" t="str">
        <f t="shared" ca="1" si="107"/>
        <v xml:space="preserve">Verbano-Cusio-Ossola </v>
      </c>
    </row>
    <row r="23" spans="1:179" x14ac:dyDescent="0.25">
      <c r="A23">
        <f>IF(B23='Cruscotto province'!$E$3,A22+1,A22)</f>
        <v>2</v>
      </c>
      <c r="B23" t="s">
        <v>64</v>
      </c>
      <c r="C23" t="s">
        <v>163</v>
      </c>
      <c r="D23" s="2">
        <f>IFERROR(_xlfn.NUMBERVALUE(VLOOKUP(C23,'Sel province'!$F$2:$J$150,5,FALSE)),0)</f>
        <v>414</v>
      </c>
      <c r="E23" s="85"/>
      <c r="G23" s="85"/>
      <c r="I23">
        <v>0</v>
      </c>
      <c r="J23">
        <v>28</v>
      </c>
      <c r="K23">
        <v>32</v>
      </c>
      <c r="L23">
        <v>34</v>
      </c>
      <c r="M23">
        <v>26</v>
      </c>
      <c r="N23">
        <v>29</v>
      </c>
      <c r="O23">
        <v>38</v>
      </c>
      <c r="P23">
        <v>41</v>
      </c>
      <c r="Q23">
        <v>45</v>
      </c>
      <c r="R23">
        <v>60</v>
      </c>
      <c r="S23">
        <v>65</v>
      </c>
      <c r="T23">
        <v>65</v>
      </c>
      <c r="U23">
        <v>94</v>
      </c>
      <c r="V23">
        <v>96</v>
      </c>
      <c r="W23">
        <v>106</v>
      </c>
      <c r="X23">
        <v>116</v>
      </c>
      <c r="Y23">
        <v>124</v>
      </c>
      <c r="Z23">
        <v>152</v>
      </c>
      <c r="AA23">
        <v>165</v>
      </c>
      <c r="AB23">
        <v>177</v>
      </c>
      <c r="AC23">
        <v>179</v>
      </c>
      <c r="AD23">
        <v>186</v>
      </c>
      <c r="AE23">
        <v>197</v>
      </c>
      <c r="AF23">
        <v>206</v>
      </c>
      <c r="AG23">
        <v>221</v>
      </c>
      <c r="AH23">
        <v>238</v>
      </c>
      <c r="AI23">
        <v>255</v>
      </c>
      <c r="AJ23">
        <v>264</v>
      </c>
      <c r="AK23">
        <v>279</v>
      </c>
      <c r="AL23">
        <v>300</v>
      </c>
      <c r="AM23">
        <v>308</v>
      </c>
      <c r="AN23">
        <v>331</v>
      </c>
      <c r="AO23">
        <v>349</v>
      </c>
      <c r="AP23">
        <v>352</v>
      </c>
      <c r="AQ23">
        <v>359</v>
      </c>
      <c r="AR23">
        <v>368</v>
      </c>
      <c r="AS23">
        <v>375</v>
      </c>
      <c r="AT23">
        <v>381</v>
      </c>
      <c r="AU23">
        <v>387</v>
      </c>
      <c r="AV23">
        <v>390</v>
      </c>
      <c r="AW23">
        <v>393</v>
      </c>
      <c r="AX23">
        <v>393</v>
      </c>
      <c r="AY23">
        <v>397</v>
      </c>
      <c r="AZ23">
        <v>397</v>
      </c>
      <c r="BA23">
        <v>400</v>
      </c>
      <c r="BB23">
        <v>403</v>
      </c>
      <c r="BC23">
        <v>404</v>
      </c>
      <c r="BD23">
        <v>404</v>
      </c>
      <c r="BE23">
        <v>407</v>
      </c>
      <c r="BF23">
        <v>414</v>
      </c>
      <c r="CA23" s="101">
        <v>924166</v>
      </c>
      <c r="CB23" s="102">
        <f t="shared" si="44"/>
        <v>0</v>
      </c>
      <c r="CC23" s="102">
        <f t="shared" si="112"/>
        <v>0</v>
      </c>
      <c r="CD23" s="102">
        <f t="shared" si="113"/>
        <v>0</v>
      </c>
      <c r="CE23" s="102">
        <f t="shared" si="114"/>
        <v>0</v>
      </c>
      <c r="CF23" s="102">
        <f t="shared" si="115"/>
        <v>0.30297587229999806</v>
      </c>
      <c r="CG23" s="102">
        <f t="shared" si="116"/>
        <v>0.34625813977142633</v>
      </c>
      <c r="CH23" s="102">
        <f t="shared" si="117"/>
        <v>0.36789927350714052</v>
      </c>
      <c r="CI23" s="102">
        <f t="shared" si="118"/>
        <v>0.28133473856428387</v>
      </c>
      <c r="CJ23" s="102">
        <f t="shared" si="119"/>
        <v>0.3137964391678551</v>
      </c>
      <c r="CK23" s="102">
        <f t="shared" si="120"/>
        <v>0.41118154097856879</v>
      </c>
      <c r="CL23" s="102">
        <f t="shared" si="121"/>
        <v>0.44364324158214002</v>
      </c>
      <c r="CM23" s="102">
        <f t="shared" si="122"/>
        <v>0.4869255090535683</v>
      </c>
      <c r="CN23" s="102">
        <f t="shared" si="123"/>
        <v>0.64923401207142439</v>
      </c>
      <c r="CO23" s="102">
        <f t="shared" si="124"/>
        <v>0.7033368464107097</v>
      </c>
      <c r="CP23" s="102">
        <f t="shared" si="58"/>
        <v>0.7033368464107097</v>
      </c>
      <c r="CQ23" s="102">
        <f t="shared" si="59"/>
        <v>1.0171332855785649</v>
      </c>
      <c r="CR23" s="102">
        <f t="shared" si="60"/>
        <v>1.0387744193142789</v>
      </c>
      <c r="CS23" s="102">
        <f t="shared" si="61"/>
        <v>1.1469800879928498</v>
      </c>
      <c r="CT23" s="102">
        <f t="shared" si="62"/>
        <v>1.2551857566714204</v>
      </c>
      <c r="CU23" s="102">
        <f t="shared" si="63"/>
        <v>1.3417502916142772</v>
      </c>
      <c r="CV23" s="102">
        <f t="shared" si="64"/>
        <v>1.6447261639142752</v>
      </c>
      <c r="CW23" s="102">
        <f t="shared" si="65"/>
        <v>1.785393533196417</v>
      </c>
      <c r="CX23" s="102">
        <f t="shared" si="66"/>
        <v>1.9152403356107019</v>
      </c>
      <c r="CY23" s="102">
        <f t="shared" si="67"/>
        <v>1.936881469346416</v>
      </c>
      <c r="CZ23" s="102">
        <f t="shared" si="68"/>
        <v>2.0126254374214159</v>
      </c>
      <c r="DA23" s="102">
        <f t="shared" si="69"/>
        <v>2.1316516729678434</v>
      </c>
      <c r="DB23" s="102">
        <f t="shared" si="70"/>
        <v>2.2290367747785571</v>
      </c>
      <c r="DC23" s="102">
        <f t="shared" si="71"/>
        <v>2.3913452777964133</v>
      </c>
      <c r="DD23" s="102">
        <f t="shared" si="72"/>
        <v>2.5752949145499833</v>
      </c>
      <c r="DE23" s="102">
        <f t="shared" si="73"/>
        <v>2.7592445513035537</v>
      </c>
      <c r="DF23" s="102">
        <f t="shared" si="74"/>
        <v>2.856629653114267</v>
      </c>
      <c r="DG23" s="102">
        <f t="shared" si="75"/>
        <v>3.0189381561321236</v>
      </c>
      <c r="DH23" s="102">
        <f t="shared" si="76"/>
        <v>3.2461700603571222</v>
      </c>
      <c r="DI23" s="102">
        <f t="shared" si="77"/>
        <v>3.3327345952999785</v>
      </c>
      <c r="DJ23" s="102">
        <f t="shared" si="78"/>
        <v>3.5816076332606914</v>
      </c>
      <c r="DK23" s="102">
        <f t="shared" si="79"/>
        <v>3.7763778368821188</v>
      </c>
      <c r="DL23" s="102">
        <f t="shared" si="80"/>
        <v>3.80883953748569</v>
      </c>
      <c r="DM23" s="102">
        <f t="shared" si="81"/>
        <v>3.8845835055606894</v>
      </c>
      <c r="DN23" s="102">
        <f t="shared" si="82"/>
        <v>3.9819686073714027</v>
      </c>
      <c r="DO23" s="102">
        <f t="shared" si="83"/>
        <v>4.057712575446403</v>
      </c>
      <c r="DP23" s="102">
        <f t="shared" si="84"/>
        <v>4.1226359766535445</v>
      </c>
      <c r="DQ23" s="102">
        <f t="shared" si="85"/>
        <v>4.187559377860687</v>
      </c>
      <c r="DR23" s="102">
        <f t="shared" si="86"/>
        <v>4.2200210784642582</v>
      </c>
      <c r="DS23" s="102">
        <f t="shared" si="87"/>
        <v>4.2524827790678295</v>
      </c>
      <c r="DT23" s="102">
        <f t="shared" si="88"/>
        <v>4.2524827790678295</v>
      </c>
      <c r="DU23" s="102">
        <f t="shared" si="89"/>
        <v>4.2957650465392581</v>
      </c>
      <c r="DV23" s="102">
        <f t="shared" si="90"/>
        <v>4.2957650465392581</v>
      </c>
      <c r="DW23" s="102">
        <f t="shared" si="91"/>
        <v>4.3282267471428293</v>
      </c>
      <c r="DX23" s="102">
        <f t="shared" si="92"/>
        <v>4.3606884477464005</v>
      </c>
      <c r="DY23" s="102">
        <f t="shared" si="93"/>
        <v>4.3715090146142579</v>
      </c>
      <c r="DZ23" s="102">
        <f t="shared" si="94"/>
        <v>4.3715090146142579</v>
      </c>
      <c r="EA23" s="102">
        <f t="shared" si="95"/>
        <v>4.4039707152178291</v>
      </c>
      <c r="EB23" s="102">
        <f t="shared" si="111"/>
        <v>4.4797146832928281</v>
      </c>
      <c r="EC23" s="102">
        <f t="shared" si="111"/>
        <v>0</v>
      </c>
      <c r="ED23" s="102">
        <f t="shared" si="111"/>
        <v>0</v>
      </c>
      <c r="EE23" s="102">
        <f t="shared" si="111"/>
        <v>0</v>
      </c>
      <c r="EF23" s="102">
        <f t="shared" si="111"/>
        <v>0</v>
      </c>
      <c r="EG23" s="102">
        <f t="shared" si="111"/>
        <v>0</v>
      </c>
      <c r="EH23" s="102">
        <f t="shared" si="111"/>
        <v>0</v>
      </c>
      <c r="EI23" s="102">
        <f t="shared" si="111"/>
        <v>0</v>
      </c>
      <c r="EJ23" s="102">
        <f t="shared" si="111"/>
        <v>0</v>
      </c>
      <c r="EK23" s="102">
        <f t="shared" si="111"/>
        <v>0</v>
      </c>
      <c r="EL23" s="102">
        <f t="shared" si="111"/>
        <v>0</v>
      </c>
      <c r="EM23" s="102">
        <f t="shared" si="111"/>
        <v>0</v>
      </c>
      <c r="EN23" s="102">
        <f t="shared" si="111"/>
        <v>0</v>
      </c>
      <c r="EO23" s="102">
        <f t="shared" si="111"/>
        <v>0</v>
      </c>
      <c r="EP23" s="102">
        <f t="shared" si="111"/>
        <v>0</v>
      </c>
      <c r="EQ23" s="102">
        <f t="shared" si="110"/>
        <v>0</v>
      </c>
      <c r="ER23" s="102">
        <f t="shared" si="110"/>
        <v>0</v>
      </c>
      <c r="ES23" s="102">
        <f t="shared" si="110"/>
        <v>0</v>
      </c>
      <c r="ET23" s="102">
        <f t="shared" si="110"/>
        <v>0</v>
      </c>
      <c r="EU23" s="102">
        <f t="shared" si="110"/>
        <v>0</v>
      </c>
      <c r="EW23">
        <v>23</v>
      </c>
      <c r="FB23" s="85">
        <f ca="1">HLOOKUP(FB$1,$F$1:$BZ$108,$EW23,FALSE)</f>
        <v>400</v>
      </c>
      <c r="FC23" s="85">
        <f ca="1">HLOOKUP(FC$1,$F$1:$BZ$108,$EW23,FALSE)</f>
        <v>403</v>
      </c>
      <c r="FD23" s="85">
        <f ca="1">HLOOKUP(FD$1,$F$1:$BZ$108,$EW23,FALSE)</f>
        <v>404</v>
      </c>
      <c r="FE23" s="85">
        <f ca="1">HLOOKUP(FE$1,$F$1:$BZ$108,$EW23,FALSE)</f>
        <v>404</v>
      </c>
      <c r="FF23" s="85">
        <f ca="1">HLOOKUP(FF$1,$F$1:$BZ$108,$EW23,FALSE)</f>
        <v>407</v>
      </c>
      <c r="FG23" s="85">
        <f ca="1">HLOOKUP(FG$1,$F$1:$BZ$108,$EW23,FALSE)</f>
        <v>414</v>
      </c>
      <c r="FI23" s="85">
        <f t="shared" ca="1" si="97"/>
        <v>1.5170793614999902</v>
      </c>
      <c r="FJ23">
        <v>2.2000000000000001E-3</v>
      </c>
      <c r="FK23" s="85">
        <f ca="1">HLOOKUP(FK$1,$F$1:$BZ$108,$EW23,FALSE)/CA23*100000+FJ23</f>
        <v>44.799346832928286</v>
      </c>
      <c r="FL23" t="str">
        <f t="shared" si="98"/>
        <v xml:space="preserve">Caserta </v>
      </c>
      <c r="FM23">
        <f t="shared" ca="1" si="108"/>
        <v>556.46556008328878</v>
      </c>
      <c r="FN23" t="str">
        <f t="shared" ca="1" si="100"/>
        <v xml:space="preserve">Milano </v>
      </c>
      <c r="FO23" s="2">
        <v>86</v>
      </c>
      <c r="FP23" s="128">
        <f t="shared" ca="1" si="109"/>
        <v>40.588645265866028</v>
      </c>
      <c r="FQ23" t="str">
        <f t="shared" ca="1" si="102"/>
        <v xml:space="preserve">Genova </v>
      </c>
      <c r="FR23" s="2">
        <v>86</v>
      </c>
      <c r="FS23">
        <f t="shared" ca="1" si="103"/>
        <v>77</v>
      </c>
      <c r="FT23">
        <f t="shared" ca="1" si="104"/>
        <v>163.00219999999999</v>
      </c>
      <c r="FU23" t="str">
        <f t="shared" ca="1" si="105"/>
        <v xml:space="preserve">Genova </v>
      </c>
      <c r="FV23" s="85">
        <f t="shared" ca="1" si="106"/>
        <v>171.00239999999999</v>
      </c>
      <c r="FW23" t="str">
        <f t="shared" ca="1" si="107"/>
        <v xml:space="preserve">Imperia </v>
      </c>
    </row>
    <row r="24" spans="1:179" x14ac:dyDescent="0.25">
      <c r="A24">
        <f>IF(B24='Cruscotto province'!$E$3,A23+1,A23)</f>
        <v>2</v>
      </c>
      <c r="B24" t="s">
        <v>73</v>
      </c>
      <c r="C24" t="s">
        <v>164</v>
      </c>
      <c r="D24" s="2">
        <f>IFERROR(_xlfn.NUMBERVALUE(VLOOKUP(C24,'Sel province'!$F$2:$J$150,5,FALSE)),0)</f>
        <v>943</v>
      </c>
      <c r="E24" s="85"/>
      <c r="F24">
        <v>1</v>
      </c>
      <c r="G24" s="85">
        <v>1</v>
      </c>
      <c r="H24">
        <v>15</v>
      </c>
      <c r="I24">
        <v>23</v>
      </c>
      <c r="J24">
        <v>23</v>
      </c>
      <c r="K24">
        <v>23</v>
      </c>
      <c r="L24">
        <v>35</v>
      </c>
      <c r="M24">
        <v>41</v>
      </c>
      <c r="N24">
        <v>49</v>
      </c>
      <c r="O24">
        <v>49</v>
      </c>
      <c r="P24">
        <v>49</v>
      </c>
      <c r="Q24">
        <v>91</v>
      </c>
      <c r="R24">
        <v>96</v>
      </c>
      <c r="S24">
        <v>108</v>
      </c>
      <c r="T24">
        <v>131</v>
      </c>
      <c r="U24">
        <v>151</v>
      </c>
      <c r="V24">
        <v>162</v>
      </c>
      <c r="W24">
        <v>189</v>
      </c>
      <c r="X24">
        <v>234</v>
      </c>
      <c r="Y24">
        <v>274</v>
      </c>
      <c r="Z24">
        <v>286</v>
      </c>
      <c r="AA24">
        <v>308</v>
      </c>
      <c r="AB24">
        <v>346</v>
      </c>
      <c r="AC24">
        <v>365</v>
      </c>
      <c r="AD24">
        <v>387</v>
      </c>
      <c r="AE24">
        <v>407</v>
      </c>
      <c r="AF24">
        <v>448</v>
      </c>
      <c r="AG24">
        <v>498</v>
      </c>
      <c r="AH24">
        <v>510</v>
      </c>
      <c r="AI24">
        <v>544</v>
      </c>
      <c r="AJ24">
        <v>559</v>
      </c>
      <c r="AK24">
        <v>569</v>
      </c>
      <c r="AL24">
        <v>594</v>
      </c>
      <c r="AM24">
        <v>614</v>
      </c>
      <c r="AN24">
        <v>630</v>
      </c>
      <c r="AO24">
        <v>646</v>
      </c>
      <c r="AP24">
        <v>662</v>
      </c>
      <c r="AQ24">
        <v>672</v>
      </c>
      <c r="AR24">
        <v>678</v>
      </c>
      <c r="AS24">
        <v>689</v>
      </c>
      <c r="AT24">
        <v>704</v>
      </c>
      <c r="AU24">
        <v>715</v>
      </c>
      <c r="AV24">
        <v>725</v>
      </c>
      <c r="AW24">
        <v>735</v>
      </c>
      <c r="AX24">
        <v>745</v>
      </c>
      <c r="AY24">
        <v>758</v>
      </c>
      <c r="AZ24">
        <v>783</v>
      </c>
      <c r="BA24">
        <v>808</v>
      </c>
      <c r="BB24">
        <v>851</v>
      </c>
      <c r="BC24">
        <v>886</v>
      </c>
      <c r="BD24">
        <v>905</v>
      </c>
      <c r="BE24">
        <v>926</v>
      </c>
      <c r="BF24">
        <v>943</v>
      </c>
      <c r="CA24" s="101">
        <v>1113303</v>
      </c>
      <c r="CB24" s="102">
        <f t="shared" si="44"/>
        <v>8.9822806549519751E-3</v>
      </c>
      <c r="CC24" s="102">
        <f t="shared" si="112"/>
        <v>8.9822806549519751E-3</v>
      </c>
      <c r="CD24" s="102">
        <f t="shared" si="113"/>
        <v>0.13473420982427964</v>
      </c>
      <c r="CE24" s="102">
        <f t="shared" si="114"/>
        <v>0.20659245506389542</v>
      </c>
      <c r="CF24" s="102">
        <f t="shared" si="115"/>
        <v>0.20659245506389542</v>
      </c>
      <c r="CG24" s="102">
        <f t="shared" si="116"/>
        <v>0.20659245506389542</v>
      </c>
      <c r="CH24" s="102">
        <f t="shared" si="117"/>
        <v>0.31437982292331917</v>
      </c>
      <c r="CI24" s="102">
        <f t="shared" si="118"/>
        <v>0.36827350685303101</v>
      </c>
      <c r="CJ24" s="102">
        <f t="shared" si="119"/>
        <v>0.44013175209264688</v>
      </c>
      <c r="CK24" s="102">
        <f t="shared" si="120"/>
        <v>0.44013175209264688</v>
      </c>
      <c r="CL24" s="102">
        <f t="shared" si="121"/>
        <v>0.44013175209264688</v>
      </c>
      <c r="CM24" s="102">
        <f t="shared" si="122"/>
        <v>0.81738753960062982</v>
      </c>
      <c r="CN24" s="102">
        <f t="shared" si="123"/>
        <v>0.86229894287538977</v>
      </c>
      <c r="CO24" s="102">
        <f t="shared" si="124"/>
        <v>0.97008631073481344</v>
      </c>
      <c r="CP24" s="102">
        <f t="shared" si="58"/>
        <v>1.1766787657987088</v>
      </c>
      <c r="CQ24" s="102">
        <f t="shared" si="59"/>
        <v>1.3563243788977484</v>
      </c>
      <c r="CR24" s="102">
        <f t="shared" si="60"/>
        <v>1.4551294661022203</v>
      </c>
      <c r="CS24" s="102">
        <f t="shared" si="61"/>
        <v>1.6976510437859236</v>
      </c>
      <c r="CT24" s="102">
        <f t="shared" si="62"/>
        <v>2.1018536732587627</v>
      </c>
      <c r="CU24" s="102">
        <f t="shared" si="63"/>
        <v>2.4611448994568415</v>
      </c>
      <c r="CV24" s="102">
        <f t="shared" si="64"/>
        <v>2.5689322673162653</v>
      </c>
      <c r="CW24" s="102">
        <f t="shared" si="65"/>
        <v>2.7665424417252087</v>
      </c>
      <c r="CX24" s="102">
        <f t="shared" si="66"/>
        <v>3.1078691066133839</v>
      </c>
      <c r="CY24" s="102">
        <f t="shared" si="67"/>
        <v>3.2785324390574715</v>
      </c>
      <c r="CZ24" s="102">
        <f t="shared" si="68"/>
        <v>3.4761426134664148</v>
      </c>
      <c r="DA24" s="102">
        <f t="shared" si="69"/>
        <v>3.6557882265654547</v>
      </c>
      <c r="DB24" s="102">
        <f t="shared" si="70"/>
        <v>4.0240617334184856</v>
      </c>
      <c r="DC24" s="102">
        <f t="shared" si="71"/>
        <v>4.4731757661660847</v>
      </c>
      <c r="DD24" s="102">
        <f t="shared" si="72"/>
        <v>4.5809631340255077</v>
      </c>
      <c r="DE24" s="102">
        <f t="shared" si="73"/>
        <v>4.8863606762938749</v>
      </c>
      <c r="DF24" s="102">
        <f t="shared" si="74"/>
        <v>5.0210948861181546</v>
      </c>
      <c r="DG24" s="102">
        <f t="shared" si="75"/>
        <v>5.1109176926676749</v>
      </c>
      <c r="DH24" s="102">
        <f t="shared" si="76"/>
        <v>5.335474709041474</v>
      </c>
      <c r="DI24" s="102">
        <f t="shared" si="77"/>
        <v>5.515120322140513</v>
      </c>
      <c r="DJ24" s="102">
        <f t="shared" si="78"/>
        <v>5.6588368126197457</v>
      </c>
      <c r="DK24" s="102">
        <f t="shared" si="79"/>
        <v>5.8025533030989775</v>
      </c>
      <c r="DL24" s="102">
        <f t="shared" si="80"/>
        <v>5.9462697935782085</v>
      </c>
      <c r="DM24" s="102">
        <f t="shared" si="81"/>
        <v>6.036092600127728</v>
      </c>
      <c r="DN24" s="102">
        <f t="shared" si="82"/>
        <v>6.0899862840574404</v>
      </c>
      <c r="DO24" s="102">
        <f t="shared" si="83"/>
        <v>6.188791371261912</v>
      </c>
      <c r="DP24" s="102">
        <f t="shared" si="84"/>
        <v>6.3235255810861908</v>
      </c>
      <c r="DQ24" s="102">
        <f t="shared" si="85"/>
        <v>6.4223306682906633</v>
      </c>
      <c r="DR24" s="102">
        <f t="shared" si="86"/>
        <v>6.5121534748401828</v>
      </c>
      <c r="DS24" s="102">
        <f t="shared" si="87"/>
        <v>6.6019762813897023</v>
      </c>
      <c r="DT24" s="102">
        <f t="shared" si="88"/>
        <v>6.6917990879392226</v>
      </c>
      <c r="DU24" s="102">
        <f t="shared" si="89"/>
        <v>6.8085687364535978</v>
      </c>
      <c r="DV24" s="102">
        <f t="shared" si="90"/>
        <v>7.0331257528273969</v>
      </c>
      <c r="DW24" s="102">
        <f t="shared" si="91"/>
        <v>7.2576827692011969</v>
      </c>
      <c r="DX24" s="102">
        <f t="shared" si="92"/>
        <v>7.6439208373641323</v>
      </c>
      <c r="DY24" s="102">
        <f t="shared" si="93"/>
        <v>7.9583006602874509</v>
      </c>
      <c r="DZ24" s="102">
        <f t="shared" si="94"/>
        <v>8.1289639927315385</v>
      </c>
      <c r="EA24" s="102">
        <f t="shared" si="95"/>
        <v>8.3175918864855305</v>
      </c>
      <c r="EB24" s="102">
        <f t="shared" si="111"/>
        <v>8.4702906576197137</v>
      </c>
      <c r="EC24" s="102">
        <f t="shared" si="111"/>
        <v>0</v>
      </c>
      <c r="ED24" s="102">
        <f t="shared" si="111"/>
        <v>0</v>
      </c>
      <c r="EE24" s="102">
        <f t="shared" si="111"/>
        <v>0</v>
      </c>
      <c r="EF24" s="102">
        <f t="shared" si="111"/>
        <v>0</v>
      </c>
      <c r="EG24" s="102">
        <f t="shared" si="111"/>
        <v>0</v>
      </c>
      <c r="EH24" s="102">
        <f t="shared" si="111"/>
        <v>0</v>
      </c>
      <c r="EI24" s="102">
        <f t="shared" si="111"/>
        <v>0</v>
      </c>
      <c r="EJ24" s="102">
        <f t="shared" si="111"/>
        <v>0</v>
      </c>
      <c r="EK24" s="102">
        <f t="shared" si="111"/>
        <v>0</v>
      </c>
      <c r="EL24" s="102">
        <f t="shared" si="111"/>
        <v>0</v>
      </c>
      <c r="EM24" s="102">
        <f t="shared" si="111"/>
        <v>0</v>
      </c>
      <c r="EN24" s="102">
        <f t="shared" si="111"/>
        <v>0</v>
      </c>
      <c r="EO24" s="102">
        <f t="shared" si="111"/>
        <v>0</v>
      </c>
      <c r="EP24" s="102">
        <f t="shared" si="111"/>
        <v>0</v>
      </c>
      <c r="EQ24" s="102">
        <f t="shared" si="110"/>
        <v>0</v>
      </c>
      <c r="ER24" s="102">
        <f t="shared" si="110"/>
        <v>0</v>
      </c>
      <c r="ES24" s="102">
        <f t="shared" si="110"/>
        <v>0</v>
      </c>
      <c r="ET24" s="102">
        <f t="shared" si="110"/>
        <v>0</v>
      </c>
      <c r="EU24" s="102">
        <f t="shared" si="110"/>
        <v>0</v>
      </c>
      <c r="EW24">
        <v>24</v>
      </c>
      <c r="FB24" s="85">
        <f ca="1">HLOOKUP(FB$1,$F$1:$BZ$108,$EW24,FALSE)</f>
        <v>808</v>
      </c>
      <c r="FC24" s="85">
        <f ca="1">HLOOKUP(FC$1,$F$1:$BZ$108,$EW24,FALSE)</f>
        <v>851</v>
      </c>
      <c r="FD24" s="85">
        <f ca="1">HLOOKUP(FD$1,$F$1:$BZ$108,$EW24,FALSE)</f>
        <v>886</v>
      </c>
      <c r="FE24" s="85">
        <f ca="1">HLOOKUP(FE$1,$F$1:$BZ$108,$EW24,FALSE)</f>
        <v>905</v>
      </c>
      <c r="FF24" s="85">
        <f ca="1">HLOOKUP(FF$1,$F$1:$BZ$108,$EW24,FALSE)</f>
        <v>926</v>
      </c>
      <c r="FG24" s="85">
        <f ca="1">HLOOKUP(FG$1,$F$1:$BZ$108,$EW24,FALSE)</f>
        <v>943</v>
      </c>
      <c r="FI24" s="85">
        <f t="shared" ca="1" si="97"/>
        <v>12.128378884185167</v>
      </c>
      <c r="FJ24">
        <v>2.3E-3</v>
      </c>
      <c r="FK24" s="85">
        <f ca="1">HLOOKUP(FK$1,$F$1:$BZ$108,$EW24,FALSE)/CA24*100000+FJ24</f>
        <v>84.705206576197142</v>
      </c>
      <c r="FL24" t="str">
        <f t="shared" si="98"/>
        <v xml:space="preserve">Catania </v>
      </c>
      <c r="FM24">
        <f t="shared" ca="1" si="108"/>
        <v>524.01068717474368</v>
      </c>
      <c r="FN24" t="str">
        <f t="shared" ca="1" si="100"/>
        <v xml:space="preserve">Torino </v>
      </c>
      <c r="FO24" s="2">
        <v>85</v>
      </c>
      <c r="FP24" s="128">
        <f t="shared" ca="1" si="109"/>
        <v>37.567784540914921</v>
      </c>
      <c r="FQ24" t="str">
        <f t="shared" ca="1" si="102"/>
        <v xml:space="preserve">Reggio nell'Emilia </v>
      </c>
      <c r="FR24" s="2">
        <v>85</v>
      </c>
      <c r="FS24">
        <f t="shared" ca="1" si="103"/>
        <v>101</v>
      </c>
      <c r="FT24">
        <f t="shared" ca="1" si="104"/>
        <v>186.00229999999999</v>
      </c>
      <c r="FU24" t="str">
        <f t="shared" ca="1" si="105"/>
        <v xml:space="preserve">Reggio nell'Emilia </v>
      </c>
      <c r="FV24" s="85">
        <f t="shared" ca="1" si="106"/>
        <v>167.0017</v>
      </c>
      <c r="FW24" t="str">
        <f t="shared" ca="1" si="107"/>
        <v xml:space="preserve">Verona </v>
      </c>
    </row>
    <row r="25" spans="1:179" x14ac:dyDescent="0.25">
      <c r="A25">
        <f>IF(B25='Cruscotto province'!$E$3,A24+1,A24)</f>
        <v>2</v>
      </c>
      <c r="B25" t="s">
        <v>63</v>
      </c>
      <c r="C25" t="s">
        <v>165</v>
      </c>
      <c r="D25" s="2">
        <f>IFERROR(_xlfn.NUMBERVALUE(VLOOKUP(C25,'Sel province'!$F$2:$J$150,5,FALSE)),0)</f>
        <v>201</v>
      </c>
      <c r="E25" s="85"/>
      <c r="F25">
        <v>0</v>
      </c>
      <c r="G25" s="85">
        <v>1</v>
      </c>
      <c r="H25">
        <v>2</v>
      </c>
      <c r="I25">
        <v>2</v>
      </c>
      <c r="J25">
        <v>2</v>
      </c>
      <c r="K25">
        <v>3</v>
      </c>
      <c r="L25">
        <v>3</v>
      </c>
      <c r="M25">
        <v>2</v>
      </c>
      <c r="N25">
        <v>3</v>
      </c>
      <c r="O25">
        <v>3</v>
      </c>
      <c r="P25">
        <v>5</v>
      </c>
      <c r="Q25">
        <v>6</v>
      </c>
      <c r="R25">
        <v>6</v>
      </c>
      <c r="S25">
        <v>14</v>
      </c>
      <c r="T25">
        <v>20</v>
      </c>
      <c r="U25">
        <v>27</v>
      </c>
      <c r="V25">
        <v>34</v>
      </c>
      <c r="W25">
        <v>38</v>
      </c>
      <c r="X25">
        <v>45</v>
      </c>
      <c r="Y25">
        <v>46</v>
      </c>
      <c r="Z25">
        <v>49</v>
      </c>
      <c r="AA25">
        <v>51</v>
      </c>
      <c r="AB25">
        <v>53</v>
      </c>
      <c r="AC25">
        <v>115</v>
      </c>
      <c r="AD25">
        <v>118</v>
      </c>
      <c r="AE25">
        <v>123</v>
      </c>
      <c r="AF25">
        <v>134</v>
      </c>
      <c r="AG25">
        <v>139</v>
      </c>
      <c r="AH25">
        <v>140</v>
      </c>
      <c r="AI25">
        <v>146</v>
      </c>
      <c r="AJ25">
        <v>150</v>
      </c>
      <c r="AK25">
        <v>150</v>
      </c>
      <c r="AL25">
        <v>157</v>
      </c>
      <c r="AM25">
        <v>158</v>
      </c>
      <c r="AN25">
        <v>162</v>
      </c>
      <c r="AO25">
        <v>169</v>
      </c>
      <c r="AP25">
        <v>173</v>
      </c>
      <c r="AQ25">
        <v>176</v>
      </c>
      <c r="AR25">
        <v>181</v>
      </c>
      <c r="AS25">
        <v>182</v>
      </c>
      <c r="AT25">
        <v>183</v>
      </c>
      <c r="AU25">
        <v>184</v>
      </c>
      <c r="AV25">
        <v>190</v>
      </c>
      <c r="AW25">
        <v>194</v>
      </c>
      <c r="AX25">
        <v>195</v>
      </c>
      <c r="AY25">
        <v>197</v>
      </c>
      <c r="AZ25">
        <v>197</v>
      </c>
      <c r="BA25">
        <v>197</v>
      </c>
      <c r="BB25">
        <v>197</v>
      </c>
      <c r="BC25">
        <v>197</v>
      </c>
      <c r="BD25">
        <v>201</v>
      </c>
      <c r="BE25">
        <v>201</v>
      </c>
      <c r="BF25">
        <v>201</v>
      </c>
      <c r="CA25" s="101">
        <v>362343</v>
      </c>
      <c r="CB25" s="102">
        <f t="shared" si="44"/>
        <v>0</v>
      </c>
      <c r="CC25" s="102">
        <f t="shared" si="112"/>
        <v>2.7598159754707557E-2</v>
      </c>
      <c r="CD25" s="102">
        <f t="shared" si="113"/>
        <v>5.5196319509415115E-2</v>
      </c>
      <c r="CE25" s="102">
        <f t="shared" si="114"/>
        <v>5.5196319509415115E-2</v>
      </c>
      <c r="CF25" s="102">
        <f t="shared" si="115"/>
        <v>5.5196319509415115E-2</v>
      </c>
      <c r="CG25" s="102">
        <f t="shared" si="116"/>
        <v>8.2794479264122658E-2</v>
      </c>
      <c r="CH25" s="102">
        <f t="shared" si="117"/>
        <v>8.2794479264122658E-2</v>
      </c>
      <c r="CI25" s="102">
        <f t="shared" si="118"/>
        <v>5.5196319509415115E-2</v>
      </c>
      <c r="CJ25" s="102">
        <f t="shared" si="119"/>
        <v>8.2794479264122658E-2</v>
      </c>
      <c r="CK25" s="102">
        <f t="shared" si="120"/>
        <v>8.2794479264122658E-2</v>
      </c>
      <c r="CL25" s="102">
        <f t="shared" si="121"/>
        <v>0.13799079877353779</v>
      </c>
      <c r="CM25" s="102">
        <f t="shared" si="122"/>
        <v>0.16558895852824532</v>
      </c>
      <c r="CN25" s="102">
        <f t="shared" si="123"/>
        <v>0.16558895852824532</v>
      </c>
      <c r="CO25" s="102">
        <f t="shared" si="124"/>
        <v>0.3863742365659058</v>
      </c>
      <c r="CP25" s="102">
        <f t="shared" si="58"/>
        <v>0.55196319509415115</v>
      </c>
      <c r="CQ25" s="102">
        <f t="shared" si="59"/>
        <v>0.74515031337710391</v>
      </c>
      <c r="CR25" s="102">
        <f t="shared" si="60"/>
        <v>0.9383374316600569</v>
      </c>
      <c r="CS25" s="102">
        <f t="shared" si="61"/>
        <v>1.0487300706788871</v>
      </c>
      <c r="CT25" s="102">
        <f t="shared" si="62"/>
        <v>1.2419171889618401</v>
      </c>
      <c r="CU25" s="102">
        <f t="shared" si="63"/>
        <v>1.2695153487165476</v>
      </c>
      <c r="CV25" s="102">
        <f t="shared" si="64"/>
        <v>1.3523098279806702</v>
      </c>
      <c r="CW25" s="102">
        <f t="shared" si="65"/>
        <v>1.4075061474900854</v>
      </c>
      <c r="CX25" s="102">
        <f t="shared" si="66"/>
        <v>1.4627024669995004</v>
      </c>
      <c r="CY25" s="102">
        <f t="shared" si="67"/>
        <v>3.1737883717913689</v>
      </c>
      <c r="CZ25" s="102">
        <f t="shared" si="68"/>
        <v>3.2565828510554917</v>
      </c>
      <c r="DA25" s="102">
        <f t="shared" si="69"/>
        <v>3.3945736498290295</v>
      </c>
      <c r="DB25" s="102">
        <f t="shared" si="70"/>
        <v>3.6981534071308122</v>
      </c>
      <c r="DC25" s="102">
        <f t="shared" si="71"/>
        <v>3.8361442059043505</v>
      </c>
      <c r="DD25" s="102">
        <f t="shared" si="72"/>
        <v>3.8637423656590579</v>
      </c>
      <c r="DE25" s="102">
        <f t="shared" si="73"/>
        <v>4.0293313241873037</v>
      </c>
      <c r="DF25" s="102">
        <f t="shared" si="74"/>
        <v>4.1397239632061336</v>
      </c>
      <c r="DG25" s="102">
        <f t="shared" si="75"/>
        <v>4.1397239632061336</v>
      </c>
      <c r="DH25" s="102">
        <f t="shared" si="76"/>
        <v>4.3329110814890868</v>
      </c>
      <c r="DI25" s="102">
        <f t="shared" si="77"/>
        <v>4.3605092412437942</v>
      </c>
      <c r="DJ25" s="102">
        <f t="shared" si="78"/>
        <v>4.4709018802626241</v>
      </c>
      <c r="DK25" s="102">
        <f t="shared" si="79"/>
        <v>4.6640889985455773</v>
      </c>
      <c r="DL25" s="102">
        <f t="shared" si="80"/>
        <v>4.7744816375644072</v>
      </c>
      <c r="DM25" s="102">
        <f t="shared" si="81"/>
        <v>4.8572761168285297</v>
      </c>
      <c r="DN25" s="102">
        <f t="shared" si="82"/>
        <v>4.9952669156020679</v>
      </c>
      <c r="DO25" s="102">
        <f t="shared" si="83"/>
        <v>5.0228650753567754</v>
      </c>
      <c r="DP25" s="102">
        <f t="shared" si="84"/>
        <v>5.0504632351114829</v>
      </c>
      <c r="DQ25" s="102">
        <f t="shared" si="85"/>
        <v>5.0780613948661903</v>
      </c>
      <c r="DR25" s="102">
        <f t="shared" si="86"/>
        <v>5.2436503533944352</v>
      </c>
      <c r="DS25" s="102">
        <f t="shared" si="87"/>
        <v>5.354042992413266</v>
      </c>
      <c r="DT25" s="102">
        <f t="shared" si="88"/>
        <v>5.3816411521679735</v>
      </c>
      <c r="DU25" s="102">
        <f t="shared" si="89"/>
        <v>5.4368374716773884</v>
      </c>
      <c r="DV25" s="102">
        <f t="shared" si="90"/>
        <v>5.4368374716773884</v>
      </c>
      <c r="DW25" s="102">
        <f t="shared" si="91"/>
        <v>5.4368374716773884</v>
      </c>
      <c r="DX25" s="102">
        <f t="shared" si="92"/>
        <v>5.4368374716773884</v>
      </c>
      <c r="DY25" s="102">
        <f t="shared" si="93"/>
        <v>5.4368374716773884</v>
      </c>
      <c r="DZ25" s="102">
        <f t="shared" si="94"/>
        <v>5.5472301106962192</v>
      </c>
      <c r="EA25" s="102">
        <f t="shared" si="95"/>
        <v>5.5472301106962192</v>
      </c>
      <c r="EB25" s="102">
        <f t="shared" si="111"/>
        <v>5.5472301106962192</v>
      </c>
      <c r="EC25" s="102">
        <f t="shared" si="111"/>
        <v>0</v>
      </c>
      <c r="ED25" s="102">
        <f t="shared" si="111"/>
        <v>0</v>
      </c>
      <c r="EE25" s="102">
        <f t="shared" si="111"/>
        <v>0</v>
      </c>
      <c r="EF25" s="102">
        <f t="shared" si="111"/>
        <v>0</v>
      </c>
      <c r="EG25" s="102">
        <f t="shared" si="111"/>
        <v>0</v>
      </c>
      <c r="EH25" s="102">
        <f t="shared" si="111"/>
        <v>0</v>
      </c>
      <c r="EI25" s="102">
        <f t="shared" si="111"/>
        <v>0</v>
      </c>
      <c r="EJ25" s="102">
        <f t="shared" si="111"/>
        <v>0</v>
      </c>
      <c r="EK25" s="102">
        <f t="shared" si="111"/>
        <v>0</v>
      </c>
      <c r="EL25" s="102">
        <f t="shared" si="111"/>
        <v>0</v>
      </c>
      <c r="EM25" s="102">
        <f t="shared" si="111"/>
        <v>0</v>
      </c>
      <c r="EN25" s="102">
        <f t="shared" si="111"/>
        <v>0</v>
      </c>
      <c r="EO25" s="102">
        <f t="shared" si="111"/>
        <v>0</v>
      </c>
      <c r="EP25" s="102">
        <f t="shared" si="111"/>
        <v>0</v>
      </c>
      <c r="EQ25" s="102">
        <f t="shared" si="110"/>
        <v>0</v>
      </c>
      <c r="ER25" s="102">
        <f t="shared" si="110"/>
        <v>0</v>
      </c>
      <c r="ES25" s="102">
        <f t="shared" si="110"/>
        <v>0</v>
      </c>
      <c r="ET25" s="102">
        <f t="shared" si="110"/>
        <v>0</v>
      </c>
      <c r="EU25" s="102">
        <f t="shared" si="110"/>
        <v>0</v>
      </c>
      <c r="EW25">
        <v>25</v>
      </c>
      <c r="FB25" s="85">
        <f ca="1">HLOOKUP(FB$1,$F$1:$BZ$108,$EW25,FALSE)</f>
        <v>197</v>
      </c>
      <c r="FC25" s="85">
        <f ca="1">HLOOKUP(FC$1,$F$1:$BZ$108,$EW25,FALSE)</f>
        <v>197</v>
      </c>
      <c r="FD25" s="85">
        <f ca="1">HLOOKUP(FD$1,$F$1:$BZ$108,$EW25,FALSE)</f>
        <v>197</v>
      </c>
      <c r="FE25" s="85">
        <f ca="1">HLOOKUP(FE$1,$F$1:$BZ$108,$EW25,FALSE)</f>
        <v>201</v>
      </c>
      <c r="FF25" s="85">
        <f ca="1">HLOOKUP(FF$1,$F$1:$BZ$108,$EW25,FALSE)</f>
        <v>201</v>
      </c>
      <c r="FG25" s="85">
        <f ca="1">HLOOKUP(FG$1,$F$1:$BZ$108,$EW25,FALSE)</f>
        <v>201</v>
      </c>
      <c r="FI25" s="85">
        <f t="shared" ca="1" si="97"/>
        <v>1.1063263901883023</v>
      </c>
      <c r="FJ25">
        <v>2.3999999999999998E-3</v>
      </c>
      <c r="FK25" s="85">
        <f ca="1">HLOOKUP(FK$1,$F$1:$BZ$108,$EW25,FALSE)/CA25*100000+FJ25</f>
        <v>55.474701106962193</v>
      </c>
      <c r="FL25" t="str">
        <f t="shared" si="98"/>
        <v xml:space="preserve">Catanzaro </v>
      </c>
      <c r="FM25">
        <f t="shared" ca="1" si="108"/>
        <v>512.46002526673044</v>
      </c>
      <c r="FN25" t="str">
        <f t="shared" ca="1" si="100"/>
        <v xml:space="preserve">Biella </v>
      </c>
      <c r="FO25" s="2">
        <v>84</v>
      </c>
      <c r="FP25" s="128">
        <f t="shared" ca="1" si="109"/>
        <v>35.796411625528755</v>
      </c>
      <c r="FQ25" t="str">
        <f t="shared" ca="1" si="102"/>
        <v xml:space="preserve">Imperia </v>
      </c>
      <c r="FR25" s="2">
        <v>84</v>
      </c>
      <c r="FS25">
        <f t="shared" ca="1" si="103"/>
        <v>87</v>
      </c>
      <c r="FT25">
        <f t="shared" ca="1" si="104"/>
        <v>171.00239999999999</v>
      </c>
      <c r="FU25" t="str">
        <f t="shared" ca="1" si="105"/>
        <v xml:space="preserve">Imperia </v>
      </c>
      <c r="FV25" s="85">
        <f t="shared" ca="1" si="106"/>
        <v>167.00120000000001</v>
      </c>
      <c r="FW25" t="str">
        <f t="shared" ca="1" si="107"/>
        <v xml:space="preserve">Savona </v>
      </c>
    </row>
    <row r="26" spans="1:179" x14ac:dyDescent="0.25">
      <c r="A26">
        <f>IF(B26='Cruscotto province'!$E$3,A25+1,A25)</f>
        <v>2</v>
      </c>
      <c r="B26" t="s">
        <v>60</v>
      </c>
      <c r="C26" t="s">
        <v>166</v>
      </c>
      <c r="D26" s="2">
        <f>IFERROR(_xlfn.NUMBERVALUE(VLOOKUP(C26,'Sel province'!$F$2:$J$150,5,FALSE)),0)</f>
        <v>706</v>
      </c>
      <c r="E26" s="85"/>
      <c r="F26">
        <v>0</v>
      </c>
      <c r="G26" s="85">
        <v>2</v>
      </c>
      <c r="H26">
        <v>3</v>
      </c>
      <c r="I26">
        <v>4</v>
      </c>
      <c r="J26">
        <v>4</v>
      </c>
      <c r="K26">
        <v>7</v>
      </c>
      <c r="L26">
        <v>9</v>
      </c>
      <c r="M26">
        <v>9</v>
      </c>
      <c r="N26">
        <v>20</v>
      </c>
      <c r="O26">
        <v>23</v>
      </c>
      <c r="P26">
        <v>25</v>
      </c>
      <c r="Q26">
        <v>30</v>
      </c>
      <c r="R26">
        <v>38</v>
      </c>
      <c r="S26">
        <v>41</v>
      </c>
      <c r="T26">
        <v>44</v>
      </c>
      <c r="U26">
        <v>69</v>
      </c>
      <c r="V26">
        <v>80</v>
      </c>
      <c r="W26">
        <v>91</v>
      </c>
      <c r="X26">
        <v>102</v>
      </c>
      <c r="Y26">
        <v>129</v>
      </c>
      <c r="Z26">
        <v>133</v>
      </c>
      <c r="AA26">
        <v>146</v>
      </c>
      <c r="AB26">
        <v>175</v>
      </c>
      <c r="AC26">
        <v>189</v>
      </c>
      <c r="AD26">
        <v>229</v>
      </c>
      <c r="AE26">
        <v>266</v>
      </c>
      <c r="AF26">
        <v>273</v>
      </c>
      <c r="AG26">
        <v>280</v>
      </c>
      <c r="AH26">
        <v>292</v>
      </c>
      <c r="AI26">
        <v>299</v>
      </c>
      <c r="AJ26">
        <v>310</v>
      </c>
      <c r="AK26">
        <v>317</v>
      </c>
      <c r="AL26">
        <v>325</v>
      </c>
      <c r="AM26">
        <v>327</v>
      </c>
      <c r="AN26">
        <v>343</v>
      </c>
      <c r="AO26">
        <v>361</v>
      </c>
      <c r="AP26">
        <v>369</v>
      </c>
      <c r="AQ26">
        <v>392</v>
      </c>
      <c r="AR26">
        <v>441</v>
      </c>
      <c r="AS26">
        <v>452</v>
      </c>
      <c r="AT26">
        <v>465</v>
      </c>
      <c r="AU26">
        <v>469</v>
      </c>
      <c r="AV26">
        <v>469</v>
      </c>
      <c r="AW26">
        <v>499</v>
      </c>
      <c r="AX26">
        <v>553</v>
      </c>
      <c r="AY26">
        <v>566</v>
      </c>
      <c r="AZ26">
        <v>571</v>
      </c>
      <c r="BA26">
        <v>606</v>
      </c>
      <c r="BB26">
        <v>613</v>
      </c>
      <c r="BC26">
        <v>648</v>
      </c>
      <c r="BD26">
        <v>677</v>
      </c>
      <c r="BE26">
        <v>687</v>
      </c>
      <c r="BF26">
        <v>706</v>
      </c>
      <c r="CA26" s="101">
        <v>389169</v>
      </c>
      <c r="CB26" s="102">
        <f t="shared" si="44"/>
        <v>0</v>
      </c>
      <c r="CC26" s="102">
        <f t="shared" si="112"/>
        <v>5.1391554825795473E-2</v>
      </c>
      <c r="CD26" s="102">
        <f t="shared" si="113"/>
        <v>7.7087332238693226E-2</v>
      </c>
      <c r="CE26" s="102">
        <f t="shared" si="114"/>
        <v>0.10278310965159095</v>
      </c>
      <c r="CF26" s="102">
        <f t="shared" si="115"/>
        <v>0.10278310965159095</v>
      </c>
      <c r="CG26" s="102">
        <f t="shared" si="116"/>
        <v>0.17987044189028414</v>
      </c>
      <c r="CH26" s="102">
        <f t="shared" si="117"/>
        <v>0.23126199671607964</v>
      </c>
      <c r="CI26" s="102">
        <f t="shared" si="118"/>
        <v>0.23126199671607964</v>
      </c>
      <c r="CJ26" s="102">
        <f t="shared" si="119"/>
        <v>0.51391554825795482</v>
      </c>
      <c r="CK26" s="102">
        <f t="shared" si="120"/>
        <v>0.59100288049664795</v>
      </c>
      <c r="CL26" s="102">
        <f t="shared" si="121"/>
        <v>0.64239443532244345</v>
      </c>
      <c r="CM26" s="102">
        <f t="shared" si="122"/>
        <v>0.77087332238693207</v>
      </c>
      <c r="CN26" s="102">
        <f t="shared" si="123"/>
        <v>0.97643954169011404</v>
      </c>
      <c r="CO26" s="102">
        <f t="shared" si="124"/>
        <v>1.0535268739288073</v>
      </c>
      <c r="CP26" s="102">
        <f t="shared" si="58"/>
        <v>1.1306142061675006</v>
      </c>
      <c r="CQ26" s="102">
        <f t="shared" si="59"/>
        <v>1.773008641489944</v>
      </c>
      <c r="CR26" s="102">
        <f t="shared" si="60"/>
        <v>2.0556621930318193</v>
      </c>
      <c r="CS26" s="102">
        <f t="shared" si="61"/>
        <v>2.338315744573694</v>
      </c>
      <c r="CT26" s="102">
        <f t="shared" si="62"/>
        <v>2.6209692961155691</v>
      </c>
      <c r="CU26" s="102">
        <f t="shared" si="63"/>
        <v>3.3147552862638081</v>
      </c>
      <c r="CV26" s="102">
        <f t="shared" si="64"/>
        <v>3.4175383959153995</v>
      </c>
      <c r="CW26" s="102">
        <f t="shared" si="65"/>
        <v>3.7515835022830699</v>
      </c>
      <c r="CX26" s="102">
        <f t="shared" si="66"/>
        <v>4.4967610472571042</v>
      </c>
      <c r="CY26" s="102">
        <f t="shared" si="67"/>
        <v>4.8565019310376725</v>
      </c>
      <c r="CZ26" s="102">
        <f t="shared" si="68"/>
        <v>5.8843330275535815</v>
      </c>
      <c r="DA26" s="102">
        <f t="shared" si="69"/>
        <v>6.8350767918307991</v>
      </c>
      <c r="DB26" s="102">
        <f t="shared" si="70"/>
        <v>7.0149472337210828</v>
      </c>
      <c r="DC26" s="102">
        <f t="shared" si="71"/>
        <v>7.1948176756113673</v>
      </c>
      <c r="DD26" s="102">
        <f t="shared" si="72"/>
        <v>7.5031670045661398</v>
      </c>
      <c r="DE26" s="102">
        <f t="shared" si="73"/>
        <v>7.6830374464564235</v>
      </c>
      <c r="DF26" s="102">
        <f t="shared" si="74"/>
        <v>7.9656909979982986</v>
      </c>
      <c r="DG26" s="102">
        <f t="shared" si="75"/>
        <v>8.1455614398885832</v>
      </c>
      <c r="DH26" s="102">
        <f t="shared" si="76"/>
        <v>8.351127659191766</v>
      </c>
      <c r="DI26" s="102">
        <f t="shared" si="77"/>
        <v>8.4025192140175609</v>
      </c>
      <c r="DJ26" s="102">
        <f t="shared" si="78"/>
        <v>8.8136516526239248</v>
      </c>
      <c r="DK26" s="102">
        <f t="shared" si="79"/>
        <v>9.2761756460560836</v>
      </c>
      <c r="DL26" s="102">
        <f t="shared" si="80"/>
        <v>9.4817418653592647</v>
      </c>
      <c r="DM26" s="102">
        <f t="shared" si="81"/>
        <v>10.072744745855914</v>
      </c>
      <c r="DN26" s="102">
        <f t="shared" si="82"/>
        <v>11.331837839087903</v>
      </c>
      <c r="DO26" s="102">
        <f t="shared" si="83"/>
        <v>11.614491390629778</v>
      </c>
      <c r="DP26" s="102">
        <f t="shared" si="84"/>
        <v>11.948536496997448</v>
      </c>
      <c r="DQ26" s="102">
        <f t="shared" si="85"/>
        <v>12.051319606649038</v>
      </c>
      <c r="DR26" s="102">
        <f t="shared" si="86"/>
        <v>12.051319606649038</v>
      </c>
      <c r="DS26" s="102">
        <f t="shared" si="87"/>
        <v>12.822192929035973</v>
      </c>
      <c r="DT26" s="102">
        <f t="shared" si="88"/>
        <v>14.209764909332451</v>
      </c>
      <c r="DU26" s="102">
        <f t="shared" si="89"/>
        <v>14.543810015700119</v>
      </c>
      <c r="DV26" s="102">
        <f t="shared" si="90"/>
        <v>14.67228890276461</v>
      </c>
      <c r="DW26" s="102">
        <f t="shared" si="91"/>
        <v>15.571641112216028</v>
      </c>
      <c r="DX26" s="102">
        <f t="shared" si="92"/>
        <v>15.751511554106314</v>
      </c>
      <c r="DY26" s="102">
        <f t="shared" si="93"/>
        <v>16.650863763557734</v>
      </c>
      <c r="DZ26" s="102">
        <f t="shared" si="94"/>
        <v>17.396041308531768</v>
      </c>
      <c r="EA26" s="102">
        <f t="shared" si="95"/>
        <v>17.652999082660745</v>
      </c>
      <c r="EB26" s="102">
        <f t="shared" si="111"/>
        <v>18.141218853505801</v>
      </c>
      <c r="EC26" s="102">
        <f t="shared" si="111"/>
        <v>0</v>
      </c>
      <c r="ED26" s="102">
        <f t="shared" si="111"/>
        <v>0</v>
      </c>
      <c r="EE26" s="102">
        <f t="shared" si="111"/>
        <v>0</v>
      </c>
      <c r="EF26" s="102">
        <f t="shared" si="111"/>
        <v>0</v>
      </c>
      <c r="EG26" s="102">
        <f t="shared" si="111"/>
        <v>0</v>
      </c>
      <c r="EH26" s="102">
        <f t="shared" si="111"/>
        <v>0</v>
      </c>
      <c r="EI26" s="102">
        <f t="shared" si="111"/>
        <v>0</v>
      </c>
      <c r="EJ26" s="102">
        <f t="shared" si="111"/>
        <v>0</v>
      </c>
      <c r="EK26" s="102">
        <f t="shared" si="111"/>
        <v>0</v>
      </c>
      <c r="EL26" s="102">
        <f t="shared" si="111"/>
        <v>0</v>
      </c>
      <c r="EM26" s="102">
        <f t="shared" si="111"/>
        <v>0</v>
      </c>
      <c r="EN26" s="102">
        <f t="shared" si="111"/>
        <v>0</v>
      </c>
      <c r="EO26" s="102">
        <f t="shared" si="111"/>
        <v>0</v>
      </c>
      <c r="EP26" s="102">
        <f t="shared" si="111"/>
        <v>0</v>
      </c>
      <c r="EQ26" s="102">
        <f t="shared" si="110"/>
        <v>0</v>
      </c>
      <c r="ER26" s="102">
        <f t="shared" si="110"/>
        <v>0</v>
      </c>
      <c r="ES26" s="102">
        <f t="shared" si="110"/>
        <v>0</v>
      </c>
      <c r="ET26" s="102">
        <f t="shared" si="110"/>
        <v>0</v>
      </c>
      <c r="EU26" s="102">
        <f t="shared" si="110"/>
        <v>0</v>
      </c>
      <c r="EW26">
        <v>26</v>
      </c>
      <c r="FB26" s="85">
        <f ca="1">HLOOKUP(FB$1,$F$1:$BZ$108,$EW26,FALSE)</f>
        <v>606</v>
      </c>
      <c r="FC26" s="85">
        <f ca="1">HLOOKUP(FC$1,$F$1:$BZ$108,$EW26,FALSE)</f>
        <v>613</v>
      </c>
      <c r="FD26" s="85">
        <f ca="1">HLOOKUP(FD$1,$F$1:$BZ$108,$EW26,FALSE)</f>
        <v>648</v>
      </c>
      <c r="FE26" s="85">
        <f ca="1">HLOOKUP(FE$1,$F$1:$BZ$108,$EW26,FALSE)</f>
        <v>677</v>
      </c>
      <c r="FF26" s="85">
        <f ca="1">HLOOKUP(FF$1,$F$1:$BZ$108,$EW26,FALSE)</f>
        <v>687</v>
      </c>
      <c r="FG26" s="85">
        <f ca="1">HLOOKUP(FG$1,$F$1:$BZ$108,$EW26,FALSE)</f>
        <v>706</v>
      </c>
      <c r="FI26" s="85">
        <f t="shared" ca="1" si="97"/>
        <v>25.698277412897738</v>
      </c>
      <c r="FJ26">
        <v>2.5000000000000001E-3</v>
      </c>
      <c r="FK26" s="85">
        <f ca="1">HLOOKUP(FK$1,$F$1:$BZ$108,$EW26,FALSE)/CA26*100000+FJ26</f>
        <v>181.41468853505802</v>
      </c>
      <c r="FL26" t="str">
        <f t="shared" si="98"/>
        <v xml:space="preserve">Chieti </v>
      </c>
      <c r="FM26">
        <f t="shared" ca="1" si="108"/>
        <v>508.79442883016418</v>
      </c>
      <c r="FN26" t="str">
        <f t="shared" ca="1" si="100"/>
        <v xml:space="preserve">Belluno </v>
      </c>
      <c r="FO26" s="2">
        <v>83</v>
      </c>
      <c r="FP26" s="128">
        <f t="shared" ca="1" si="109"/>
        <v>34.241857626459272</v>
      </c>
      <c r="FQ26" t="str">
        <f t="shared" ca="1" si="102"/>
        <v xml:space="preserve">Pescara </v>
      </c>
      <c r="FR26" s="2">
        <v>83</v>
      </c>
      <c r="FS26">
        <f t="shared" ca="1" si="103"/>
        <v>70</v>
      </c>
      <c r="FT26">
        <f t="shared" ca="1" si="104"/>
        <v>153.0025</v>
      </c>
      <c r="FU26" t="str">
        <f t="shared" ca="1" si="105"/>
        <v xml:space="preserve">Pescara </v>
      </c>
      <c r="FV26" s="85">
        <f t="shared" ca="1" si="106"/>
        <v>164.00389999999999</v>
      </c>
      <c r="FW26" t="str">
        <f t="shared" ca="1" si="107"/>
        <v xml:space="preserve">Pesaro e Urbino </v>
      </c>
    </row>
    <row r="27" spans="1:179" x14ac:dyDescent="0.25">
      <c r="A27">
        <f>IF(B27='Cruscotto province'!$E$3,A26+1,A26)</f>
        <v>3</v>
      </c>
      <c r="B27" t="s">
        <v>68</v>
      </c>
      <c r="C27" t="s">
        <v>167</v>
      </c>
      <c r="D27" s="2">
        <f>IFERROR(_xlfn.NUMBERVALUE(VLOOKUP(C27,'Sel province'!$F$2:$J$150,5,FALSE)),0)</f>
        <v>2942</v>
      </c>
      <c r="E27" s="85"/>
      <c r="F27">
        <v>5</v>
      </c>
      <c r="G27" s="85">
        <v>11</v>
      </c>
      <c r="H27">
        <v>11</v>
      </c>
      <c r="I27">
        <v>23</v>
      </c>
      <c r="J27">
        <v>27</v>
      </c>
      <c r="K27">
        <v>40</v>
      </c>
      <c r="L27">
        <v>46</v>
      </c>
      <c r="M27">
        <v>77</v>
      </c>
      <c r="N27">
        <v>98</v>
      </c>
      <c r="O27">
        <v>118</v>
      </c>
      <c r="P27">
        <v>154</v>
      </c>
      <c r="Q27">
        <v>184</v>
      </c>
      <c r="R27">
        <v>220</v>
      </c>
      <c r="S27">
        <v>256</v>
      </c>
      <c r="T27">
        <v>286</v>
      </c>
      <c r="U27">
        <v>338</v>
      </c>
      <c r="V27">
        <v>380</v>
      </c>
      <c r="W27">
        <v>452</v>
      </c>
      <c r="X27">
        <v>512</v>
      </c>
      <c r="Y27">
        <v>581</v>
      </c>
      <c r="Z27">
        <v>635</v>
      </c>
      <c r="AA27">
        <v>706</v>
      </c>
      <c r="AB27">
        <v>762</v>
      </c>
      <c r="AC27">
        <v>816</v>
      </c>
      <c r="AD27">
        <v>903</v>
      </c>
      <c r="AE27">
        <v>1014</v>
      </c>
      <c r="AF27">
        <v>1061</v>
      </c>
      <c r="AG27">
        <v>1101</v>
      </c>
      <c r="AH27">
        <v>1157</v>
      </c>
      <c r="AI27">
        <v>1205</v>
      </c>
      <c r="AJ27">
        <v>1256</v>
      </c>
      <c r="AK27">
        <v>1319</v>
      </c>
      <c r="AL27">
        <v>1384</v>
      </c>
      <c r="AM27">
        <v>1473</v>
      </c>
      <c r="AN27">
        <v>1525</v>
      </c>
      <c r="AO27">
        <v>1542</v>
      </c>
      <c r="AP27">
        <v>1605</v>
      </c>
      <c r="AQ27">
        <v>1686</v>
      </c>
      <c r="AR27">
        <v>1825</v>
      </c>
      <c r="AS27">
        <v>1924</v>
      </c>
      <c r="AT27">
        <v>2015</v>
      </c>
      <c r="AU27">
        <v>2106</v>
      </c>
      <c r="AV27">
        <v>2154</v>
      </c>
      <c r="AW27">
        <v>2233</v>
      </c>
      <c r="AX27">
        <v>2285</v>
      </c>
      <c r="AY27">
        <v>2439</v>
      </c>
      <c r="AZ27">
        <v>2488</v>
      </c>
      <c r="BA27">
        <v>2550</v>
      </c>
      <c r="BB27">
        <v>2592</v>
      </c>
      <c r="BC27">
        <v>2681</v>
      </c>
      <c r="BD27">
        <v>2764</v>
      </c>
      <c r="BE27">
        <v>2871</v>
      </c>
      <c r="BF27">
        <v>2942</v>
      </c>
      <c r="CA27" s="101">
        <v>600190</v>
      </c>
      <c r="CB27" s="102">
        <f t="shared" si="44"/>
        <v>8.3306952798280556E-2</v>
      </c>
      <c r="CC27" s="102">
        <f t="shared" si="112"/>
        <v>0.18327529615621718</v>
      </c>
      <c r="CD27" s="102">
        <f t="shared" si="113"/>
        <v>0.18327529615621718</v>
      </c>
      <c r="CE27" s="102">
        <f t="shared" si="114"/>
        <v>0.38321198287209046</v>
      </c>
      <c r="CF27" s="102">
        <f t="shared" si="115"/>
        <v>0.44985754511071491</v>
      </c>
      <c r="CG27" s="102">
        <f t="shared" si="116"/>
        <v>0.66645562238624445</v>
      </c>
      <c r="CH27" s="102">
        <f t="shared" si="117"/>
        <v>0.76642396574418092</v>
      </c>
      <c r="CI27" s="102">
        <f t="shared" si="118"/>
        <v>1.2829270730935205</v>
      </c>
      <c r="CJ27" s="102">
        <f t="shared" si="119"/>
        <v>1.6328162748462987</v>
      </c>
      <c r="CK27" s="102">
        <f t="shared" si="120"/>
        <v>1.966044086039421</v>
      </c>
      <c r="CL27" s="102">
        <f t="shared" si="121"/>
        <v>2.565854146187041</v>
      </c>
      <c r="CM27" s="102">
        <f t="shared" si="122"/>
        <v>3.0656958629767237</v>
      </c>
      <c r="CN27" s="102">
        <f t="shared" si="123"/>
        <v>3.6655059231243441</v>
      </c>
      <c r="CO27" s="102">
        <f t="shared" si="124"/>
        <v>4.2653159832719636</v>
      </c>
      <c r="CP27" s="102">
        <f t="shared" si="58"/>
        <v>4.7651577000616472</v>
      </c>
      <c r="CQ27" s="102">
        <f t="shared" si="59"/>
        <v>5.6315500091637647</v>
      </c>
      <c r="CR27" s="102">
        <f t="shared" si="60"/>
        <v>6.331328412669321</v>
      </c>
      <c r="CS27" s="102">
        <f t="shared" si="61"/>
        <v>7.5309485329645609</v>
      </c>
      <c r="CT27" s="102">
        <f t="shared" si="62"/>
        <v>8.5306319665439272</v>
      </c>
      <c r="CU27" s="102">
        <f t="shared" si="63"/>
        <v>9.6802679151601989</v>
      </c>
      <c r="CV27" s="102">
        <f t="shared" si="64"/>
        <v>10.579983005381628</v>
      </c>
      <c r="CW27" s="102">
        <f t="shared" si="65"/>
        <v>11.762941735117213</v>
      </c>
      <c r="CX27" s="102">
        <f t="shared" si="66"/>
        <v>12.695979606457955</v>
      </c>
      <c r="CY27" s="102">
        <f t="shared" si="67"/>
        <v>13.595694696679386</v>
      </c>
      <c r="CZ27" s="102">
        <f t="shared" si="68"/>
        <v>15.045235675369467</v>
      </c>
      <c r="DA27" s="102">
        <f t="shared" si="69"/>
        <v>16.894650027491295</v>
      </c>
      <c r="DB27" s="102">
        <f t="shared" si="70"/>
        <v>17.677735383795131</v>
      </c>
      <c r="DC27" s="102">
        <f t="shared" si="71"/>
        <v>18.344191006181376</v>
      </c>
      <c r="DD27" s="102">
        <f t="shared" si="72"/>
        <v>19.277228877522116</v>
      </c>
      <c r="DE27" s="102">
        <f t="shared" si="73"/>
        <v>20.076975624385611</v>
      </c>
      <c r="DF27" s="102">
        <f t="shared" si="74"/>
        <v>20.926706542928073</v>
      </c>
      <c r="DG27" s="102">
        <f t="shared" si="75"/>
        <v>21.976374148186409</v>
      </c>
      <c r="DH27" s="102">
        <f t="shared" si="76"/>
        <v>23.059364534564054</v>
      </c>
      <c r="DI27" s="102">
        <f t="shared" si="77"/>
        <v>24.542228294373452</v>
      </c>
      <c r="DJ27" s="102">
        <f t="shared" si="78"/>
        <v>25.408620603475566</v>
      </c>
      <c r="DK27" s="102">
        <f t="shared" si="79"/>
        <v>25.69186424298972</v>
      </c>
      <c r="DL27" s="102">
        <f t="shared" si="80"/>
        <v>26.741531848248055</v>
      </c>
      <c r="DM27" s="102">
        <f t="shared" si="81"/>
        <v>28.0911044835802</v>
      </c>
      <c r="DN27" s="102">
        <f t="shared" si="82"/>
        <v>30.407037771372401</v>
      </c>
      <c r="DO27" s="102">
        <f t="shared" si="83"/>
        <v>32.056515436778355</v>
      </c>
      <c r="DP27" s="102">
        <f t="shared" si="84"/>
        <v>33.572701977707062</v>
      </c>
      <c r="DQ27" s="102">
        <f t="shared" si="85"/>
        <v>35.088888518635763</v>
      </c>
      <c r="DR27" s="102">
        <f t="shared" si="86"/>
        <v>35.888635265499261</v>
      </c>
      <c r="DS27" s="102">
        <f t="shared" si="87"/>
        <v>37.204885119712088</v>
      </c>
      <c r="DT27" s="102">
        <f t="shared" si="88"/>
        <v>38.071277428814206</v>
      </c>
      <c r="DU27" s="102">
        <f t="shared" si="89"/>
        <v>40.637131575001249</v>
      </c>
      <c r="DV27" s="102">
        <f t="shared" si="90"/>
        <v>41.453539712424401</v>
      </c>
      <c r="DW27" s="102">
        <f t="shared" si="91"/>
        <v>42.486545927123082</v>
      </c>
      <c r="DX27" s="102">
        <f t="shared" si="92"/>
        <v>43.186324330628636</v>
      </c>
      <c r="DY27" s="102">
        <f t="shared" si="93"/>
        <v>44.669188090438027</v>
      </c>
      <c r="DZ27" s="102">
        <f t="shared" si="94"/>
        <v>46.052083506889488</v>
      </c>
      <c r="EA27" s="102">
        <f t="shared" si="95"/>
        <v>47.834852296772688</v>
      </c>
      <c r="EB27" s="102">
        <f t="shared" si="111"/>
        <v>49.017811026508269</v>
      </c>
      <c r="EC27" s="102">
        <f t="shared" si="111"/>
        <v>0</v>
      </c>
      <c r="ED27" s="102">
        <f t="shared" si="111"/>
        <v>0</v>
      </c>
      <c r="EE27" s="102">
        <f t="shared" si="111"/>
        <v>0</v>
      </c>
      <c r="EF27" s="102">
        <f t="shared" si="111"/>
        <v>0</v>
      </c>
      <c r="EG27" s="102">
        <f t="shared" si="111"/>
        <v>0</v>
      </c>
      <c r="EH27" s="102">
        <f t="shared" si="111"/>
        <v>0</v>
      </c>
      <c r="EI27" s="102">
        <f t="shared" si="111"/>
        <v>0</v>
      </c>
      <c r="EJ27" s="102">
        <f t="shared" si="111"/>
        <v>0</v>
      </c>
      <c r="EK27" s="102">
        <f t="shared" si="111"/>
        <v>0</v>
      </c>
      <c r="EL27" s="102">
        <f t="shared" si="111"/>
        <v>0</v>
      </c>
      <c r="EM27" s="102">
        <f t="shared" si="111"/>
        <v>0</v>
      </c>
      <c r="EN27" s="102">
        <f t="shared" si="111"/>
        <v>0</v>
      </c>
      <c r="EO27" s="102">
        <f t="shared" si="111"/>
        <v>0</v>
      </c>
      <c r="EP27" s="102">
        <f t="shared" si="111"/>
        <v>0</v>
      </c>
      <c r="EQ27" s="102">
        <f t="shared" si="110"/>
        <v>0</v>
      </c>
      <c r="ER27" s="102">
        <f t="shared" si="110"/>
        <v>0</v>
      </c>
      <c r="ES27" s="102">
        <f t="shared" si="110"/>
        <v>0</v>
      </c>
      <c r="ET27" s="102">
        <f t="shared" si="110"/>
        <v>0</v>
      </c>
      <c r="EU27" s="102">
        <f t="shared" si="110"/>
        <v>0</v>
      </c>
      <c r="EW27">
        <v>27</v>
      </c>
      <c r="FB27" s="85">
        <f ca="1">HLOOKUP(FB$1,$F$1:$BZ$108,$EW27,FALSE)</f>
        <v>2550</v>
      </c>
      <c r="FC27" s="85">
        <f ca="1">HLOOKUP(FC$1,$F$1:$BZ$108,$EW27,FALSE)</f>
        <v>2592</v>
      </c>
      <c r="FD27" s="85">
        <f ca="1">HLOOKUP(FD$1,$F$1:$BZ$108,$EW27,FALSE)</f>
        <v>2681</v>
      </c>
      <c r="FE27" s="85">
        <f ca="1">HLOOKUP(FE$1,$F$1:$BZ$108,$EW27,FALSE)</f>
        <v>2764</v>
      </c>
      <c r="FF27" s="85">
        <f ca="1">HLOOKUP(FF$1,$F$1:$BZ$108,$EW27,FALSE)</f>
        <v>2871</v>
      </c>
      <c r="FG27" s="85">
        <f ca="1">HLOOKUP(FG$1,$F$1:$BZ$108,$EW27,FALSE)</f>
        <v>2942</v>
      </c>
      <c r="FI27" s="85">
        <f t="shared" ca="1" si="97"/>
        <v>65.315250993851947</v>
      </c>
      <c r="FJ27">
        <v>2.5999999999999999E-3</v>
      </c>
      <c r="FK27" s="85">
        <f ca="1">HLOOKUP(FK$1,$F$1:$BZ$108,$EW27,FALSE)/CA27*100000+FJ27</f>
        <v>490.18071026508267</v>
      </c>
      <c r="FL27" t="str">
        <f t="shared" si="98"/>
        <v xml:space="preserve">Como </v>
      </c>
      <c r="FM27">
        <f t="shared" ca="1" si="108"/>
        <v>508.37367096640537</v>
      </c>
      <c r="FN27" t="str">
        <f t="shared" ca="1" si="100"/>
        <v xml:space="preserve">Monza e della Brianza </v>
      </c>
      <c r="FO27" s="2">
        <v>82</v>
      </c>
      <c r="FP27" s="128">
        <f t="shared" ca="1" si="109"/>
        <v>32.75328713920058</v>
      </c>
      <c r="FQ27" t="str">
        <f t="shared" ca="1" si="102"/>
        <v xml:space="preserve">Parma </v>
      </c>
      <c r="FR27" s="2">
        <v>82</v>
      </c>
      <c r="FS27">
        <f t="shared" ca="1" si="103"/>
        <v>96</v>
      </c>
      <c r="FT27">
        <f t="shared" ca="1" si="104"/>
        <v>178.0026</v>
      </c>
      <c r="FU27" t="str">
        <f t="shared" ca="1" si="105"/>
        <v xml:space="preserve">Parma </v>
      </c>
      <c r="FV27" s="85">
        <f t="shared" ca="1" si="106"/>
        <v>164.00380000000001</v>
      </c>
      <c r="FW27" t="str">
        <f t="shared" ca="1" si="107"/>
        <v xml:space="preserve">Lecco </v>
      </c>
    </row>
    <row r="28" spans="1:179" x14ac:dyDescent="0.25">
      <c r="A28">
        <f>IF(B28='Cruscotto province'!$E$3,A27+1,A27)</f>
        <v>3</v>
      </c>
      <c r="B28" t="s">
        <v>63</v>
      </c>
      <c r="C28" t="s">
        <v>168</v>
      </c>
      <c r="D28" s="2">
        <f>IFERROR(_xlfn.NUMBERVALUE(VLOOKUP(C28,'Sel province'!$F$2:$J$150,5,FALSE)),0)</f>
        <v>447</v>
      </c>
      <c r="E28" s="85"/>
      <c r="F28">
        <v>1</v>
      </c>
      <c r="G28" s="85">
        <v>1</v>
      </c>
      <c r="H28">
        <v>1</v>
      </c>
      <c r="I28">
        <v>1</v>
      </c>
      <c r="J28">
        <v>1</v>
      </c>
      <c r="K28">
        <v>4</v>
      </c>
      <c r="L28">
        <v>6</v>
      </c>
      <c r="M28">
        <v>5</v>
      </c>
      <c r="N28">
        <v>8</v>
      </c>
      <c r="O28">
        <v>10</v>
      </c>
      <c r="P28">
        <v>15</v>
      </c>
      <c r="Q28">
        <v>17</v>
      </c>
      <c r="R28">
        <v>17</v>
      </c>
      <c r="S28">
        <v>27</v>
      </c>
      <c r="T28">
        <v>31</v>
      </c>
      <c r="U28">
        <v>38</v>
      </c>
      <c r="V28">
        <v>45</v>
      </c>
      <c r="W28">
        <v>50</v>
      </c>
      <c r="X28">
        <v>63</v>
      </c>
      <c r="Y28">
        <v>68</v>
      </c>
      <c r="Z28">
        <v>84</v>
      </c>
      <c r="AA28">
        <v>99</v>
      </c>
      <c r="AB28">
        <v>107</v>
      </c>
      <c r="AC28">
        <v>128</v>
      </c>
      <c r="AD28">
        <v>154</v>
      </c>
      <c r="AE28">
        <v>171</v>
      </c>
      <c r="AF28">
        <v>184</v>
      </c>
      <c r="AG28">
        <v>186</v>
      </c>
      <c r="AH28">
        <v>188</v>
      </c>
      <c r="AI28">
        <v>194</v>
      </c>
      <c r="AJ28">
        <v>203</v>
      </c>
      <c r="AK28">
        <v>204</v>
      </c>
      <c r="AL28">
        <v>230</v>
      </c>
      <c r="AM28">
        <v>243</v>
      </c>
      <c r="AN28">
        <v>254</v>
      </c>
      <c r="AO28">
        <v>266</v>
      </c>
      <c r="AP28">
        <v>275</v>
      </c>
      <c r="AQ28">
        <v>289</v>
      </c>
      <c r="AR28">
        <v>291</v>
      </c>
      <c r="AS28">
        <v>291</v>
      </c>
      <c r="AT28">
        <v>295</v>
      </c>
      <c r="AU28">
        <v>317</v>
      </c>
      <c r="AV28">
        <v>318</v>
      </c>
      <c r="AW28">
        <v>357</v>
      </c>
      <c r="AX28">
        <v>367</v>
      </c>
      <c r="AY28">
        <v>385</v>
      </c>
      <c r="AZ28">
        <v>407</v>
      </c>
      <c r="BA28">
        <v>408</v>
      </c>
      <c r="BB28">
        <v>417</v>
      </c>
      <c r="BC28">
        <v>426</v>
      </c>
      <c r="BD28">
        <v>430</v>
      </c>
      <c r="BE28">
        <v>439</v>
      </c>
      <c r="BF28">
        <v>447</v>
      </c>
      <c r="CA28" s="101">
        <v>711739</v>
      </c>
      <c r="CB28" s="102">
        <f t="shared" si="44"/>
        <v>1.4050094205881651E-2</v>
      </c>
      <c r="CC28" s="102">
        <f t="shared" si="112"/>
        <v>1.4050094205881651E-2</v>
      </c>
      <c r="CD28" s="102">
        <f t="shared" si="113"/>
        <v>1.4050094205881651E-2</v>
      </c>
      <c r="CE28" s="102">
        <f t="shared" si="114"/>
        <v>1.4050094205881651E-2</v>
      </c>
      <c r="CF28" s="102">
        <f t="shared" si="115"/>
        <v>1.4050094205881651E-2</v>
      </c>
      <c r="CG28" s="102">
        <f t="shared" si="116"/>
        <v>5.6200376823526604E-2</v>
      </c>
      <c r="CH28" s="102">
        <f t="shared" si="117"/>
        <v>8.4300565235289893E-2</v>
      </c>
      <c r="CI28" s="102">
        <f t="shared" si="118"/>
        <v>7.0250471029408249E-2</v>
      </c>
      <c r="CJ28" s="102">
        <f t="shared" si="119"/>
        <v>0.11240075364705321</v>
      </c>
      <c r="CK28" s="102">
        <f t="shared" si="120"/>
        <v>0.1405009420588165</v>
      </c>
      <c r="CL28" s="102">
        <f t="shared" si="121"/>
        <v>0.21075141308822476</v>
      </c>
      <c r="CM28" s="102">
        <f t="shared" si="122"/>
        <v>0.23885160149998805</v>
      </c>
      <c r="CN28" s="102">
        <f t="shared" si="123"/>
        <v>0.23885160149998805</v>
      </c>
      <c r="CO28" s="102">
        <f t="shared" si="124"/>
        <v>0.37935254355880454</v>
      </c>
      <c r="CP28" s="102">
        <f t="shared" si="58"/>
        <v>0.43555292038233112</v>
      </c>
      <c r="CQ28" s="102">
        <f t="shared" si="59"/>
        <v>0.53390357982350278</v>
      </c>
      <c r="CR28" s="102">
        <f t="shared" si="60"/>
        <v>0.63225423926467417</v>
      </c>
      <c r="CS28" s="102">
        <f t="shared" si="61"/>
        <v>0.70250471029408257</v>
      </c>
      <c r="CT28" s="102">
        <f t="shared" si="62"/>
        <v>0.88515593497054401</v>
      </c>
      <c r="CU28" s="102">
        <f t="shared" si="63"/>
        <v>0.95540640599995219</v>
      </c>
      <c r="CV28" s="102">
        <f t="shared" si="64"/>
        <v>1.1802079132940586</v>
      </c>
      <c r="CW28" s="102">
        <f t="shared" si="65"/>
        <v>1.3909593263822833</v>
      </c>
      <c r="CX28" s="102">
        <f t="shared" si="66"/>
        <v>1.5033600800293365</v>
      </c>
      <c r="CY28" s="102">
        <f t="shared" si="67"/>
        <v>1.7984120583528513</v>
      </c>
      <c r="CZ28" s="102">
        <f t="shared" si="68"/>
        <v>2.163714507705774</v>
      </c>
      <c r="DA28" s="102">
        <f t="shared" si="69"/>
        <v>2.4025661092057624</v>
      </c>
      <c r="DB28" s="102">
        <f t="shared" si="70"/>
        <v>2.5852173338822237</v>
      </c>
      <c r="DC28" s="102">
        <f t="shared" si="71"/>
        <v>2.6133175222939866</v>
      </c>
      <c r="DD28" s="102">
        <f t="shared" si="72"/>
        <v>2.6414177107057504</v>
      </c>
      <c r="DE28" s="102">
        <f t="shared" si="73"/>
        <v>2.7257182759410403</v>
      </c>
      <c r="DF28" s="102">
        <f t="shared" si="74"/>
        <v>2.852169123793975</v>
      </c>
      <c r="DG28" s="102">
        <f t="shared" si="75"/>
        <v>2.8662192179998565</v>
      </c>
      <c r="DH28" s="102">
        <f t="shared" si="76"/>
        <v>3.23152166735278</v>
      </c>
      <c r="DI28" s="102">
        <f t="shared" si="77"/>
        <v>3.4141728920292409</v>
      </c>
      <c r="DJ28" s="102">
        <f t="shared" si="78"/>
        <v>3.5687239282939389</v>
      </c>
      <c r="DK28" s="102">
        <f t="shared" si="79"/>
        <v>3.7373250587645188</v>
      </c>
      <c r="DL28" s="102">
        <f t="shared" si="80"/>
        <v>3.863775906617454</v>
      </c>
      <c r="DM28" s="102">
        <f t="shared" si="81"/>
        <v>4.0604772254997972</v>
      </c>
      <c r="DN28" s="102">
        <f t="shared" si="82"/>
        <v>4.08857741391156</v>
      </c>
      <c r="DO28" s="102">
        <f t="shared" si="83"/>
        <v>4.08857741391156</v>
      </c>
      <c r="DP28" s="102">
        <f t="shared" si="84"/>
        <v>4.1447777907350867</v>
      </c>
      <c r="DQ28" s="102">
        <f t="shared" si="85"/>
        <v>4.4538798632644827</v>
      </c>
      <c r="DR28" s="102">
        <f t="shared" si="86"/>
        <v>4.467929957470365</v>
      </c>
      <c r="DS28" s="102">
        <f t="shared" si="87"/>
        <v>5.015883631499749</v>
      </c>
      <c r="DT28" s="102">
        <f t="shared" si="88"/>
        <v>5.1563845735585652</v>
      </c>
      <c r="DU28" s="102">
        <f t="shared" si="89"/>
        <v>5.4092862692644355</v>
      </c>
      <c r="DV28" s="102">
        <f t="shared" si="90"/>
        <v>5.7183883417938324</v>
      </c>
      <c r="DW28" s="102">
        <f t="shared" si="91"/>
        <v>5.7324384359997129</v>
      </c>
      <c r="DX28" s="102">
        <f t="shared" si="92"/>
        <v>5.8588892838526485</v>
      </c>
      <c r="DY28" s="102">
        <f t="shared" si="93"/>
        <v>5.9853401317055832</v>
      </c>
      <c r="DZ28" s="102">
        <f t="shared" si="94"/>
        <v>6.0415405085291098</v>
      </c>
      <c r="EA28" s="102">
        <f t="shared" si="95"/>
        <v>6.1679913563820445</v>
      </c>
      <c r="EB28" s="102">
        <f t="shared" si="111"/>
        <v>6.2803921100290978</v>
      </c>
      <c r="EC28" s="102">
        <f t="shared" si="111"/>
        <v>0</v>
      </c>
      <c r="ED28" s="102">
        <f t="shared" si="111"/>
        <v>0</v>
      </c>
      <c r="EE28" s="102">
        <f t="shared" si="111"/>
        <v>0</v>
      </c>
      <c r="EF28" s="102">
        <f t="shared" si="111"/>
        <v>0</v>
      </c>
      <c r="EG28" s="102">
        <f t="shared" si="111"/>
        <v>0</v>
      </c>
      <c r="EH28" s="102">
        <f t="shared" si="111"/>
        <v>0</v>
      </c>
      <c r="EI28" s="102">
        <f t="shared" si="111"/>
        <v>0</v>
      </c>
      <c r="EJ28" s="102">
        <f t="shared" si="111"/>
        <v>0</v>
      </c>
      <c r="EK28" s="102">
        <f t="shared" si="111"/>
        <v>0</v>
      </c>
      <c r="EL28" s="102">
        <f t="shared" si="111"/>
        <v>0</v>
      </c>
      <c r="EM28" s="102">
        <f t="shared" si="111"/>
        <v>0</v>
      </c>
      <c r="EN28" s="102">
        <f t="shared" si="111"/>
        <v>0</v>
      </c>
      <c r="EO28" s="102">
        <f t="shared" si="111"/>
        <v>0</v>
      </c>
      <c r="EP28" s="102">
        <f t="shared" si="111"/>
        <v>0</v>
      </c>
      <c r="EQ28" s="102">
        <f t="shared" si="110"/>
        <v>0</v>
      </c>
      <c r="ER28" s="102">
        <f t="shared" si="110"/>
        <v>0</v>
      </c>
      <c r="ES28" s="102">
        <f t="shared" si="110"/>
        <v>0</v>
      </c>
      <c r="ET28" s="102">
        <f t="shared" si="110"/>
        <v>0</v>
      </c>
      <c r="EU28" s="102">
        <f t="shared" si="110"/>
        <v>0</v>
      </c>
      <c r="EW28">
        <v>28</v>
      </c>
      <c r="FB28" s="85">
        <f ca="1">HLOOKUP(FB$1,$F$1:$BZ$108,$EW28,FALSE)</f>
        <v>408</v>
      </c>
      <c r="FC28" s="85">
        <f ca="1">HLOOKUP(FC$1,$F$1:$BZ$108,$EW28,FALSE)</f>
        <v>417</v>
      </c>
      <c r="FD28" s="85">
        <f ca="1">HLOOKUP(FD$1,$F$1:$BZ$108,$EW28,FALSE)</f>
        <v>426</v>
      </c>
      <c r="FE28" s="85">
        <f ca="1">HLOOKUP(FE$1,$F$1:$BZ$108,$EW28,FALSE)</f>
        <v>430</v>
      </c>
      <c r="FF28" s="85">
        <f ca="1">HLOOKUP(FF$1,$F$1:$BZ$108,$EW28,FALSE)</f>
        <v>439</v>
      </c>
      <c r="FG28" s="85">
        <f ca="1">HLOOKUP(FG$1,$F$1:$BZ$108,$EW28,FALSE)</f>
        <v>447</v>
      </c>
      <c r="FI28" s="85">
        <f t="shared" ca="1" si="97"/>
        <v>5.4822367402938434</v>
      </c>
      <c r="FJ28">
        <v>2.7000000000000001E-3</v>
      </c>
      <c r="FK28" s="85">
        <f ca="1">HLOOKUP(FK$1,$F$1:$BZ$108,$EW28,FALSE)/CA28*100000+FJ28</f>
        <v>62.806621100290975</v>
      </c>
      <c r="FL28" t="str">
        <f t="shared" si="98"/>
        <v xml:space="preserve">Cosenza </v>
      </c>
      <c r="FM28">
        <f t="shared" ca="1" si="108"/>
        <v>504.8126377423801</v>
      </c>
      <c r="FN28" t="str">
        <f t="shared" ca="1" si="100"/>
        <v xml:space="preserve">Modena </v>
      </c>
      <c r="FO28" s="2">
        <v>81</v>
      </c>
      <c r="FP28" s="128">
        <f t="shared" ca="1" si="109"/>
        <v>32.578593626615891</v>
      </c>
      <c r="FQ28" t="str">
        <f t="shared" ca="1" si="102"/>
        <v xml:space="preserve">Verbano-Cusio-Ossola </v>
      </c>
      <c r="FR28" s="2">
        <v>81</v>
      </c>
      <c r="FS28">
        <f t="shared" ca="1" si="103"/>
        <v>91</v>
      </c>
      <c r="FT28">
        <f t="shared" ca="1" si="104"/>
        <v>172.0027</v>
      </c>
      <c r="FU28" t="str">
        <f t="shared" ca="1" si="105"/>
        <v xml:space="preserve">Verbano-Cusio-Ossola </v>
      </c>
      <c r="FV28" s="85">
        <f t="shared" ca="1" si="106"/>
        <v>164.0016</v>
      </c>
      <c r="FW28" t="str">
        <f t="shared" ca="1" si="107"/>
        <v xml:space="preserve">Cuneo </v>
      </c>
    </row>
    <row r="29" spans="1:179" x14ac:dyDescent="0.25">
      <c r="A29">
        <f>IF(B29='Cruscotto province'!$E$3,A28+1,A28)</f>
        <v>4</v>
      </c>
      <c r="B29" t="s">
        <v>68</v>
      </c>
      <c r="C29" t="s">
        <v>169</v>
      </c>
      <c r="D29" s="2">
        <f>IFERROR(_xlfn.NUMBERVALUE(VLOOKUP(C29,'Sel province'!$F$2:$J$150,5,FALSE)),0)</f>
        <v>5906</v>
      </c>
      <c r="E29" s="85"/>
      <c r="F29">
        <v>333</v>
      </c>
      <c r="G29" s="85">
        <v>406</v>
      </c>
      <c r="H29">
        <v>452</v>
      </c>
      <c r="I29">
        <v>562</v>
      </c>
      <c r="J29">
        <v>665</v>
      </c>
      <c r="K29">
        <v>916</v>
      </c>
      <c r="L29">
        <v>957</v>
      </c>
      <c r="M29">
        <v>1061</v>
      </c>
      <c r="N29">
        <v>1302</v>
      </c>
      <c r="O29">
        <v>1344</v>
      </c>
      <c r="P29">
        <v>1565</v>
      </c>
      <c r="Q29">
        <v>1792</v>
      </c>
      <c r="R29">
        <v>1881</v>
      </c>
      <c r="S29">
        <v>2073</v>
      </c>
      <c r="T29">
        <v>2167</v>
      </c>
      <c r="U29">
        <v>2286</v>
      </c>
      <c r="V29">
        <v>2392</v>
      </c>
      <c r="W29">
        <v>2733</v>
      </c>
      <c r="X29">
        <v>2895</v>
      </c>
      <c r="Y29">
        <v>2925</v>
      </c>
      <c r="Z29">
        <v>3061</v>
      </c>
      <c r="AA29">
        <v>3156</v>
      </c>
      <c r="AB29">
        <v>3370</v>
      </c>
      <c r="AC29">
        <v>3496</v>
      </c>
      <c r="AD29">
        <v>3605</v>
      </c>
      <c r="AE29">
        <v>3762</v>
      </c>
      <c r="AF29">
        <v>3788</v>
      </c>
      <c r="AG29">
        <v>3869</v>
      </c>
      <c r="AH29">
        <v>3941</v>
      </c>
      <c r="AI29">
        <v>3974</v>
      </c>
      <c r="AJ29">
        <v>4097</v>
      </c>
      <c r="AK29">
        <v>4154</v>
      </c>
      <c r="AL29">
        <v>4233</v>
      </c>
      <c r="AM29">
        <v>4260</v>
      </c>
      <c r="AN29">
        <v>4323</v>
      </c>
      <c r="AO29">
        <v>4422</v>
      </c>
      <c r="AP29">
        <v>4489</v>
      </c>
      <c r="AQ29">
        <v>4562</v>
      </c>
      <c r="AR29">
        <v>4658</v>
      </c>
      <c r="AS29">
        <v>4721</v>
      </c>
      <c r="AT29">
        <v>4945</v>
      </c>
      <c r="AU29">
        <v>5172</v>
      </c>
      <c r="AV29">
        <v>5202</v>
      </c>
      <c r="AW29">
        <v>5273</v>
      </c>
      <c r="AX29">
        <v>5313</v>
      </c>
      <c r="AY29">
        <v>5407</v>
      </c>
      <c r="AZ29">
        <v>5417</v>
      </c>
      <c r="BA29">
        <v>5491</v>
      </c>
      <c r="BB29">
        <v>5641</v>
      </c>
      <c r="BC29">
        <v>5706</v>
      </c>
      <c r="BD29">
        <v>5807</v>
      </c>
      <c r="BE29">
        <v>5867</v>
      </c>
      <c r="BF29">
        <v>5906</v>
      </c>
      <c r="CA29" s="101">
        <v>359388</v>
      </c>
      <c r="CB29" s="102">
        <f t="shared" si="44"/>
        <v>9.2657517780226382</v>
      </c>
      <c r="CC29" s="102">
        <f t="shared" si="112"/>
        <v>11.296982648279855</v>
      </c>
      <c r="CD29" s="102">
        <f t="shared" si="113"/>
        <v>12.576936347346043</v>
      </c>
      <c r="CE29" s="102">
        <f t="shared" si="114"/>
        <v>15.637695192939109</v>
      </c>
      <c r="CF29" s="102">
        <f t="shared" si="115"/>
        <v>18.503678475630796</v>
      </c>
      <c r="CG29" s="102">
        <f t="shared" si="116"/>
        <v>25.487773659665876</v>
      </c>
      <c r="CH29" s="102">
        <f t="shared" si="117"/>
        <v>26.628601956659654</v>
      </c>
      <c r="CI29" s="102">
        <f t="shared" si="118"/>
        <v>29.522410319765825</v>
      </c>
      <c r="CJ29" s="102">
        <f t="shared" si="119"/>
        <v>36.228254699656084</v>
      </c>
      <c r="CK29" s="102">
        <f t="shared" si="120"/>
        <v>37.396908077064346</v>
      </c>
      <c r="CL29" s="102">
        <f t="shared" si="121"/>
        <v>43.546250848664947</v>
      </c>
      <c r="CM29" s="102">
        <f t="shared" si="122"/>
        <v>49.862544102752459</v>
      </c>
      <c r="CN29" s="102">
        <f t="shared" si="123"/>
        <v>52.338976259641392</v>
      </c>
      <c r="CO29" s="102">
        <f t="shared" si="124"/>
        <v>57.681391699222004</v>
      </c>
      <c r="CP29" s="102">
        <f t="shared" si="58"/>
        <v>60.296949258183353</v>
      </c>
      <c r="CQ29" s="102">
        <f t="shared" si="59"/>
        <v>63.608133827506762</v>
      </c>
      <c r="CR29" s="102">
        <f t="shared" si="60"/>
        <v>66.557592351441897</v>
      </c>
      <c r="CS29" s="102">
        <f t="shared" si="61"/>
        <v>76.045944772780388</v>
      </c>
      <c r="CT29" s="102">
        <f t="shared" si="62"/>
        <v>80.553607799926553</v>
      </c>
      <c r="CU29" s="102">
        <f t="shared" si="63"/>
        <v>81.388360212361007</v>
      </c>
      <c r="CV29" s="102">
        <f t="shared" si="64"/>
        <v>85.172571148730626</v>
      </c>
      <c r="CW29" s="102">
        <f t="shared" si="65"/>
        <v>87.815953788106441</v>
      </c>
      <c r="CX29" s="102">
        <f t="shared" si="66"/>
        <v>93.770520996805686</v>
      </c>
      <c r="CY29" s="102">
        <f t="shared" si="67"/>
        <v>97.276481129030458</v>
      </c>
      <c r="CZ29" s="102">
        <f t="shared" si="68"/>
        <v>100.30941489420904</v>
      </c>
      <c r="DA29" s="102">
        <f t="shared" si="69"/>
        <v>104.67795251928278</v>
      </c>
      <c r="DB29" s="102">
        <f t="shared" si="70"/>
        <v>105.40140461005933</v>
      </c>
      <c r="DC29" s="102">
        <f t="shared" si="71"/>
        <v>107.65523612363239</v>
      </c>
      <c r="DD29" s="102">
        <f t="shared" si="72"/>
        <v>109.65864191347514</v>
      </c>
      <c r="DE29" s="102">
        <f t="shared" si="73"/>
        <v>110.57686956715305</v>
      </c>
      <c r="DF29" s="102">
        <f t="shared" si="74"/>
        <v>113.99935445813438</v>
      </c>
      <c r="DG29" s="102">
        <f t="shared" si="75"/>
        <v>115.58538404175988</v>
      </c>
      <c r="DH29" s="102">
        <f t="shared" si="76"/>
        <v>117.783565394504</v>
      </c>
      <c r="DI29" s="102">
        <f t="shared" si="77"/>
        <v>118.53484256569502</v>
      </c>
      <c r="DJ29" s="102">
        <f t="shared" si="78"/>
        <v>120.28782263180742</v>
      </c>
      <c r="DK29" s="102">
        <f t="shared" si="79"/>
        <v>123.04250559284117</v>
      </c>
      <c r="DL29" s="102">
        <f t="shared" si="80"/>
        <v>124.90678598061149</v>
      </c>
      <c r="DM29" s="102">
        <f t="shared" si="81"/>
        <v>126.93801685086871</v>
      </c>
      <c r="DN29" s="102">
        <f t="shared" si="82"/>
        <v>129.60922457065899</v>
      </c>
      <c r="DO29" s="102">
        <f t="shared" si="83"/>
        <v>131.36220463677139</v>
      </c>
      <c r="DP29" s="102">
        <f t="shared" si="84"/>
        <v>137.59502264961546</v>
      </c>
      <c r="DQ29" s="102">
        <f t="shared" si="85"/>
        <v>143.91131590370296</v>
      </c>
      <c r="DR29" s="102">
        <f t="shared" si="86"/>
        <v>144.74606831613744</v>
      </c>
      <c r="DS29" s="102">
        <f t="shared" si="87"/>
        <v>146.72164902556568</v>
      </c>
      <c r="DT29" s="102">
        <f t="shared" si="88"/>
        <v>147.83465224214498</v>
      </c>
      <c r="DU29" s="102">
        <f t="shared" si="89"/>
        <v>150.45020980110633</v>
      </c>
      <c r="DV29" s="102">
        <f t="shared" si="90"/>
        <v>150.72846060525114</v>
      </c>
      <c r="DW29" s="102">
        <f t="shared" si="91"/>
        <v>152.78751655592285</v>
      </c>
      <c r="DX29" s="102">
        <f t="shared" si="92"/>
        <v>156.96127861809521</v>
      </c>
      <c r="DY29" s="102">
        <f t="shared" si="93"/>
        <v>158.76990884503655</v>
      </c>
      <c r="DZ29" s="102">
        <f t="shared" si="94"/>
        <v>161.58024196689928</v>
      </c>
      <c r="EA29" s="102">
        <f t="shared" si="95"/>
        <v>163.24974679176822</v>
      </c>
      <c r="EB29" s="102">
        <f t="shared" si="111"/>
        <v>164.33492492793303</v>
      </c>
      <c r="EC29" s="102">
        <f t="shared" si="111"/>
        <v>0</v>
      </c>
      <c r="ED29" s="102">
        <f t="shared" si="111"/>
        <v>0</v>
      </c>
      <c r="EE29" s="102">
        <f t="shared" si="111"/>
        <v>0</v>
      </c>
      <c r="EF29" s="102">
        <f t="shared" si="111"/>
        <v>0</v>
      </c>
      <c r="EG29" s="102">
        <f t="shared" si="111"/>
        <v>0</v>
      </c>
      <c r="EH29" s="102">
        <f t="shared" si="111"/>
        <v>0</v>
      </c>
      <c r="EI29" s="102">
        <f t="shared" si="111"/>
        <v>0</v>
      </c>
      <c r="EJ29" s="102">
        <f t="shared" si="111"/>
        <v>0</v>
      </c>
      <c r="EK29" s="102">
        <f t="shared" si="111"/>
        <v>0</v>
      </c>
      <c r="EL29" s="102">
        <f t="shared" si="111"/>
        <v>0</v>
      </c>
      <c r="EM29" s="102">
        <f t="shared" si="111"/>
        <v>0</v>
      </c>
      <c r="EN29" s="102">
        <f t="shared" si="111"/>
        <v>0</v>
      </c>
      <c r="EO29" s="102">
        <f t="shared" si="111"/>
        <v>0</v>
      </c>
      <c r="EP29" s="102">
        <f t="shared" si="111"/>
        <v>0</v>
      </c>
      <c r="EQ29" s="102">
        <f t="shared" si="110"/>
        <v>0</v>
      </c>
      <c r="ER29" s="102">
        <f t="shared" si="110"/>
        <v>0</v>
      </c>
      <c r="ES29" s="102">
        <f t="shared" si="110"/>
        <v>0</v>
      </c>
      <c r="ET29" s="102">
        <f t="shared" si="110"/>
        <v>0</v>
      </c>
      <c r="EU29" s="102">
        <f t="shared" si="110"/>
        <v>0</v>
      </c>
      <c r="EW29">
        <v>29</v>
      </c>
      <c r="FB29" s="85">
        <f ca="1">HLOOKUP(FB$1,$F$1:$BZ$108,$EW29,FALSE)</f>
        <v>5491</v>
      </c>
      <c r="FC29" s="85">
        <f ca="1">HLOOKUP(FC$1,$F$1:$BZ$108,$EW29,FALSE)</f>
        <v>5641</v>
      </c>
      <c r="FD29" s="85">
        <f ca="1">HLOOKUP(FD$1,$F$1:$BZ$108,$EW29,FALSE)</f>
        <v>5706</v>
      </c>
      <c r="FE29" s="85">
        <f ca="1">HLOOKUP(FE$1,$F$1:$BZ$108,$EW29,FALSE)</f>
        <v>5807</v>
      </c>
      <c r="FF29" s="85">
        <f ca="1">HLOOKUP(FF$1,$F$1:$BZ$108,$EW29,FALSE)</f>
        <v>5867</v>
      </c>
      <c r="FG29" s="85">
        <f ca="1">HLOOKUP(FG$1,$F$1:$BZ$108,$EW29,FALSE)</f>
        <v>5906</v>
      </c>
      <c r="FI29" s="85">
        <f t="shared" ca="1" si="97"/>
        <v>115.47688372010194</v>
      </c>
      <c r="FJ29">
        <v>2.8E-3</v>
      </c>
      <c r="FK29" s="85">
        <f ca="1">HLOOKUP(FK$1,$F$1:$BZ$108,$EW29,FALSE)/CA29*100000+FJ29</f>
        <v>1643.3520492793302</v>
      </c>
      <c r="FL29" t="str">
        <f t="shared" si="98"/>
        <v xml:space="preserve">Cremona </v>
      </c>
      <c r="FM29">
        <f t="shared" ca="1" si="108"/>
        <v>501.53952959153236</v>
      </c>
      <c r="FN29" t="str">
        <f t="shared" ca="1" si="100"/>
        <v xml:space="preserve">Trieste </v>
      </c>
      <c r="FO29" s="2">
        <v>80</v>
      </c>
      <c r="FP29" s="128">
        <f t="shared" ca="1" si="109"/>
        <v>29.930103022699885</v>
      </c>
      <c r="FQ29" t="str">
        <f t="shared" ca="1" si="102"/>
        <v xml:space="preserve">Monza e della Brianza </v>
      </c>
      <c r="FR29" s="2">
        <v>80</v>
      </c>
      <c r="FS29">
        <f t="shared" ca="1" si="103"/>
        <v>82</v>
      </c>
      <c r="FT29">
        <f t="shared" ca="1" si="104"/>
        <v>162.00280000000001</v>
      </c>
      <c r="FU29" t="str">
        <f t="shared" ca="1" si="105"/>
        <v xml:space="preserve">Monza e della Brianza </v>
      </c>
      <c r="FV29" s="85">
        <f t="shared" ca="1" si="106"/>
        <v>163.0033</v>
      </c>
      <c r="FW29" t="str">
        <f t="shared" ca="1" si="107"/>
        <v xml:space="preserve">Rimini </v>
      </c>
    </row>
    <row r="30" spans="1:179" x14ac:dyDescent="0.25">
      <c r="A30">
        <f>IF(B30='Cruscotto province'!$E$3,A29+1,A29)</f>
        <v>4</v>
      </c>
      <c r="B30" t="s">
        <v>63</v>
      </c>
      <c r="C30" t="s">
        <v>170</v>
      </c>
      <c r="D30" s="2">
        <f>IFERROR(_xlfn.NUMBERVALUE(VLOOKUP(C30,'Sel province'!$F$2:$J$150,5,FALSE)),0)</f>
        <v>117</v>
      </c>
      <c r="E30" s="85"/>
      <c r="G30" s="85"/>
      <c r="I30">
        <v>0</v>
      </c>
      <c r="J30">
        <v>0</v>
      </c>
      <c r="K30">
        <v>0</v>
      </c>
      <c r="L30">
        <v>0</v>
      </c>
      <c r="M30">
        <v>1</v>
      </c>
      <c r="N30">
        <v>6</v>
      </c>
      <c r="O30">
        <v>7</v>
      </c>
      <c r="P30">
        <v>5</v>
      </c>
      <c r="Q30">
        <v>17</v>
      </c>
      <c r="R30">
        <v>17</v>
      </c>
      <c r="S30">
        <v>21</v>
      </c>
      <c r="T30">
        <v>23</v>
      </c>
      <c r="U30">
        <v>39</v>
      </c>
      <c r="V30">
        <v>45</v>
      </c>
      <c r="W30">
        <v>50</v>
      </c>
      <c r="X30">
        <v>61</v>
      </c>
      <c r="Y30">
        <v>62</v>
      </c>
      <c r="Z30">
        <v>66</v>
      </c>
      <c r="AA30">
        <v>71</v>
      </c>
      <c r="AB30">
        <v>80</v>
      </c>
      <c r="AC30">
        <v>80</v>
      </c>
      <c r="AD30">
        <v>87</v>
      </c>
      <c r="AE30">
        <v>90</v>
      </c>
      <c r="AF30">
        <v>93</v>
      </c>
      <c r="AG30">
        <v>93</v>
      </c>
      <c r="AH30">
        <v>94</v>
      </c>
      <c r="AI30">
        <v>94</v>
      </c>
      <c r="AJ30">
        <v>106</v>
      </c>
      <c r="AK30">
        <v>106</v>
      </c>
      <c r="AL30">
        <v>109</v>
      </c>
      <c r="AM30">
        <v>111</v>
      </c>
      <c r="AN30">
        <v>112</v>
      </c>
      <c r="AO30">
        <v>113</v>
      </c>
      <c r="AP30">
        <v>113</v>
      </c>
      <c r="AQ30">
        <v>113</v>
      </c>
      <c r="AR30">
        <v>113</v>
      </c>
      <c r="AS30">
        <v>117</v>
      </c>
      <c r="AT30">
        <v>117</v>
      </c>
      <c r="AU30">
        <v>117</v>
      </c>
      <c r="AV30">
        <v>117</v>
      </c>
      <c r="AW30">
        <v>117</v>
      </c>
      <c r="AX30">
        <v>117</v>
      </c>
      <c r="AY30">
        <v>117</v>
      </c>
      <c r="AZ30">
        <v>117</v>
      </c>
      <c r="BA30">
        <v>117</v>
      </c>
      <c r="BB30">
        <v>117</v>
      </c>
      <c r="BC30">
        <v>117</v>
      </c>
      <c r="BD30">
        <v>117</v>
      </c>
      <c r="BE30">
        <v>117</v>
      </c>
      <c r="BF30">
        <v>117</v>
      </c>
      <c r="CA30" s="101">
        <v>175566</v>
      </c>
      <c r="CB30" s="102">
        <f t="shared" si="44"/>
        <v>0</v>
      </c>
      <c r="CC30" s="102">
        <f t="shared" si="112"/>
        <v>0</v>
      </c>
      <c r="CD30" s="102">
        <f t="shared" si="113"/>
        <v>0</v>
      </c>
      <c r="CE30" s="102">
        <f t="shared" si="114"/>
        <v>0</v>
      </c>
      <c r="CF30" s="102">
        <f t="shared" si="115"/>
        <v>0</v>
      </c>
      <c r="CG30" s="102">
        <f t="shared" si="116"/>
        <v>0</v>
      </c>
      <c r="CH30" s="102">
        <f t="shared" si="117"/>
        <v>0</v>
      </c>
      <c r="CI30" s="102">
        <f t="shared" si="118"/>
        <v>5.6958636638073434E-2</v>
      </c>
      <c r="CJ30" s="102">
        <f t="shared" si="119"/>
        <v>0.34175181982844061</v>
      </c>
      <c r="CK30" s="102">
        <f t="shared" si="120"/>
        <v>0.39871045646651398</v>
      </c>
      <c r="CL30" s="102">
        <f t="shared" si="121"/>
        <v>0.28479318319036712</v>
      </c>
      <c r="CM30" s="102">
        <f t="shared" si="122"/>
        <v>0.96829682284724827</v>
      </c>
      <c r="CN30" s="102">
        <f t="shared" si="123"/>
        <v>0.96829682284724827</v>
      </c>
      <c r="CO30" s="102">
        <f t="shared" si="124"/>
        <v>1.1961313693995421</v>
      </c>
      <c r="CP30" s="102">
        <f t="shared" si="58"/>
        <v>1.3100486426756888</v>
      </c>
      <c r="CQ30" s="102">
        <f t="shared" si="59"/>
        <v>2.2213868288848637</v>
      </c>
      <c r="CR30" s="102">
        <f t="shared" si="60"/>
        <v>2.5631386487133048</v>
      </c>
      <c r="CS30" s="102">
        <f t="shared" si="61"/>
        <v>2.8479318319036717</v>
      </c>
      <c r="CT30" s="102">
        <f t="shared" si="62"/>
        <v>3.4744768349224797</v>
      </c>
      <c r="CU30" s="102">
        <f t="shared" si="63"/>
        <v>3.5314354715605525</v>
      </c>
      <c r="CV30" s="102">
        <f t="shared" si="64"/>
        <v>3.7592700181128467</v>
      </c>
      <c r="CW30" s="102">
        <f t="shared" si="65"/>
        <v>4.0440632013032136</v>
      </c>
      <c r="CX30" s="102">
        <f t="shared" si="66"/>
        <v>4.5566909310458739</v>
      </c>
      <c r="CY30" s="102">
        <f t="shared" si="67"/>
        <v>4.5566909310458739</v>
      </c>
      <c r="CZ30" s="102">
        <f t="shared" si="68"/>
        <v>4.9554013875123886</v>
      </c>
      <c r="DA30" s="102">
        <f t="shared" si="69"/>
        <v>5.1262772974266095</v>
      </c>
      <c r="DB30" s="102">
        <f t="shared" si="70"/>
        <v>5.2971532073408287</v>
      </c>
      <c r="DC30" s="102">
        <f t="shared" si="71"/>
        <v>5.2971532073408287</v>
      </c>
      <c r="DD30" s="102">
        <f t="shared" si="72"/>
        <v>5.3541118439789024</v>
      </c>
      <c r="DE30" s="102">
        <f t="shared" si="73"/>
        <v>5.3541118439789024</v>
      </c>
      <c r="DF30" s="102">
        <f t="shared" si="74"/>
        <v>6.0376154836357836</v>
      </c>
      <c r="DG30" s="102">
        <f t="shared" si="75"/>
        <v>6.0376154836357836</v>
      </c>
      <c r="DH30" s="102">
        <f t="shared" si="76"/>
        <v>6.2084913935500046</v>
      </c>
      <c r="DI30" s="102">
        <f t="shared" si="77"/>
        <v>6.322408666826151</v>
      </c>
      <c r="DJ30" s="102">
        <f t="shared" si="78"/>
        <v>6.3793673034642238</v>
      </c>
      <c r="DK30" s="102">
        <f t="shared" si="79"/>
        <v>6.4363259401022974</v>
      </c>
      <c r="DL30" s="102">
        <f t="shared" si="80"/>
        <v>6.4363259401022974</v>
      </c>
      <c r="DM30" s="102">
        <f t="shared" si="81"/>
        <v>6.4363259401022974</v>
      </c>
      <c r="DN30" s="102">
        <f t="shared" si="82"/>
        <v>6.4363259401022974</v>
      </c>
      <c r="DO30" s="102">
        <f t="shared" si="83"/>
        <v>6.6641604866545912</v>
      </c>
      <c r="DP30" s="102">
        <f t="shared" si="84"/>
        <v>6.6641604866545912</v>
      </c>
      <c r="DQ30" s="102">
        <f t="shared" si="85"/>
        <v>6.6641604866545912</v>
      </c>
      <c r="DR30" s="102">
        <f t="shared" si="86"/>
        <v>6.6641604866545912</v>
      </c>
      <c r="DS30" s="102">
        <f t="shared" si="87"/>
        <v>6.6641604866545912</v>
      </c>
      <c r="DT30" s="102">
        <f t="shared" si="88"/>
        <v>6.6641604866545912</v>
      </c>
      <c r="DU30" s="102">
        <f t="shared" si="89"/>
        <v>6.6641604866545912</v>
      </c>
      <c r="DV30" s="102">
        <f t="shared" si="90"/>
        <v>6.6641604866545912</v>
      </c>
      <c r="DW30" s="102">
        <f t="shared" si="91"/>
        <v>6.6641604866545912</v>
      </c>
      <c r="DX30" s="102">
        <f t="shared" si="92"/>
        <v>6.6641604866545912</v>
      </c>
      <c r="DY30" s="102">
        <f t="shared" si="93"/>
        <v>6.6641604866545912</v>
      </c>
      <c r="DZ30" s="102">
        <f t="shared" si="94"/>
        <v>6.6641604866545912</v>
      </c>
      <c r="EA30" s="102">
        <f t="shared" si="95"/>
        <v>6.6641604866545912</v>
      </c>
      <c r="EB30" s="102">
        <f t="shared" si="111"/>
        <v>6.6641604866545912</v>
      </c>
      <c r="EC30" s="102">
        <f t="shared" si="111"/>
        <v>0</v>
      </c>
      <c r="ED30" s="102">
        <f t="shared" si="111"/>
        <v>0</v>
      </c>
      <c r="EE30" s="102">
        <f t="shared" si="111"/>
        <v>0</v>
      </c>
      <c r="EF30" s="102">
        <f t="shared" si="111"/>
        <v>0</v>
      </c>
      <c r="EG30" s="102">
        <f t="shared" si="111"/>
        <v>0</v>
      </c>
      <c r="EH30" s="102">
        <f t="shared" si="111"/>
        <v>0</v>
      </c>
      <c r="EI30" s="102">
        <f t="shared" si="111"/>
        <v>0</v>
      </c>
      <c r="EJ30" s="102">
        <f t="shared" si="111"/>
        <v>0</v>
      </c>
      <c r="EK30" s="102">
        <f t="shared" si="111"/>
        <v>0</v>
      </c>
      <c r="EL30" s="102">
        <f t="shared" si="111"/>
        <v>0</v>
      </c>
      <c r="EM30" s="102">
        <f t="shared" si="111"/>
        <v>0</v>
      </c>
      <c r="EN30" s="102">
        <f t="shared" si="111"/>
        <v>0</v>
      </c>
      <c r="EO30" s="102">
        <f t="shared" si="111"/>
        <v>0</v>
      </c>
      <c r="EP30" s="102">
        <f t="shared" si="111"/>
        <v>0</v>
      </c>
      <c r="EQ30" s="102">
        <f t="shared" ref="EQ30:EU45" si="125">+BU30/$CA30*10000</f>
        <v>0</v>
      </c>
      <c r="ER30" s="102">
        <f t="shared" si="125"/>
        <v>0</v>
      </c>
      <c r="ES30" s="102">
        <f t="shared" si="125"/>
        <v>0</v>
      </c>
      <c r="ET30" s="102">
        <f t="shared" si="125"/>
        <v>0</v>
      </c>
      <c r="EU30" s="102">
        <f t="shared" si="125"/>
        <v>0</v>
      </c>
      <c r="EW30">
        <v>30</v>
      </c>
      <c r="FB30" s="85">
        <f ca="1">HLOOKUP(FB$1,$F$1:$BZ$108,$EW30,FALSE)</f>
        <v>117</v>
      </c>
      <c r="FC30" s="85">
        <f ca="1">HLOOKUP(FC$1,$F$1:$BZ$108,$EW30,FALSE)</f>
        <v>117</v>
      </c>
      <c r="FD30" s="85">
        <f ca="1">HLOOKUP(FD$1,$F$1:$BZ$108,$EW30,FALSE)</f>
        <v>117</v>
      </c>
      <c r="FE30" s="85">
        <f ca="1">HLOOKUP(FE$1,$F$1:$BZ$108,$EW30,FALSE)</f>
        <v>117</v>
      </c>
      <c r="FF30" s="85">
        <f ca="1">HLOOKUP(FF$1,$F$1:$BZ$108,$EW30,FALSE)</f>
        <v>117</v>
      </c>
      <c r="FG30" s="85">
        <f ca="1">HLOOKUP(FG$1,$F$1:$BZ$108,$EW30,FALSE)</f>
        <v>117</v>
      </c>
      <c r="FI30" s="85">
        <f t="shared" ca="1" si="97"/>
        <v>2.8999999999999998E-3</v>
      </c>
      <c r="FJ30">
        <v>2.8999999999999998E-3</v>
      </c>
      <c r="FK30" s="85">
        <f ca="1">HLOOKUP(FK$1,$F$1:$BZ$108,$EW30,FALSE)/CA30*100000+FJ30</f>
        <v>66.644504866545901</v>
      </c>
      <c r="FL30" t="str">
        <f t="shared" si="98"/>
        <v xml:space="preserve">Crotone </v>
      </c>
      <c r="FM30">
        <f t="shared" ca="1" si="108"/>
        <v>497.00397738325358</v>
      </c>
      <c r="FN30" t="str">
        <f t="shared" ca="1" si="100"/>
        <v xml:space="preserve">Massa Carrara </v>
      </c>
      <c r="FO30" s="2">
        <v>79</v>
      </c>
      <c r="FP30" s="128">
        <f t="shared" ca="1" si="109"/>
        <v>28.134956150785673</v>
      </c>
      <c r="FQ30" t="str">
        <f t="shared" ca="1" si="102"/>
        <v xml:space="preserve">Ferrara </v>
      </c>
      <c r="FR30" s="2">
        <v>79</v>
      </c>
      <c r="FS30">
        <f t="shared" ca="1" si="103"/>
        <v>59</v>
      </c>
      <c r="FT30">
        <f t="shared" ca="1" si="104"/>
        <v>138.00290000000001</v>
      </c>
      <c r="FU30" t="str">
        <f t="shared" ca="1" si="105"/>
        <v xml:space="preserve">Ferrara </v>
      </c>
      <c r="FV30" s="85">
        <f t="shared" ca="1" si="106"/>
        <v>163.00219999999999</v>
      </c>
      <c r="FW30" t="str">
        <f t="shared" ca="1" si="107"/>
        <v xml:space="preserve">Genova </v>
      </c>
    </row>
    <row r="31" spans="1:179" x14ac:dyDescent="0.25">
      <c r="A31">
        <f>IF(B31='Cruscotto province'!$E$3,A30+1,A30)</f>
        <v>4</v>
      </c>
      <c r="B31" t="s">
        <v>71</v>
      </c>
      <c r="C31" t="s">
        <v>171</v>
      </c>
      <c r="D31" s="2">
        <f>IFERROR(_xlfn.NUMBERVALUE(VLOOKUP(C31,'Sel province'!$F$2:$J$150,5,FALSE)),0)</f>
        <v>2379</v>
      </c>
      <c r="E31" s="85"/>
      <c r="G31" s="85"/>
      <c r="H31">
        <v>1</v>
      </c>
      <c r="I31">
        <v>1</v>
      </c>
      <c r="J31">
        <v>5</v>
      </c>
      <c r="K31">
        <v>11</v>
      </c>
      <c r="L31">
        <v>14</v>
      </c>
      <c r="M31">
        <v>17</v>
      </c>
      <c r="N31">
        <v>24</v>
      </c>
      <c r="O31">
        <v>40</v>
      </c>
      <c r="P31">
        <v>47</v>
      </c>
      <c r="Q31">
        <v>61</v>
      </c>
      <c r="R31">
        <v>91</v>
      </c>
      <c r="S31">
        <v>119</v>
      </c>
      <c r="T31">
        <v>149</v>
      </c>
      <c r="U31">
        <v>149</v>
      </c>
      <c r="V31">
        <v>221</v>
      </c>
      <c r="W31">
        <v>265</v>
      </c>
      <c r="X31">
        <v>303</v>
      </c>
      <c r="Y31">
        <v>367</v>
      </c>
      <c r="Z31">
        <v>409</v>
      </c>
      <c r="AA31">
        <v>441</v>
      </c>
      <c r="AB31">
        <v>487</v>
      </c>
      <c r="AC31">
        <v>518</v>
      </c>
      <c r="AD31">
        <v>558</v>
      </c>
      <c r="AE31">
        <v>591</v>
      </c>
      <c r="AF31">
        <v>650</v>
      </c>
      <c r="AG31">
        <v>731</v>
      </c>
      <c r="AH31">
        <v>778</v>
      </c>
      <c r="AI31">
        <v>826</v>
      </c>
      <c r="AJ31">
        <v>850</v>
      </c>
      <c r="AK31">
        <v>932</v>
      </c>
      <c r="AL31">
        <v>1071</v>
      </c>
      <c r="AM31">
        <v>1135</v>
      </c>
      <c r="AN31">
        <v>1187</v>
      </c>
      <c r="AO31">
        <v>1227</v>
      </c>
      <c r="AP31">
        <v>1301</v>
      </c>
      <c r="AQ31">
        <v>1318</v>
      </c>
      <c r="AR31">
        <v>1350</v>
      </c>
      <c r="AS31">
        <v>1462</v>
      </c>
      <c r="AT31">
        <v>1607</v>
      </c>
      <c r="AU31">
        <v>1747</v>
      </c>
      <c r="AV31">
        <v>1791</v>
      </c>
      <c r="AW31">
        <v>1814</v>
      </c>
      <c r="AX31">
        <v>1897</v>
      </c>
      <c r="AY31">
        <v>1977</v>
      </c>
      <c r="AZ31">
        <v>2053</v>
      </c>
      <c r="BA31">
        <v>2075</v>
      </c>
      <c r="BB31">
        <v>2125</v>
      </c>
      <c r="BC31">
        <v>2184</v>
      </c>
      <c r="BD31">
        <v>2211</v>
      </c>
      <c r="BE31">
        <v>2279</v>
      </c>
      <c r="BF31">
        <v>2379</v>
      </c>
      <c r="CA31" s="101">
        <v>589108</v>
      </c>
      <c r="CB31" s="102">
        <f t="shared" si="44"/>
        <v>0</v>
      </c>
      <c r="CC31" s="102">
        <f t="shared" si="112"/>
        <v>0</v>
      </c>
      <c r="CD31" s="102">
        <f t="shared" si="113"/>
        <v>1.6974816162740956E-2</v>
      </c>
      <c r="CE31" s="102">
        <f t="shared" si="114"/>
        <v>1.6974816162740956E-2</v>
      </c>
      <c r="CF31" s="102">
        <f t="shared" si="115"/>
        <v>8.4874080813704789E-2</v>
      </c>
      <c r="CG31" s="102">
        <f t="shared" si="116"/>
        <v>0.18672297779015051</v>
      </c>
      <c r="CH31" s="102">
        <f t="shared" si="117"/>
        <v>0.2376474262783734</v>
      </c>
      <c r="CI31" s="102">
        <f t="shared" si="118"/>
        <v>0.28857187476659629</v>
      </c>
      <c r="CJ31" s="102">
        <f t="shared" si="119"/>
        <v>0.40739558790578301</v>
      </c>
      <c r="CK31" s="102">
        <f t="shared" si="120"/>
        <v>0.67899264650963831</v>
      </c>
      <c r="CL31" s="102">
        <f t="shared" si="121"/>
        <v>0.79781635964882491</v>
      </c>
      <c r="CM31" s="102">
        <f t="shared" si="122"/>
        <v>1.0354637859271985</v>
      </c>
      <c r="CN31" s="102">
        <f t="shared" si="123"/>
        <v>1.5447082708094271</v>
      </c>
      <c r="CO31" s="102">
        <f t="shared" si="124"/>
        <v>2.0200031233661742</v>
      </c>
      <c r="CP31" s="102">
        <f t="shared" si="58"/>
        <v>2.5292476082484026</v>
      </c>
      <c r="CQ31" s="102">
        <f t="shared" si="59"/>
        <v>2.5292476082484026</v>
      </c>
      <c r="CR31" s="102">
        <f t="shared" si="60"/>
        <v>3.7514343719657517</v>
      </c>
      <c r="CS31" s="102">
        <f t="shared" si="61"/>
        <v>4.498326283126354</v>
      </c>
      <c r="CT31" s="102">
        <f t="shared" si="62"/>
        <v>5.1433692973105103</v>
      </c>
      <c r="CU31" s="102">
        <f t="shared" si="63"/>
        <v>6.2297575317259311</v>
      </c>
      <c r="CV31" s="102">
        <f t="shared" si="64"/>
        <v>6.9426998105610513</v>
      </c>
      <c r="CW31" s="102">
        <f t="shared" si="65"/>
        <v>7.4858939277687631</v>
      </c>
      <c r="CX31" s="102">
        <f t="shared" si="66"/>
        <v>8.2667354712548473</v>
      </c>
      <c r="CY31" s="102">
        <f t="shared" si="67"/>
        <v>8.7929547722998169</v>
      </c>
      <c r="CZ31" s="102">
        <f t="shared" si="68"/>
        <v>9.4719474188094548</v>
      </c>
      <c r="DA31" s="102">
        <f t="shared" si="69"/>
        <v>10.032116352179905</v>
      </c>
      <c r="DB31" s="102">
        <f t="shared" si="70"/>
        <v>11.033630505781623</v>
      </c>
      <c r="DC31" s="102">
        <f t="shared" si="71"/>
        <v>12.408590614963639</v>
      </c>
      <c r="DD31" s="102">
        <f t="shared" si="72"/>
        <v>13.206406974612465</v>
      </c>
      <c r="DE31" s="102">
        <f t="shared" si="73"/>
        <v>14.021198150424031</v>
      </c>
      <c r="DF31" s="102">
        <f t="shared" si="74"/>
        <v>14.428593738329814</v>
      </c>
      <c r="DG31" s="102">
        <f t="shared" si="75"/>
        <v>15.820528663674573</v>
      </c>
      <c r="DH31" s="102">
        <f t="shared" si="76"/>
        <v>18.180028110295567</v>
      </c>
      <c r="DI31" s="102">
        <f t="shared" si="77"/>
        <v>19.266416344710986</v>
      </c>
      <c r="DJ31" s="102">
        <f t="shared" si="78"/>
        <v>20.149106785173515</v>
      </c>
      <c r="DK31" s="102">
        <f t="shared" si="79"/>
        <v>20.828099431683153</v>
      </c>
      <c r="DL31" s="102">
        <f t="shared" si="80"/>
        <v>22.084235827725987</v>
      </c>
      <c r="DM31" s="102">
        <f t="shared" si="81"/>
        <v>22.372807702492583</v>
      </c>
      <c r="DN31" s="102">
        <f t="shared" si="82"/>
        <v>22.916001819700291</v>
      </c>
      <c r="DO31" s="102">
        <f t="shared" si="83"/>
        <v>24.817181229927279</v>
      </c>
      <c r="DP31" s="102">
        <f t="shared" si="84"/>
        <v>27.278529573524718</v>
      </c>
      <c r="DQ31" s="102">
        <f t="shared" si="85"/>
        <v>29.655003836308452</v>
      </c>
      <c r="DR31" s="102">
        <f t="shared" si="86"/>
        <v>30.401895747469055</v>
      </c>
      <c r="DS31" s="102">
        <f t="shared" si="87"/>
        <v>30.792316519212097</v>
      </c>
      <c r="DT31" s="102">
        <f t="shared" si="88"/>
        <v>32.201226260719594</v>
      </c>
      <c r="DU31" s="102">
        <f t="shared" si="89"/>
        <v>33.559211553738876</v>
      </c>
      <c r="DV31" s="102">
        <f t="shared" si="90"/>
        <v>34.849297582107184</v>
      </c>
      <c r="DW31" s="102">
        <f t="shared" si="91"/>
        <v>35.222743537687485</v>
      </c>
      <c r="DX31" s="102">
        <f t="shared" si="92"/>
        <v>36.071484345824537</v>
      </c>
      <c r="DY31" s="102">
        <f t="shared" si="93"/>
        <v>37.072998499426255</v>
      </c>
      <c r="DZ31" s="102">
        <f t="shared" si="94"/>
        <v>37.531318535820255</v>
      </c>
      <c r="EA31" s="102">
        <f t="shared" si="95"/>
        <v>38.685606034886639</v>
      </c>
      <c r="EB31" s="102">
        <f t="shared" ref="EB31:EP46" si="126">+BF31/$CA31*10000</f>
        <v>40.383087651160736</v>
      </c>
      <c r="EC31" s="102">
        <f t="shared" si="126"/>
        <v>0</v>
      </c>
      <c r="ED31" s="102">
        <f t="shared" si="126"/>
        <v>0</v>
      </c>
      <c r="EE31" s="102">
        <f t="shared" si="126"/>
        <v>0</v>
      </c>
      <c r="EF31" s="102">
        <f t="shared" si="126"/>
        <v>0</v>
      </c>
      <c r="EG31" s="102">
        <f t="shared" si="126"/>
        <v>0</v>
      </c>
      <c r="EH31" s="102">
        <f t="shared" si="126"/>
        <v>0</v>
      </c>
      <c r="EI31" s="102">
        <f t="shared" si="126"/>
        <v>0</v>
      </c>
      <c r="EJ31" s="102">
        <f t="shared" si="126"/>
        <v>0</v>
      </c>
      <c r="EK31" s="102">
        <f t="shared" si="126"/>
        <v>0</v>
      </c>
      <c r="EL31" s="102">
        <f t="shared" si="126"/>
        <v>0</v>
      </c>
      <c r="EM31" s="102">
        <f t="shared" si="126"/>
        <v>0</v>
      </c>
      <c r="EN31" s="102">
        <f t="shared" si="126"/>
        <v>0</v>
      </c>
      <c r="EO31" s="102">
        <f t="shared" si="126"/>
        <v>0</v>
      </c>
      <c r="EP31" s="102">
        <f t="shared" si="126"/>
        <v>0</v>
      </c>
      <c r="EQ31" s="102">
        <f t="shared" si="125"/>
        <v>0</v>
      </c>
      <c r="ER31" s="102">
        <f t="shared" si="125"/>
        <v>0</v>
      </c>
      <c r="ES31" s="102">
        <f t="shared" si="125"/>
        <v>0</v>
      </c>
      <c r="ET31" s="102">
        <f t="shared" si="125"/>
        <v>0</v>
      </c>
      <c r="EU31" s="102">
        <f t="shared" si="125"/>
        <v>0</v>
      </c>
      <c r="EW31">
        <v>31</v>
      </c>
      <c r="FB31" s="85">
        <f ca="1">HLOOKUP(FB$1,$F$1:$BZ$108,$EW31,FALSE)</f>
        <v>2075</v>
      </c>
      <c r="FC31" s="85">
        <f ca="1">HLOOKUP(FC$1,$F$1:$BZ$108,$EW31,FALSE)</f>
        <v>2125</v>
      </c>
      <c r="FD31" s="85">
        <f ca="1">HLOOKUP(FD$1,$F$1:$BZ$108,$EW31,FALSE)</f>
        <v>2184</v>
      </c>
      <c r="FE31" s="85">
        <f ca="1">HLOOKUP(FE$1,$F$1:$BZ$108,$EW31,FALSE)</f>
        <v>2211</v>
      </c>
      <c r="FF31" s="85">
        <f ca="1">HLOOKUP(FF$1,$F$1:$BZ$108,$EW31,FALSE)</f>
        <v>2279</v>
      </c>
      <c r="FG31" s="85">
        <f ca="1">HLOOKUP(FG$1,$F$1:$BZ$108,$EW31,FALSE)</f>
        <v>2379</v>
      </c>
      <c r="FI31" s="85">
        <f t="shared" ca="1" si="97"/>
        <v>51.606441134732506</v>
      </c>
      <c r="FJ31">
        <v>3.0000000000000001E-3</v>
      </c>
      <c r="FK31" s="85">
        <f ca="1">HLOOKUP(FK$1,$F$1:$BZ$108,$EW31,FALSE)/CA31*100000+FJ31</f>
        <v>403.83387651160734</v>
      </c>
      <c r="FL31" t="str">
        <f t="shared" si="98"/>
        <v xml:space="preserve">Cuneo </v>
      </c>
      <c r="FM31">
        <f t="shared" ca="1" si="108"/>
        <v>490.18071026508267</v>
      </c>
      <c r="FN31" t="str">
        <f t="shared" ca="1" si="100"/>
        <v xml:space="preserve">Como </v>
      </c>
      <c r="FO31" s="2">
        <v>78</v>
      </c>
      <c r="FP31" s="128">
        <f t="shared" ca="1" si="109"/>
        <v>27.840818241191133</v>
      </c>
      <c r="FQ31" t="str">
        <f t="shared" ca="1" si="102"/>
        <v xml:space="preserve">Bergamo </v>
      </c>
      <c r="FR31" s="2">
        <v>78</v>
      </c>
      <c r="FS31">
        <f t="shared" ca="1" si="103"/>
        <v>104</v>
      </c>
      <c r="FT31">
        <f t="shared" ca="1" si="104"/>
        <v>182.00299999999999</v>
      </c>
      <c r="FU31" t="str">
        <f t="shared" ca="1" si="105"/>
        <v xml:space="preserve">Bergamo </v>
      </c>
      <c r="FV31" s="85">
        <f t="shared" ca="1" si="106"/>
        <v>162.00280000000001</v>
      </c>
      <c r="FW31" t="str">
        <f t="shared" ca="1" si="107"/>
        <v xml:space="preserve">Monza e della Brianza </v>
      </c>
    </row>
    <row r="32" spans="1:179" x14ac:dyDescent="0.25">
      <c r="A32">
        <f>IF(B32='Cruscotto province'!$E$3,A31+1,A31)</f>
        <v>4</v>
      </c>
      <c r="B32" t="s">
        <v>73</v>
      </c>
      <c r="C32" t="s">
        <v>172</v>
      </c>
      <c r="D32" s="2">
        <f>IFERROR(_xlfn.NUMBERVALUE(VLOOKUP(C32,'Sel province'!$F$2:$J$150,5,FALSE)),0)</f>
        <v>397</v>
      </c>
      <c r="E32" s="85"/>
      <c r="G32" s="85"/>
      <c r="H32">
        <v>1</v>
      </c>
      <c r="I32">
        <v>0</v>
      </c>
      <c r="J32">
        <v>0</v>
      </c>
      <c r="K32">
        <v>0</v>
      </c>
      <c r="L32">
        <v>1</v>
      </c>
      <c r="M32">
        <v>1</v>
      </c>
      <c r="N32">
        <v>1</v>
      </c>
      <c r="O32">
        <v>1</v>
      </c>
      <c r="P32">
        <v>1</v>
      </c>
      <c r="Q32">
        <v>2</v>
      </c>
      <c r="R32">
        <v>5</v>
      </c>
      <c r="S32">
        <v>8</v>
      </c>
      <c r="T32">
        <v>8</v>
      </c>
      <c r="U32">
        <v>21</v>
      </c>
      <c r="V32">
        <v>25</v>
      </c>
      <c r="W32">
        <v>27</v>
      </c>
      <c r="X32">
        <v>34</v>
      </c>
      <c r="Y32">
        <v>44</v>
      </c>
      <c r="Z32">
        <v>63</v>
      </c>
      <c r="AA32">
        <v>90</v>
      </c>
      <c r="AB32">
        <v>133</v>
      </c>
      <c r="AC32">
        <v>155</v>
      </c>
      <c r="AD32">
        <v>168</v>
      </c>
      <c r="AE32">
        <v>192</v>
      </c>
      <c r="AF32">
        <v>195</v>
      </c>
      <c r="AG32">
        <v>203</v>
      </c>
      <c r="AH32">
        <v>224</v>
      </c>
      <c r="AI32">
        <v>238</v>
      </c>
      <c r="AJ32">
        <v>257</v>
      </c>
      <c r="AK32">
        <v>280</v>
      </c>
      <c r="AL32">
        <v>284</v>
      </c>
      <c r="AM32">
        <v>287</v>
      </c>
      <c r="AN32">
        <v>289</v>
      </c>
      <c r="AO32">
        <v>296</v>
      </c>
      <c r="AP32">
        <v>300</v>
      </c>
      <c r="AQ32">
        <v>316</v>
      </c>
      <c r="AR32">
        <v>321</v>
      </c>
      <c r="AS32">
        <v>325</v>
      </c>
      <c r="AT32">
        <v>327</v>
      </c>
      <c r="AU32">
        <v>335</v>
      </c>
      <c r="AV32">
        <v>340</v>
      </c>
      <c r="AW32">
        <v>341</v>
      </c>
      <c r="AX32">
        <v>358</v>
      </c>
      <c r="AY32">
        <v>365</v>
      </c>
      <c r="AZ32">
        <v>372</v>
      </c>
      <c r="BA32">
        <v>377</v>
      </c>
      <c r="BB32">
        <v>377</v>
      </c>
      <c r="BC32">
        <v>378</v>
      </c>
      <c r="BD32">
        <v>386</v>
      </c>
      <c r="BE32">
        <v>397</v>
      </c>
      <c r="BF32">
        <v>397</v>
      </c>
      <c r="CA32" s="101">
        <v>168052</v>
      </c>
      <c r="CB32" s="102">
        <f t="shared" si="44"/>
        <v>0</v>
      </c>
      <c r="CC32" s="102">
        <f t="shared" si="112"/>
        <v>0</v>
      </c>
      <c r="CD32" s="102">
        <f t="shared" si="113"/>
        <v>5.950539118844167E-2</v>
      </c>
      <c r="CE32" s="102">
        <f t="shared" si="114"/>
        <v>0</v>
      </c>
      <c r="CF32" s="102">
        <f t="shared" si="115"/>
        <v>0</v>
      </c>
      <c r="CG32" s="102">
        <f t="shared" si="116"/>
        <v>0</v>
      </c>
      <c r="CH32" s="102">
        <f t="shared" si="117"/>
        <v>5.950539118844167E-2</v>
      </c>
      <c r="CI32" s="102">
        <f t="shared" si="118"/>
        <v>5.950539118844167E-2</v>
      </c>
      <c r="CJ32" s="102">
        <f t="shared" si="119"/>
        <v>5.950539118844167E-2</v>
      </c>
      <c r="CK32" s="102">
        <f t="shared" si="120"/>
        <v>5.950539118844167E-2</v>
      </c>
      <c r="CL32" s="102">
        <f t="shared" si="121"/>
        <v>5.950539118844167E-2</v>
      </c>
      <c r="CM32" s="102">
        <f t="shared" si="122"/>
        <v>0.11901078237688334</v>
      </c>
      <c r="CN32" s="102">
        <f t="shared" si="123"/>
        <v>0.29752695594220835</v>
      </c>
      <c r="CO32" s="102">
        <f t="shared" si="124"/>
        <v>0.47604312950753336</v>
      </c>
      <c r="CP32" s="102">
        <f t="shared" si="58"/>
        <v>0.47604312950753336</v>
      </c>
      <c r="CQ32" s="102">
        <f t="shared" si="59"/>
        <v>1.2496132149572752</v>
      </c>
      <c r="CR32" s="102">
        <f t="shared" si="60"/>
        <v>1.4876347797110419</v>
      </c>
      <c r="CS32" s="102">
        <f t="shared" si="61"/>
        <v>1.6066455620879252</v>
      </c>
      <c r="CT32" s="102">
        <f t="shared" si="62"/>
        <v>2.023183300407017</v>
      </c>
      <c r="CU32" s="102">
        <f t="shared" si="63"/>
        <v>2.6182372122914335</v>
      </c>
      <c r="CV32" s="102">
        <f t="shared" si="64"/>
        <v>3.7488396448718255</v>
      </c>
      <c r="CW32" s="102">
        <f t="shared" si="65"/>
        <v>5.3554852069597514</v>
      </c>
      <c r="CX32" s="102">
        <f t="shared" si="66"/>
        <v>7.9142170280627431</v>
      </c>
      <c r="CY32" s="102">
        <f t="shared" si="67"/>
        <v>9.2233356342084587</v>
      </c>
      <c r="CZ32" s="102">
        <f t="shared" si="68"/>
        <v>9.9969057196582014</v>
      </c>
      <c r="DA32" s="102">
        <f t="shared" si="69"/>
        <v>11.425035108180801</v>
      </c>
      <c r="DB32" s="102">
        <f t="shared" si="70"/>
        <v>11.603551281746126</v>
      </c>
      <c r="DC32" s="102">
        <f t="shared" si="71"/>
        <v>12.079594411253661</v>
      </c>
      <c r="DD32" s="102">
        <f t="shared" si="72"/>
        <v>13.329207626210934</v>
      </c>
      <c r="DE32" s="102">
        <f t="shared" si="73"/>
        <v>14.162283102849118</v>
      </c>
      <c r="DF32" s="102">
        <f t="shared" si="74"/>
        <v>15.292885535429511</v>
      </c>
      <c r="DG32" s="102">
        <f t="shared" si="75"/>
        <v>16.661509532763667</v>
      </c>
      <c r="DH32" s="102">
        <f t="shared" si="76"/>
        <v>16.899531097517436</v>
      </c>
      <c r="DI32" s="102">
        <f t="shared" si="77"/>
        <v>17.07804727108276</v>
      </c>
      <c r="DJ32" s="102">
        <f t="shared" si="78"/>
        <v>17.197058053459642</v>
      </c>
      <c r="DK32" s="102">
        <f t="shared" si="79"/>
        <v>17.613595791778735</v>
      </c>
      <c r="DL32" s="102">
        <f t="shared" si="80"/>
        <v>17.851617356532504</v>
      </c>
      <c r="DM32" s="102">
        <f t="shared" si="81"/>
        <v>18.803703615547569</v>
      </c>
      <c r="DN32" s="102">
        <f t="shared" si="82"/>
        <v>19.101230571489776</v>
      </c>
      <c r="DO32" s="102">
        <f t="shared" si="83"/>
        <v>19.339252136243545</v>
      </c>
      <c r="DP32" s="102">
        <f t="shared" si="84"/>
        <v>19.458262918620427</v>
      </c>
      <c r="DQ32" s="102">
        <f t="shared" si="85"/>
        <v>19.934306048127961</v>
      </c>
      <c r="DR32" s="102">
        <f t="shared" si="86"/>
        <v>20.231833004070168</v>
      </c>
      <c r="DS32" s="102">
        <f t="shared" si="87"/>
        <v>20.291338395258609</v>
      </c>
      <c r="DT32" s="102">
        <f t="shared" si="88"/>
        <v>21.302930045462119</v>
      </c>
      <c r="DU32" s="102">
        <f t="shared" si="89"/>
        <v>21.719467783781212</v>
      </c>
      <c r="DV32" s="102">
        <f t="shared" si="90"/>
        <v>22.136005522100302</v>
      </c>
      <c r="DW32" s="102">
        <f t="shared" si="91"/>
        <v>22.433532478042512</v>
      </c>
      <c r="DX32" s="102">
        <f t="shared" si="92"/>
        <v>22.433532478042512</v>
      </c>
      <c r="DY32" s="102">
        <f t="shared" si="93"/>
        <v>22.49303786923095</v>
      </c>
      <c r="DZ32" s="102">
        <f t="shared" si="94"/>
        <v>22.969080998738487</v>
      </c>
      <c r="EA32" s="102">
        <f t="shared" si="95"/>
        <v>23.623640301811346</v>
      </c>
      <c r="EB32" s="102">
        <f t="shared" si="126"/>
        <v>23.623640301811346</v>
      </c>
      <c r="EC32" s="102">
        <f t="shared" si="126"/>
        <v>0</v>
      </c>
      <c r="ED32" s="102">
        <f t="shared" si="126"/>
        <v>0</v>
      </c>
      <c r="EE32" s="102">
        <f t="shared" si="126"/>
        <v>0</v>
      </c>
      <c r="EF32" s="102">
        <f t="shared" si="126"/>
        <v>0</v>
      </c>
      <c r="EG32" s="102">
        <f t="shared" si="126"/>
        <v>0</v>
      </c>
      <c r="EH32" s="102">
        <f t="shared" si="126"/>
        <v>0</v>
      </c>
      <c r="EI32" s="102">
        <f t="shared" si="126"/>
        <v>0</v>
      </c>
      <c r="EJ32" s="102">
        <f t="shared" si="126"/>
        <v>0</v>
      </c>
      <c r="EK32" s="102">
        <f t="shared" si="126"/>
        <v>0</v>
      </c>
      <c r="EL32" s="102">
        <f t="shared" si="126"/>
        <v>0</v>
      </c>
      <c r="EM32" s="102">
        <f t="shared" si="126"/>
        <v>0</v>
      </c>
      <c r="EN32" s="102">
        <f t="shared" si="126"/>
        <v>0</v>
      </c>
      <c r="EO32" s="102">
        <f t="shared" si="126"/>
        <v>0</v>
      </c>
      <c r="EP32" s="102">
        <f t="shared" si="126"/>
        <v>0</v>
      </c>
      <c r="EQ32" s="102">
        <f t="shared" si="125"/>
        <v>0</v>
      </c>
      <c r="ER32" s="102">
        <f t="shared" si="125"/>
        <v>0</v>
      </c>
      <c r="ES32" s="102">
        <f t="shared" si="125"/>
        <v>0</v>
      </c>
      <c r="ET32" s="102">
        <f t="shared" si="125"/>
        <v>0</v>
      </c>
      <c r="EU32" s="102">
        <f t="shared" si="125"/>
        <v>0</v>
      </c>
      <c r="EW32">
        <v>32</v>
      </c>
      <c r="FB32" s="85">
        <f ca="1">HLOOKUP(FB$1,$F$1:$BZ$108,$EW32,FALSE)</f>
        <v>377</v>
      </c>
      <c r="FC32" s="85">
        <f ca="1">HLOOKUP(FC$1,$F$1:$BZ$108,$EW32,FALSE)</f>
        <v>377</v>
      </c>
      <c r="FD32" s="85">
        <f ca="1">HLOOKUP(FD$1,$F$1:$BZ$108,$EW32,FALSE)</f>
        <v>378</v>
      </c>
      <c r="FE32" s="85">
        <f ca="1">HLOOKUP(FE$1,$F$1:$BZ$108,$EW32,FALSE)</f>
        <v>386</v>
      </c>
      <c r="FF32" s="85">
        <f ca="1">HLOOKUP(FF$1,$F$1:$BZ$108,$EW32,FALSE)</f>
        <v>397</v>
      </c>
      <c r="FG32" s="85">
        <f ca="1">HLOOKUP(FG$1,$F$1:$BZ$108,$EW32,FALSE)</f>
        <v>397</v>
      </c>
      <c r="FI32" s="85">
        <f t="shared" ca="1" si="97"/>
        <v>11.904178237688335</v>
      </c>
      <c r="FJ32">
        <v>3.0999999999999999E-3</v>
      </c>
      <c r="FK32" s="85">
        <f ca="1">HLOOKUP(FK$1,$F$1:$BZ$108,$EW32,FALSE)/CA32*100000+FJ32</f>
        <v>236.23950301811345</v>
      </c>
      <c r="FL32" t="str">
        <f t="shared" si="98"/>
        <v xml:space="preserve">Enna </v>
      </c>
      <c r="FM32">
        <f t="shared" ca="1" si="108"/>
        <v>486.6690314924283</v>
      </c>
      <c r="FN32" t="str">
        <f t="shared" ca="1" si="100"/>
        <v xml:space="preserve">Genova </v>
      </c>
      <c r="FO32" s="2">
        <v>77</v>
      </c>
      <c r="FP32" s="128">
        <f t="shared" ca="1" si="109"/>
        <v>27.745973399986127</v>
      </c>
      <c r="FQ32" t="str">
        <f t="shared" ca="1" si="102"/>
        <v xml:space="preserve">Bologna </v>
      </c>
      <c r="FR32" s="2">
        <v>77</v>
      </c>
      <c r="FS32">
        <f t="shared" ca="1" si="103"/>
        <v>74</v>
      </c>
      <c r="FT32">
        <f t="shared" ca="1" si="104"/>
        <v>151.00309999999999</v>
      </c>
      <c r="FU32" t="str">
        <f t="shared" ca="1" si="105"/>
        <v xml:space="preserve">Bologna </v>
      </c>
      <c r="FV32" s="85">
        <f t="shared" ca="1" si="106"/>
        <v>153.0025</v>
      </c>
      <c r="FW32" t="str">
        <f t="shared" ca="1" si="107"/>
        <v xml:space="preserve">Pescara </v>
      </c>
    </row>
    <row r="33" spans="1:179" x14ac:dyDescent="0.25">
      <c r="A33">
        <f>IF(B33='Cruscotto province'!$E$3,A32+1,A32)</f>
        <v>4</v>
      </c>
      <c r="B33" t="s">
        <v>69</v>
      </c>
      <c r="C33" t="s">
        <v>173</v>
      </c>
      <c r="D33" s="2">
        <f>IFERROR(_xlfn.NUMBERVALUE(VLOOKUP(C33,'Sel province'!$F$2:$J$150,5,FALSE)),0)</f>
        <v>416</v>
      </c>
      <c r="E33" s="85"/>
      <c r="F33">
        <v>1</v>
      </c>
      <c r="G33" s="85">
        <v>3</v>
      </c>
      <c r="H33">
        <v>3</v>
      </c>
      <c r="I33">
        <v>3</v>
      </c>
      <c r="J33">
        <v>5</v>
      </c>
      <c r="K33">
        <v>5</v>
      </c>
      <c r="L33">
        <v>6</v>
      </c>
      <c r="M33">
        <v>8</v>
      </c>
      <c r="N33">
        <v>11</v>
      </c>
      <c r="O33">
        <v>16</v>
      </c>
      <c r="P33">
        <v>22</v>
      </c>
      <c r="Q33">
        <v>36</v>
      </c>
      <c r="R33">
        <v>36</v>
      </c>
      <c r="S33">
        <v>36</v>
      </c>
      <c r="T33">
        <v>46</v>
      </c>
      <c r="U33">
        <v>68</v>
      </c>
      <c r="V33">
        <v>80</v>
      </c>
      <c r="W33">
        <v>82</v>
      </c>
      <c r="X33">
        <v>113</v>
      </c>
      <c r="Y33">
        <v>133</v>
      </c>
      <c r="Z33">
        <v>139</v>
      </c>
      <c r="AA33">
        <v>160</v>
      </c>
      <c r="AB33">
        <v>204</v>
      </c>
      <c r="AC33">
        <v>233</v>
      </c>
      <c r="AD33">
        <v>241</v>
      </c>
      <c r="AE33">
        <v>246</v>
      </c>
      <c r="AF33">
        <v>246</v>
      </c>
      <c r="AG33">
        <v>259</v>
      </c>
      <c r="AH33">
        <v>263</v>
      </c>
      <c r="AI33">
        <v>284</v>
      </c>
      <c r="AJ33">
        <v>298</v>
      </c>
      <c r="AK33">
        <v>305</v>
      </c>
      <c r="AL33">
        <v>308</v>
      </c>
      <c r="AM33">
        <v>312</v>
      </c>
      <c r="AN33">
        <v>314</v>
      </c>
      <c r="AO33">
        <v>334</v>
      </c>
      <c r="AP33">
        <v>339</v>
      </c>
      <c r="AQ33">
        <v>343</v>
      </c>
      <c r="AR33">
        <v>354</v>
      </c>
      <c r="AS33">
        <v>361</v>
      </c>
      <c r="AT33">
        <v>363</v>
      </c>
      <c r="AU33">
        <v>363</v>
      </c>
      <c r="AV33">
        <v>367</v>
      </c>
      <c r="AW33">
        <v>378</v>
      </c>
      <c r="AX33">
        <v>379</v>
      </c>
      <c r="AY33">
        <v>381</v>
      </c>
      <c r="AZ33">
        <v>384</v>
      </c>
      <c r="BA33">
        <v>391</v>
      </c>
      <c r="BB33">
        <v>395</v>
      </c>
      <c r="BC33">
        <v>399</v>
      </c>
      <c r="BD33">
        <v>402</v>
      </c>
      <c r="BE33">
        <v>412</v>
      </c>
      <c r="BF33">
        <v>416</v>
      </c>
      <c r="CA33" s="101">
        <v>174849</v>
      </c>
      <c r="CB33" s="102">
        <f t="shared" si="44"/>
        <v>5.7192205846187283E-2</v>
      </c>
      <c r="CC33" s="102">
        <f t="shared" si="112"/>
        <v>0.17157661753856185</v>
      </c>
      <c r="CD33" s="102">
        <f t="shared" si="113"/>
        <v>0.17157661753856185</v>
      </c>
      <c r="CE33" s="102">
        <f t="shared" si="114"/>
        <v>0.17157661753856185</v>
      </c>
      <c r="CF33" s="102">
        <f t="shared" si="115"/>
        <v>0.28596102923093641</v>
      </c>
      <c r="CG33" s="102">
        <f t="shared" si="116"/>
        <v>0.28596102923093641</v>
      </c>
      <c r="CH33" s="102">
        <f t="shared" si="117"/>
        <v>0.3431532350771237</v>
      </c>
      <c r="CI33" s="102">
        <f t="shared" si="118"/>
        <v>0.45753764676949826</v>
      </c>
      <c r="CJ33" s="102">
        <f t="shared" si="119"/>
        <v>0.62911426430806017</v>
      </c>
      <c r="CK33" s="102">
        <f t="shared" si="120"/>
        <v>0.91507529353899653</v>
      </c>
      <c r="CL33" s="102">
        <f t="shared" si="121"/>
        <v>1.2582285286161203</v>
      </c>
      <c r="CM33" s="102">
        <f t="shared" si="122"/>
        <v>2.058919410462742</v>
      </c>
      <c r="CN33" s="102">
        <f t="shared" si="123"/>
        <v>2.058919410462742</v>
      </c>
      <c r="CO33" s="102">
        <f t="shared" si="124"/>
        <v>2.058919410462742</v>
      </c>
      <c r="CP33" s="102">
        <f t="shared" si="58"/>
        <v>2.6308414689246149</v>
      </c>
      <c r="CQ33" s="102">
        <f t="shared" si="59"/>
        <v>3.8890699975407355</v>
      </c>
      <c r="CR33" s="102">
        <f t="shared" si="60"/>
        <v>4.5753764676949826</v>
      </c>
      <c r="CS33" s="102">
        <f t="shared" si="61"/>
        <v>4.6897608793873564</v>
      </c>
      <c r="CT33" s="102">
        <f t="shared" si="62"/>
        <v>6.4627192606191626</v>
      </c>
      <c r="CU33" s="102">
        <f t="shared" si="63"/>
        <v>7.6065633775429085</v>
      </c>
      <c r="CV33" s="102">
        <f t="shared" si="64"/>
        <v>7.9497166126200316</v>
      </c>
      <c r="CW33" s="102">
        <f t="shared" si="65"/>
        <v>9.1507529353899653</v>
      </c>
      <c r="CX33" s="102">
        <f t="shared" si="66"/>
        <v>11.667209992622205</v>
      </c>
      <c r="CY33" s="102">
        <f t="shared" si="67"/>
        <v>13.325783962161637</v>
      </c>
      <c r="CZ33" s="102">
        <f t="shared" si="68"/>
        <v>13.783321608931134</v>
      </c>
      <c r="DA33" s="102">
        <f t="shared" si="69"/>
        <v>14.069282638162072</v>
      </c>
      <c r="DB33" s="102">
        <f t="shared" si="70"/>
        <v>14.069282638162072</v>
      </c>
      <c r="DC33" s="102">
        <f t="shared" si="71"/>
        <v>14.812781314162507</v>
      </c>
      <c r="DD33" s="102">
        <f t="shared" si="72"/>
        <v>15.041550137547254</v>
      </c>
      <c r="DE33" s="102">
        <f t="shared" si="73"/>
        <v>16.242586460317188</v>
      </c>
      <c r="DF33" s="102">
        <f t="shared" si="74"/>
        <v>17.043277342163808</v>
      </c>
      <c r="DG33" s="102">
        <f t="shared" si="75"/>
        <v>17.443622783087122</v>
      </c>
      <c r="DH33" s="102">
        <f t="shared" si="76"/>
        <v>17.615199400625681</v>
      </c>
      <c r="DI33" s="102">
        <f t="shared" si="77"/>
        <v>17.843968224010432</v>
      </c>
      <c r="DJ33" s="102">
        <f t="shared" si="78"/>
        <v>17.958352635702806</v>
      </c>
      <c r="DK33" s="102">
        <f t="shared" si="79"/>
        <v>19.102196752626551</v>
      </c>
      <c r="DL33" s="102">
        <f t="shared" si="80"/>
        <v>19.38815778185749</v>
      </c>
      <c r="DM33" s="102">
        <f t="shared" si="81"/>
        <v>19.616926605242234</v>
      </c>
      <c r="DN33" s="102">
        <f t="shared" si="82"/>
        <v>20.246040869550296</v>
      </c>
      <c r="DO33" s="102">
        <f t="shared" si="83"/>
        <v>20.646386310473609</v>
      </c>
      <c r="DP33" s="102">
        <f t="shared" si="84"/>
        <v>20.760770722165979</v>
      </c>
      <c r="DQ33" s="102">
        <f t="shared" si="85"/>
        <v>20.760770722165979</v>
      </c>
      <c r="DR33" s="102">
        <f t="shared" si="86"/>
        <v>20.989539545550731</v>
      </c>
      <c r="DS33" s="102">
        <f t="shared" si="87"/>
        <v>21.618653809858795</v>
      </c>
      <c r="DT33" s="102">
        <f t="shared" si="88"/>
        <v>21.67584601570498</v>
      </c>
      <c r="DU33" s="102">
        <f t="shared" si="89"/>
        <v>21.790230427397354</v>
      </c>
      <c r="DV33" s="102">
        <f t="shared" si="90"/>
        <v>21.961807044935917</v>
      </c>
      <c r="DW33" s="102">
        <f t="shared" si="91"/>
        <v>22.36215248585923</v>
      </c>
      <c r="DX33" s="102">
        <f t="shared" si="92"/>
        <v>22.590921309243974</v>
      </c>
      <c r="DY33" s="102">
        <f t="shared" si="93"/>
        <v>22.819690132628725</v>
      </c>
      <c r="DZ33" s="102">
        <f t="shared" si="94"/>
        <v>22.991266750167284</v>
      </c>
      <c r="EA33" s="102">
        <f t="shared" si="95"/>
        <v>23.56318880862916</v>
      </c>
      <c r="EB33" s="102">
        <f t="shared" si="126"/>
        <v>23.791957632013908</v>
      </c>
      <c r="EC33" s="102">
        <f t="shared" si="126"/>
        <v>0</v>
      </c>
      <c r="ED33" s="102">
        <f t="shared" si="126"/>
        <v>0</v>
      </c>
      <c r="EE33" s="102">
        <f t="shared" si="126"/>
        <v>0</v>
      </c>
      <c r="EF33" s="102">
        <f t="shared" si="126"/>
        <v>0</v>
      </c>
      <c r="EG33" s="102">
        <f t="shared" si="126"/>
        <v>0</v>
      </c>
      <c r="EH33" s="102">
        <f t="shared" si="126"/>
        <v>0</v>
      </c>
      <c r="EI33" s="102">
        <f t="shared" si="126"/>
        <v>0</v>
      </c>
      <c r="EJ33" s="102">
        <f t="shared" si="126"/>
        <v>0</v>
      </c>
      <c r="EK33" s="102">
        <f t="shared" si="126"/>
        <v>0</v>
      </c>
      <c r="EL33" s="102">
        <f t="shared" si="126"/>
        <v>0</v>
      </c>
      <c r="EM33" s="102">
        <f t="shared" si="126"/>
        <v>0</v>
      </c>
      <c r="EN33" s="102">
        <f t="shared" si="126"/>
        <v>0</v>
      </c>
      <c r="EO33" s="102">
        <f t="shared" si="126"/>
        <v>0</v>
      </c>
      <c r="EP33" s="102">
        <f t="shared" si="126"/>
        <v>0</v>
      </c>
      <c r="EQ33" s="102">
        <f t="shared" si="125"/>
        <v>0</v>
      </c>
      <c r="ER33" s="102">
        <f t="shared" si="125"/>
        <v>0</v>
      </c>
      <c r="ES33" s="102">
        <f t="shared" si="125"/>
        <v>0</v>
      </c>
      <c r="ET33" s="102">
        <f t="shared" si="125"/>
        <v>0</v>
      </c>
      <c r="EU33" s="102">
        <f t="shared" si="125"/>
        <v>0</v>
      </c>
      <c r="EW33">
        <v>33</v>
      </c>
      <c r="FB33" s="85">
        <f ca="1">HLOOKUP(FB$1,$F$1:$BZ$108,$EW33,FALSE)</f>
        <v>391</v>
      </c>
      <c r="FC33" s="85">
        <f ca="1">HLOOKUP(FC$1,$F$1:$BZ$108,$EW33,FALSE)</f>
        <v>395</v>
      </c>
      <c r="FD33" s="85">
        <f ca="1">HLOOKUP(FD$1,$F$1:$BZ$108,$EW33,FALSE)</f>
        <v>399</v>
      </c>
      <c r="FE33" s="85">
        <f ca="1">HLOOKUP(FE$1,$F$1:$BZ$108,$EW33,FALSE)</f>
        <v>402</v>
      </c>
      <c r="FF33" s="85">
        <f ca="1">HLOOKUP(FF$1,$F$1:$BZ$108,$EW33,FALSE)</f>
        <v>412</v>
      </c>
      <c r="FG33" s="85">
        <f ca="1">HLOOKUP(FG$1,$F$1:$BZ$108,$EW33,FALSE)</f>
        <v>416</v>
      </c>
      <c r="FI33" s="85">
        <f t="shared" ca="1" si="97"/>
        <v>14.301251461546819</v>
      </c>
      <c r="FJ33">
        <v>3.2000000000000002E-3</v>
      </c>
      <c r="FK33" s="85">
        <f ca="1">HLOOKUP(FK$1,$F$1:$BZ$108,$EW33,FALSE)/CA33*100000+FJ33</f>
        <v>237.92277632013906</v>
      </c>
      <c r="FL33" t="str">
        <f t="shared" si="98"/>
        <v xml:space="preserve">Fermo </v>
      </c>
      <c r="FM33">
        <f t="shared" ca="1" si="108"/>
        <v>485.38460908310611</v>
      </c>
      <c r="FN33" t="str">
        <f t="shared" ca="1" si="100"/>
        <v xml:space="preserve">Verona </v>
      </c>
      <c r="FO33" s="2">
        <v>76</v>
      </c>
      <c r="FP33" s="128">
        <f t="shared" ca="1" si="109"/>
        <v>26.718093968886745</v>
      </c>
      <c r="FQ33" t="str">
        <f t="shared" ca="1" si="102"/>
        <v xml:space="preserve">Firenze </v>
      </c>
      <c r="FR33" s="2">
        <v>76</v>
      </c>
      <c r="FS33">
        <f t="shared" ca="1" si="103"/>
        <v>63</v>
      </c>
      <c r="FT33">
        <f t="shared" ca="1" si="104"/>
        <v>139.00319999999999</v>
      </c>
      <c r="FU33" t="str">
        <f t="shared" ca="1" si="105"/>
        <v xml:space="preserve">Firenze </v>
      </c>
      <c r="FV33" s="85">
        <f t="shared" ca="1" si="106"/>
        <v>151.00370000000001</v>
      </c>
      <c r="FW33" t="str">
        <f t="shared" ca="1" si="107"/>
        <v xml:space="preserve">Trieste </v>
      </c>
    </row>
    <row r="34" spans="1:179" x14ac:dyDescent="0.25">
      <c r="A34">
        <f>IF(B34='Cruscotto province'!$E$3,A33+1,A33)</f>
        <v>4</v>
      </c>
      <c r="B34" t="s">
        <v>413</v>
      </c>
      <c r="C34" t="s">
        <v>174</v>
      </c>
      <c r="D34" s="2">
        <f>IFERROR(_xlfn.NUMBERVALUE(VLOOKUP(C34,'Sel province'!$F$2:$J$150,5,FALSE)),0)</f>
        <v>885</v>
      </c>
      <c r="E34" s="85"/>
      <c r="F34">
        <v>0</v>
      </c>
      <c r="G34" s="85">
        <v>0</v>
      </c>
      <c r="H34">
        <v>1</v>
      </c>
      <c r="I34">
        <v>2</v>
      </c>
      <c r="J34">
        <v>6</v>
      </c>
      <c r="K34">
        <v>7</v>
      </c>
      <c r="L34">
        <v>8</v>
      </c>
      <c r="M34">
        <v>12</v>
      </c>
      <c r="N34">
        <v>17</v>
      </c>
      <c r="O34">
        <v>24</v>
      </c>
      <c r="P34">
        <v>29</v>
      </c>
      <c r="Q34">
        <v>34</v>
      </c>
      <c r="R34">
        <v>44</v>
      </c>
      <c r="S34">
        <v>58</v>
      </c>
      <c r="T34">
        <v>64</v>
      </c>
      <c r="U34">
        <v>78</v>
      </c>
      <c r="V34">
        <v>102</v>
      </c>
      <c r="W34">
        <v>123</v>
      </c>
      <c r="X34">
        <v>150</v>
      </c>
      <c r="Y34">
        <v>172</v>
      </c>
      <c r="Z34">
        <v>190</v>
      </c>
      <c r="AA34">
        <v>204</v>
      </c>
      <c r="AB34">
        <v>212</v>
      </c>
      <c r="AC34">
        <v>244</v>
      </c>
      <c r="AD34">
        <v>281</v>
      </c>
      <c r="AE34">
        <v>300</v>
      </c>
      <c r="AF34">
        <v>306</v>
      </c>
      <c r="AG34">
        <v>320</v>
      </c>
      <c r="AH34">
        <v>326</v>
      </c>
      <c r="AI34">
        <v>341</v>
      </c>
      <c r="AJ34">
        <v>368</v>
      </c>
      <c r="AK34">
        <v>474</v>
      </c>
      <c r="AL34">
        <v>488</v>
      </c>
      <c r="AM34">
        <v>510</v>
      </c>
      <c r="AN34">
        <v>522</v>
      </c>
      <c r="AO34">
        <v>538</v>
      </c>
      <c r="AP34">
        <v>563</v>
      </c>
      <c r="AQ34">
        <v>566</v>
      </c>
      <c r="AR34">
        <v>580</v>
      </c>
      <c r="AS34">
        <v>616</v>
      </c>
      <c r="AT34">
        <v>618</v>
      </c>
      <c r="AU34">
        <v>635</v>
      </c>
      <c r="AV34">
        <v>649</v>
      </c>
      <c r="AW34">
        <v>709</v>
      </c>
      <c r="AX34">
        <v>744</v>
      </c>
      <c r="AY34">
        <v>759</v>
      </c>
      <c r="AZ34">
        <v>771</v>
      </c>
      <c r="BA34">
        <v>787</v>
      </c>
      <c r="BB34">
        <v>805</v>
      </c>
      <c r="BC34">
        <v>833</v>
      </c>
      <c r="BD34">
        <v>857</v>
      </c>
      <c r="BE34">
        <v>877</v>
      </c>
      <c r="BF34">
        <v>885</v>
      </c>
      <c r="CA34" s="101">
        <v>348362</v>
      </c>
      <c r="CB34" s="102">
        <f t="shared" si="44"/>
        <v>0</v>
      </c>
      <c r="CC34" s="102">
        <f t="shared" si="112"/>
        <v>0</v>
      </c>
      <c r="CD34" s="102">
        <f t="shared" si="113"/>
        <v>2.8705771582434366E-2</v>
      </c>
      <c r="CE34" s="102">
        <f t="shared" si="114"/>
        <v>5.7411543164868732E-2</v>
      </c>
      <c r="CF34" s="102">
        <f t="shared" si="115"/>
        <v>0.17223462949460619</v>
      </c>
      <c r="CG34" s="102">
        <f t="shared" si="116"/>
        <v>0.20094040107704056</v>
      </c>
      <c r="CH34" s="102">
        <f t="shared" si="117"/>
        <v>0.22964617265947493</v>
      </c>
      <c r="CI34" s="102">
        <f t="shared" si="118"/>
        <v>0.34446925898921238</v>
      </c>
      <c r="CJ34" s="102">
        <f t="shared" si="119"/>
        <v>0.48799811690138423</v>
      </c>
      <c r="CK34" s="102">
        <f t="shared" si="120"/>
        <v>0.68893851797842476</v>
      </c>
      <c r="CL34" s="102">
        <f t="shared" si="121"/>
        <v>0.83246737589059661</v>
      </c>
      <c r="CM34" s="102">
        <f t="shared" si="122"/>
        <v>0.97599623380276845</v>
      </c>
      <c r="CN34" s="102">
        <f t="shared" si="123"/>
        <v>1.263053949627112</v>
      </c>
      <c r="CO34" s="102">
        <f t="shared" si="124"/>
        <v>1.6649347517811932</v>
      </c>
      <c r="CP34" s="102">
        <f t="shared" si="58"/>
        <v>1.8371693812757994</v>
      </c>
      <c r="CQ34" s="102">
        <f t="shared" si="59"/>
        <v>2.2390501834298804</v>
      </c>
      <c r="CR34" s="102">
        <f t="shared" si="60"/>
        <v>2.9279887014083052</v>
      </c>
      <c r="CS34" s="102">
        <f t="shared" si="61"/>
        <v>3.5308099046394266</v>
      </c>
      <c r="CT34" s="102">
        <f t="shared" si="62"/>
        <v>4.3058657373651545</v>
      </c>
      <c r="CU34" s="102">
        <f t="shared" si="63"/>
        <v>4.9373927121787107</v>
      </c>
      <c r="CV34" s="102">
        <f t="shared" si="64"/>
        <v>5.4540966006625293</v>
      </c>
      <c r="CW34" s="102">
        <f t="shared" si="65"/>
        <v>5.8559774028166105</v>
      </c>
      <c r="CX34" s="102">
        <f t="shared" si="66"/>
        <v>6.0856235754760846</v>
      </c>
      <c r="CY34" s="102">
        <f t="shared" si="67"/>
        <v>7.0042082661139844</v>
      </c>
      <c r="CZ34" s="102">
        <f t="shared" si="68"/>
        <v>8.0663218146640556</v>
      </c>
      <c r="DA34" s="102">
        <f t="shared" si="69"/>
        <v>8.6117314747303091</v>
      </c>
      <c r="DB34" s="102">
        <f t="shared" si="70"/>
        <v>8.7839661042249162</v>
      </c>
      <c r="DC34" s="102">
        <f t="shared" si="71"/>
        <v>9.1858469063789965</v>
      </c>
      <c r="DD34" s="102">
        <f t="shared" si="72"/>
        <v>9.3580815358736036</v>
      </c>
      <c r="DE34" s="102">
        <f t="shared" si="73"/>
        <v>9.7886681096101178</v>
      </c>
      <c r="DF34" s="102">
        <f t="shared" si="74"/>
        <v>10.563723942335846</v>
      </c>
      <c r="DG34" s="102">
        <f t="shared" si="75"/>
        <v>13.606535730073889</v>
      </c>
      <c r="DH34" s="102">
        <f t="shared" si="76"/>
        <v>14.008416532227969</v>
      </c>
      <c r="DI34" s="102">
        <f t="shared" si="77"/>
        <v>14.639943507041526</v>
      </c>
      <c r="DJ34" s="102">
        <f t="shared" si="78"/>
        <v>14.984412766030738</v>
      </c>
      <c r="DK34" s="102">
        <f t="shared" si="79"/>
        <v>15.443705111349688</v>
      </c>
      <c r="DL34" s="102">
        <f t="shared" si="80"/>
        <v>16.161349400910545</v>
      </c>
      <c r="DM34" s="102">
        <f t="shared" si="81"/>
        <v>16.247466715657851</v>
      </c>
      <c r="DN34" s="102">
        <f t="shared" si="82"/>
        <v>16.649347517811933</v>
      </c>
      <c r="DO34" s="102">
        <f t="shared" si="83"/>
        <v>17.682755294779568</v>
      </c>
      <c r="DP34" s="102">
        <f t="shared" si="84"/>
        <v>17.740166837944439</v>
      </c>
      <c r="DQ34" s="102">
        <f t="shared" si="85"/>
        <v>18.22816495484582</v>
      </c>
      <c r="DR34" s="102">
        <f t="shared" si="86"/>
        <v>18.630045756999902</v>
      </c>
      <c r="DS34" s="102">
        <f t="shared" si="87"/>
        <v>20.352392051945966</v>
      </c>
      <c r="DT34" s="102">
        <f t="shared" si="88"/>
        <v>21.357094057331167</v>
      </c>
      <c r="DU34" s="102">
        <f t="shared" si="89"/>
        <v>21.787680631067683</v>
      </c>
      <c r="DV34" s="102">
        <f t="shared" si="90"/>
        <v>22.132149890056898</v>
      </c>
      <c r="DW34" s="102">
        <f t="shared" si="91"/>
        <v>22.591442235375844</v>
      </c>
      <c r="DX34" s="102">
        <f t="shared" si="92"/>
        <v>23.108146123859662</v>
      </c>
      <c r="DY34" s="102">
        <f t="shared" si="93"/>
        <v>23.911907728167826</v>
      </c>
      <c r="DZ34" s="102">
        <f t="shared" si="94"/>
        <v>24.600846246146251</v>
      </c>
      <c r="EA34" s="102">
        <f t="shared" si="95"/>
        <v>25.174961677794936</v>
      </c>
      <c r="EB34" s="102">
        <f t="shared" si="126"/>
        <v>25.404607850454415</v>
      </c>
      <c r="EC34" s="102">
        <f t="shared" si="126"/>
        <v>0</v>
      </c>
      <c r="ED34" s="102">
        <f t="shared" si="126"/>
        <v>0</v>
      </c>
      <c r="EE34" s="102">
        <f t="shared" si="126"/>
        <v>0</v>
      </c>
      <c r="EF34" s="102">
        <f t="shared" si="126"/>
        <v>0</v>
      </c>
      <c r="EG34" s="102">
        <f t="shared" si="126"/>
        <v>0</v>
      </c>
      <c r="EH34" s="102">
        <f t="shared" si="126"/>
        <v>0</v>
      </c>
      <c r="EI34" s="102">
        <f t="shared" si="126"/>
        <v>0</v>
      </c>
      <c r="EJ34" s="102">
        <f t="shared" si="126"/>
        <v>0</v>
      </c>
      <c r="EK34" s="102">
        <f t="shared" si="126"/>
        <v>0</v>
      </c>
      <c r="EL34" s="102">
        <f t="shared" si="126"/>
        <v>0</v>
      </c>
      <c r="EM34" s="102">
        <f t="shared" si="126"/>
        <v>0</v>
      </c>
      <c r="EN34" s="102">
        <f t="shared" si="126"/>
        <v>0</v>
      </c>
      <c r="EO34" s="102">
        <f t="shared" si="126"/>
        <v>0</v>
      </c>
      <c r="EP34" s="102">
        <f t="shared" si="126"/>
        <v>0</v>
      </c>
      <c r="EQ34" s="102">
        <f t="shared" si="125"/>
        <v>0</v>
      </c>
      <c r="ER34" s="102">
        <f t="shared" si="125"/>
        <v>0</v>
      </c>
      <c r="ES34" s="102">
        <f t="shared" si="125"/>
        <v>0</v>
      </c>
      <c r="ET34" s="102">
        <f t="shared" si="125"/>
        <v>0</v>
      </c>
      <c r="EU34" s="102">
        <f t="shared" si="125"/>
        <v>0</v>
      </c>
      <c r="EW34">
        <v>34</v>
      </c>
      <c r="FB34" s="85">
        <f ca="1">HLOOKUP(FB$1,$F$1:$BZ$108,$EW34,FALSE)</f>
        <v>787</v>
      </c>
      <c r="FC34" s="85">
        <f ca="1">HLOOKUP(FC$1,$F$1:$BZ$108,$EW34,FALSE)</f>
        <v>805</v>
      </c>
      <c r="FD34" s="85">
        <f ca="1">HLOOKUP(FD$1,$F$1:$BZ$108,$EW34,FALSE)</f>
        <v>833</v>
      </c>
      <c r="FE34" s="85">
        <f ca="1">HLOOKUP(FE$1,$F$1:$BZ$108,$EW34,FALSE)</f>
        <v>857</v>
      </c>
      <c r="FF34" s="85">
        <f ca="1">HLOOKUP(FF$1,$F$1:$BZ$108,$EW34,FALSE)</f>
        <v>877</v>
      </c>
      <c r="FG34" s="85">
        <f ca="1">HLOOKUP(FG$1,$F$1:$BZ$108,$EW34,FALSE)</f>
        <v>885</v>
      </c>
      <c r="FI34" s="85">
        <f t="shared" ca="1" si="97"/>
        <v>28.134956150785673</v>
      </c>
      <c r="FJ34">
        <v>3.3E-3</v>
      </c>
      <c r="FK34" s="85">
        <f ca="1">HLOOKUP(FK$1,$F$1:$BZ$108,$EW34,FALSE)/CA34*100000+FJ34</f>
        <v>254.04937850454414</v>
      </c>
      <c r="FL34" t="str">
        <f t="shared" si="98"/>
        <v xml:space="preserve">Ferrara </v>
      </c>
      <c r="FM34">
        <f t="shared" ca="1" si="108"/>
        <v>472.28994767747054</v>
      </c>
      <c r="FN34" t="str">
        <f t="shared" ca="1" si="100"/>
        <v xml:space="preserve">Bolzano </v>
      </c>
      <c r="FO34" s="2">
        <v>75</v>
      </c>
      <c r="FP34" s="128">
        <f t="shared" ca="1" si="109"/>
        <v>26.13745217022085</v>
      </c>
      <c r="FQ34" t="str">
        <f t="shared" ca="1" si="102"/>
        <v xml:space="preserve">Rimini </v>
      </c>
      <c r="FR34" s="2">
        <v>75</v>
      </c>
      <c r="FS34">
        <f t="shared" ca="1" si="103"/>
        <v>88</v>
      </c>
      <c r="FT34">
        <f t="shared" ca="1" si="104"/>
        <v>163.0033</v>
      </c>
      <c r="FU34" t="str">
        <f t="shared" ca="1" si="105"/>
        <v xml:space="preserve">Rimini </v>
      </c>
      <c r="FV34" s="85">
        <f t="shared" ca="1" si="106"/>
        <v>151.00309999999999</v>
      </c>
      <c r="FW34" t="str">
        <f t="shared" ca="1" si="107"/>
        <v xml:space="preserve">Bologna </v>
      </c>
    </row>
    <row r="35" spans="1:179" x14ac:dyDescent="0.25">
      <c r="A35">
        <f>IF(B35='Cruscotto province'!$E$3,A34+1,A34)</f>
        <v>4</v>
      </c>
      <c r="B35" t="s">
        <v>74</v>
      </c>
      <c r="C35" t="s">
        <v>175</v>
      </c>
      <c r="D35" s="2">
        <f>IFERROR(_xlfn.NUMBERVALUE(VLOOKUP(C35,'Sel province'!$F$2:$J$150,5,FALSE)),0)</f>
        <v>2924</v>
      </c>
      <c r="E35" s="85"/>
      <c r="F35">
        <v>12</v>
      </c>
      <c r="G35" s="85">
        <v>20</v>
      </c>
      <c r="H35">
        <v>23</v>
      </c>
      <c r="I35">
        <v>27</v>
      </c>
      <c r="J35">
        <v>39</v>
      </c>
      <c r="K35">
        <v>51</v>
      </c>
      <c r="L35">
        <v>61</v>
      </c>
      <c r="M35">
        <v>71</v>
      </c>
      <c r="N35">
        <v>86</v>
      </c>
      <c r="O35">
        <v>101</v>
      </c>
      <c r="P35">
        <v>132</v>
      </c>
      <c r="Q35">
        <v>162</v>
      </c>
      <c r="R35">
        <v>186</v>
      </c>
      <c r="S35">
        <v>214</v>
      </c>
      <c r="T35">
        <v>295</v>
      </c>
      <c r="U35">
        <v>349</v>
      </c>
      <c r="V35">
        <v>401</v>
      </c>
      <c r="W35">
        <v>451</v>
      </c>
      <c r="X35">
        <v>514</v>
      </c>
      <c r="Y35">
        <v>548</v>
      </c>
      <c r="Z35">
        <v>622</v>
      </c>
      <c r="AA35">
        <v>709</v>
      </c>
      <c r="AB35">
        <v>764</v>
      </c>
      <c r="AC35">
        <v>764</v>
      </c>
      <c r="AD35">
        <v>855</v>
      </c>
      <c r="AE35">
        <v>957</v>
      </c>
      <c r="AF35">
        <v>1022</v>
      </c>
      <c r="AG35">
        <v>1087</v>
      </c>
      <c r="AH35">
        <v>1158</v>
      </c>
      <c r="AI35">
        <v>1419</v>
      </c>
      <c r="AJ35">
        <v>1543</v>
      </c>
      <c r="AK35">
        <v>1626</v>
      </c>
      <c r="AL35">
        <v>1715</v>
      </c>
      <c r="AM35">
        <v>1769</v>
      </c>
      <c r="AN35">
        <v>1805</v>
      </c>
      <c r="AO35">
        <v>1871</v>
      </c>
      <c r="AP35">
        <v>1961</v>
      </c>
      <c r="AQ35">
        <v>2069</v>
      </c>
      <c r="AR35">
        <v>2154</v>
      </c>
      <c r="AS35">
        <v>2259</v>
      </c>
      <c r="AT35">
        <v>2269</v>
      </c>
      <c r="AU35">
        <v>2311</v>
      </c>
      <c r="AV35">
        <v>2372</v>
      </c>
      <c r="AW35">
        <v>2443</v>
      </c>
      <c r="AX35">
        <v>2494</v>
      </c>
      <c r="AY35">
        <v>2563</v>
      </c>
      <c r="AZ35">
        <v>2609</v>
      </c>
      <c r="BA35">
        <v>2653</v>
      </c>
      <c r="BB35">
        <v>2704</v>
      </c>
      <c r="BC35">
        <v>2760</v>
      </c>
      <c r="BD35">
        <v>2795</v>
      </c>
      <c r="BE35">
        <v>2849</v>
      </c>
      <c r="BF35">
        <v>2924</v>
      </c>
      <c r="CA35" s="101">
        <v>1014423</v>
      </c>
      <c r="CB35" s="102">
        <f t="shared" si="44"/>
        <v>0.11829384783270884</v>
      </c>
      <c r="CC35" s="102">
        <f t="shared" si="112"/>
        <v>0.19715641305451473</v>
      </c>
      <c r="CD35" s="102">
        <f t="shared" si="113"/>
        <v>0.22672987501269196</v>
      </c>
      <c r="CE35" s="102">
        <f t="shared" si="114"/>
        <v>0.26616115762359488</v>
      </c>
      <c r="CF35" s="102">
        <f t="shared" si="115"/>
        <v>0.38445500545630373</v>
      </c>
      <c r="CG35" s="102">
        <f t="shared" si="116"/>
        <v>0.50274885328901253</v>
      </c>
      <c r="CH35" s="102">
        <f t="shared" si="117"/>
        <v>0.60132705981626988</v>
      </c>
      <c r="CI35" s="102">
        <f t="shared" si="118"/>
        <v>0.69990526634352734</v>
      </c>
      <c r="CJ35" s="102">
        <f t="shared" si="119"/>
        <v>0.84777257613441337</v>
      </c>
      <c r="CK35" s="102">
        <f t="shared" si="120"/>
        <v>0.99563988592529939</v>
      </c>
      <c r="CL35" s="102">
        <f t="shared" si="121"/>
        <v>1.3012323261597973</v>
      </c>
      <c r="CM35" s="102">
        <f t="shared" si="122"/>
        <v>1.5969669457415692</v>
      </c>
      <c r="CN35" s="102">
        <f t="shared" si="123"/>
        <v>1.833554641406987</v>
      </c>
      <c r="CO35" s="102">
        <f t="shared" si="124"/>
        <v>2.1095736196833079</v>
      </c>
      <c r="CP35" s="102">
        <f t="shared" ref="CP35:CP66" si="127">+T35/$CA35*10000</f>
        <v>2.9080570925540923</v>
      </c>
      <c r="CQ35" s="102">
        <f t="shared" ref="CQ35:CQ66" si="128">+U35/$CA35*10000</f>
        <v>3.4403794078012822</v>
      </c>
      <c r="CR35" s="102">
        <f t="shared" ref="CR35:CR66" si="129">+V35/$CA35*10000</f>
        <v>3.9529860817430205</v>
      </c>
      <c r="CS35" s="102">
        <f t="shared" ref="CS35:CS66" si="130">+W35/$CA35*10000</f>
        <v>4.4458771143793072</v>
      </c>
      <c r="CT35" s="102">
        <f t="shared" ref="CT35:CT66" si="131">+X35/$CA35*10000</f>
        <v>5.0669198155010289</v>
      </c>
      <c r="CU35" s="102">
        <f t="shared" ref="CU35:CU66" si="132">+Y35/$CA35*10000</f>
        <v>5.402085717693704</v>
      </c>
      <c r="CV35" s="102">
        <f t="shared" ref="CV35:CV66" si="133">+Z35/$CA35*10000</f>
        <v>6.1315644459954077</v>
      </c>
      <c r="CW35" s="102">
        <f t="shared" ref="CW35:CW66" si="134">+AA35/$CA35*10000</f>
        <v>6.9891948427825472</v>
      </c>
      <c r="CX35" s="102">
        <f t="shared" ref="CX35:CX66" si="135">+AB35/$CA35*10000</f>
        <v>7.5313749786824626</v>
      </c>
      <c r="CY35" s="102">
        <f t="shared" ref="CY35:CY66" si="136">+AC35/$CA35*10000</f>
        <v>7.5313749786824626</v>
      </c>
      <c r="CZ35" s="102">
        <f t="shared" ref="CZ35:CZ66" si="137">+AD35/$CA35*10000</f>
        <v>8.4284366580805052</v>
      </c>
      <c r="DA35" s="102">
        <f t="shared" ref="DA35:DA66" si="138">+AE35/$CA35*10000</f>
        <v>9.4339343646585299</v>
      </c>
      <c r="DB35" s="102">
        <f t="shared" ref="DB35:DB66" si="139">+AF35/$CA35*10000</f>
        <v>10.074692707085703</v>
      </c>
      <c r="DC35" s="102">
        <f t="shared" ref="DC35:DC66" si="140">+AG35/$CA35*10000</f>
        <v>10.715451049512875</v>
      </c>
      <c r="DD35" s="102">
        <f t="shared" ref="DD35:DD66" si="141">+AH35/$CA35*10000</f>
        <v>11.415356315856403</v>
      </c>
      <c r="DE35" s="102">
        <f t="shared" ref="DE35:DE66" si="142">+AI35/$CA35*10000</f>
        <v>13.988247506217821</v>
      </c>
      <c r="DF35" s="102">
        <f t="shared" ref="DF35:DF66" si="143">+AJ35/$CA35*10000</f>
        <v>15.210617267155811</v>
      </c>
      <c r="DG35" s="102">
        <f t="shared" ref="DG35:DG66" si="144">+AK35/$CA35*10000</f>
        <v>16.028816381332046</v>
      </c>
      <c r="DH35" s="102">
        <f t="shared" ref="DH35:DH66" si="145">+AL35/$CA35*10000</f>
        <v>16.906162419424639</v>
      </c>
      <c r="DI35" s="102">
        <f t="shared" ref="DI35:DI66" si="146">+AM35/$CA35*10000</f>
        <v>17.438484734671828</v>
      </c>
      <c r="DJ35" s="102">
        <f t="shared" ref="DJ35:DJ66" si="147">+AN35/$CA35*10000</f>
        <v>17.793366278169955</v>
      </c>
      <c r="DK35" s="102">
        <f t="shared" ref="DK35:DK66" si="148">+AO35/$CA35*10000</f>
        <v>18.443982441249855</v>
      </c>
      <c r="DL35" s="102">
        <f t="shared" ref="DL35:DL66" si="149">+AP35/$CA35*10000</f>
        <v>19.331186299995171</v>
      </c>
      <c r="DM35" s="102">
        <f t="shared" ref="DM35:DM66" si="150">+AQ35/$CA35*10000</f>
        <v>20.395830930489549</v>
      </c>
      <c r="DN35" s="102">
        <f t="shared" ref="DN35:DN66" si="151">+AR35/$CA35*10000</f>
        <v>21.233745685971236</v>
      </c>
      <c r="DO35" s="102">
        <f t="shared" ref="DO35:DO66" si="152">+AS35/$CA35*10000</f>
        <v>22.268816854507438</v>
      </c>
      <c r="DP35" s="102">
        <f t="shared" ref="DP35:DP66" si="153">+AT35/$CA35*10000</f>
        <v>22.367395061034696</v>
      </c>
      <c r="DQ35" s="102">
        <f t="shared" ref="DQ35:DQ66" si="154">+AU35/$CA35*10000</f>
        <v>22.781423528449178</v>
      </c>
      <c r="DR35" s="102">
        <f t="shared" ref="DR35:DR66" si="155">+AV35/$CA35*10000</f>
        <v>23.382750588265445</v>
      </c>
      <c r="DS35" s="102">
        <f t="shared" ref="DS35:DS66" si="156">+AW35/$CA35*10000</f>
        <v>24.082655854608973</v>
      </c>
      <c r="DT35" s="102">
        <f t="shared" ref="DT35:DT66" si="157">+AX35/$CA35*10000</f>
        <v>24.585404707897986</v>
      </c>
      <c r="DU35" s="102">
        <f t="shared" ref="DU35:DU66" si="158">+AY35/$CA35*10000</f>
        <v>25.265594332936061</v>
      </c>
      <c r="DV35" s="102">
        <f t="shared" ref="DV35:DV66" si="159">+AZ35/$CA35*10000</f>
        <v>25.719054082961449</v>
      </c>
      <c r="DW35" s="102">
        <f t="shared" ref="DW35:DW66" si="160">+BA35/$CA35*10000</f>
        <v>26.152798191681381</v>
      </c>
      <c r="DX35" s="102">
        <f t="shared" ref="DX35:DX66" si="161">+BB35/$CA35*10000</f>
        <v>26.655547044970394</v>
      </c>
      <c r="DY35" s="102">
        <f t="shared" ref="DY35:DY66" si="162">+BC35/$CA35*10000</f>
        <v>27.207585001523036</v>
      </c>
      <c r="DZ35" s="102">
        <f t="shared" ref="DZ35:DZ66" si="163">+BD35/$CA35*10000</f>
        <v>27.552608724368437</v>
      </c>
      <c r="EA35" s="102">
        <f t="shared" ref="EA35:EA66" si="164">+BE35/$CA35*10000</f>
        <v>28.084931039615626</v>
      </c>
      <c r="EB35" s="102">
        <f t="shared" si="126"/>
        <v>28.824267588570056</v>
      </c>
      <c r="EC35" s="102">
        <f t="shared" si="126"/>
        <v>0</v>
      </c>
      <c r="ED35" s="102">
        <f t="shared" si="126"/>
        <v>0</v>
      </c>
      <c r="EE35" s="102">
        <f t="shared" si="126"/>
        <v>0</v>
      </c>
      <c r="EF35" s="102">
        <f t="shared" si="126"/>
        <v>0</v>
      </c>
      <c r="EG35" s="102">
        <f t="shared" si="126"/>
        <v>0</v>
      </c>
      <c r="EH35" s="102">
        <f t="shared" si="126"/>
        <v>0</v>
      </c>
      <c r="EI35" s="102">
        <f t="shared" si="126"/>
        <v>0</v>
      </c>
      <c r="EJ35" s="102">
        <f t="shared" si="126"/>
        <v>0</v>
      </c>
      <c r="EK35" s="102">
        <f t="shared" si="126"/>
        <v>0</v>
      </c>
      <c r="EL35" s="102">
        <f t="shared" si="126"/>
        <v>0</v>
      </c>
      <c r="EM35" s="102">
        <f t="shared" si="126"/>
        <v>0</v>
      </c>
      <c r="EN35" s="102">
        <f t="shared" si="126"/>
        <v>0</v>
      </c>
      <c r="EO35" s="102">
        <f t="shared" si="126"/>
        <v>0</v>
      </c>
      <c r="EP35" s="102">
        <f t="shared" si="126"/>
        <v>0</v>
      </c>
      <c r="EQ35" s="102">
        <f t="shared" si="125"/>
        <v>0</v>
      </c>
      <c r="ER35" s="102">
        <f t="shared" si="125"/>
        <v>0</v>
      </c>
      <c r="ES35" s="102">
        <f t="shared" si="125"/>
        <v>0</v>
      </c>
      <c r="ET35" s="102">
        <f t="shared" si="125"/>
        <v>0</v>
      </c>
      <c r="EU35" s="102">
        <f t="shared" si="125"/>
        <v>0</v>
      </c>
      <c r="EW35">
        <v>35</v>
      </c>
      <c r="FB35" s="85">
        <f ca="1">HLOOKUP(FB$1,$F$1:$BZ$108,$EW35,FALSE)</f>
        <v>2653</v>
      </c>
      <c r="FC35" s="85">
        <f ca="1">HLOOKUP(FC$1,$F$1:$BZ$108,$EW35,FALSE)</f>
        <v>2704</v>
      </c>
      <c r="FD35" s="85">
        <f ca="1">HLOOKUP(FD$1,$F$1:$BZ$108,$EW35,FALSE)</f>
        <v>2760</v>
      </c>
      <c r="FE35" s="85">
        <f ca="1">HLOOKUP(FE$1,$F$1:$BZ$108,$EW35,FALSE)</f>
        <v>2795</v>
      </c>
      <c r="FF35" s="85">
        <f ca="1">HLOOKUP(FF$1,$F$1:$BZ$108,$EW35,FALSE)</f>
        <v>2849</v>
      </c>
      <c r="FG35" s="85">
        <f ca="1">HLOOKUP(FG$1,$F$1:$BZ$108,$EW35,FALSE)</f>
        <v>2924</v>
      </c>
      <c r="FI35" s="85">
        <f t="shared" ca="1" si="97"/>
        <v>26.718093968886745</v>
      </c>
      <c r="FJ35">
        <v>3.3999999999999998E-3</v>
      </c>
      <c r="FK35" s="85">
        <f ca="1">HLOOKUP(FK$1,$F$1:$BZ$108,$EW35,FALSE)/CA35*100000+FJ35</f>
        <v>288.24607588570052</v>
      </c>
      <c r="FL35" t="str">
        <f t="shared" si="98"/>
        <v xml:space="preserve">Firenze </v>
      </c>
      <c r="FM35">
        <f t="shared" ca="1" si="108"/>
        <v>406.4580353097968</v>
      </c>
      <c r="FN35" t="str">
        <f t="shared" ca="1" si="100"/>
        <v xml:space="preserve">Bologna </v>
      </c>
      <c r="FO35" s="2">
        <v>74</v>
      </c>
      <c r="FP35" s="128">
        <f t="shared" ca="1" si="109"/>
        <v>25.778387553070385</v>
      </c>
      <c r="FQ35" t="str">
        <f t="shared" ca="1" si="102"/>
        <v xml:space="preserve">Gorizia </v>
      </c>
      <c r="FR35" s="2">
        <v>74</v>
      </c>
      <c r="FS35">
        <f t="shared" ca="1" si="103"/>
        <v>36</v>
      </c>
      <c r="FT35">
        <f t="shared" ca="1" si="104"/>
        <v>110.0034</v>
      </c>
      <c r="FU35" t="str">
        <f t="shared" ca="1" si="105"/>
        <v xml:space="preserve">Gorizia </v>
      </c>
      <c r="FV35" s="85">
        <f t="shared" ca="1" si="106"/>
        <v>149.0061</v>
      </c>
      <c r="FW35" t="str">
        <f t="shared" ca="1" si="107"/>
        <v xml:space="preserve">Aosta </v>
      </c>
    </row>
    <row r="36" spans="1:179" x14ac:dyDescent="0.25">
      <c r="A36">
        <f>IF(B36='Cruscotto province'!$E$3,A35+1,A35)</f>
        <v>4</v>
      </c>
      <c r="B36" t="s">
        <v>72</v>
      </c>
      <c r="C36" t="s">
        <v>176</v>
      </c>
      <c r="D36" s="2">
        <f>IFERROR(_xlfn.NUMBERVALUE(VLOOKUP(C36,'Sel province'!$F$2:$J$150,5,FALSE)),0)</f>
        <v>978</v>
      </c>
      <c r="E36" s="85"/>
      <c r="F36">
        <v>2</v>
      </c>
      <c r="G36" s="85">
        <v>7</v>
      </c>
      <c r="H36">
        <v>7</v>
      </c>
      <c r="I36">
        <v>9</v>
      </c>
      <c r="J36">
        <v>16</v>
      </c>
      <c r="K36">
        <v>23</v>
      </c>
      <c r="L36">
        <v>23</v>
      </c>
      <c r="M36">
        <v>24</v>
      </c>
      <c r="N36">
        <v>33</v>
      </c>
      <c r="O36">
        <v>34</v>
      </c>
      <c r="P36">
        <v>52</v>
      </c>
      <c r="Q36">
        <v>62</v>
      </c>
      <c r="R36">
        <v>62</v>
      </c>
      <c r="S36">
        <v>91</v>
      </c>
      <c r="T36">
        <v>91</v>
      </c>
      <c r="U36">
        <v>134</v>
      </c>
      <c r="V36">
        <v>163</v>
      </c>
      <c r="W36">
        <v>190</v>
      </c>
      <c r="X36">
        <v>212</v>
      </c>
      <c r="Y36">
        <v>226</v>
      </c>
      <c r="Z36">
        <v>255</v>
      </c>
      <c r="AA36">
        <v>277</v>
      </c>
      <c r="AB36">
        <v>305</v>
      </c>
      <c r="AC36">
        <v>325</v>
      </c>
      <c r="AD36">
        <v>355</v>
      </c>
      <c r="AE36">
        <v>377</v>
      </c>
      <c r="AF36">
        <v>405</v>
      </c>
      <c r="AG36">
        <v>457</v>
      </c>
      <c r="AH36">
        <v>490</v>
      </c>
      <c r="AI36">
        <v>502</v>
      </c>
      <c r="AJ36">
        <v>527</v>
      </c>
      <c r="AK36">
        <v>546</v>
      </c>
      <c r="AL36">
        <v>564</v>
      </c>
      <c r="AM36">
        <v>605</v>
      </c>
      <c r="AN36">
        <v>635</v>
      </c>
      <c r="AO36">
        <v>652</v>
      </c>
      <c r="AP36">
        <v>701</v>
      </c>
      <c r="AQ36">
        <v>721</v>
      </c>
      <c r="AR36">
        <v>724</v>
      </c>
      <c r="AS36">
        <v>739</v>
      </c>
      <c r="AT36">
        <v>737</v>
      </c>
      <c r="AU36">
        <v>742</v>
      </c>
      <c r="AV36">
        <v>756</v>
      </c>
      <c r="AW36">
        <v>780</v>
      </c>
      <c r="AX36">
        <v>807</v>
      </c>
      <c r="AY36">
        <v>822</v>
      </c>
      <c r="AZ36">
        <v>852</v>
      </c>
      <c r="BA36">
        <v>868</v>
      </c>
      <c r="BB36">
        <v>896</v>
      </c>
      <c r="BC36">
        <v>933</v>
      </c>
      <c r="BD36">
        <v>956</v>
      </c>
      <c r="BE36">
        <v>969</v>
      </c>
      <c r="BF36">
        <v>978</v>
      </c>
      <c r="CA36" s="101">
        <v>628556</v>
      </c>
      <c r="CB36" s="102">
        <f t="shared" si="44"/>
        <v>3.1818962829087624E-2</v>
      </c>
      <c r="CC36" s="102">
        <f t="shared" si="112"/>
        <v>0.11136636990180668</v>
      </c>
      <c r="CD36" s="102">
        <f t="shared" si="113"/>
        <v>0.11136636990180668</v>
      </c>
      <c r="CE36" s="102">
        <f t="shared" si="114"/>
        <v>0.14318533273089429</v>
      </c>
      <c r="CF36" s="102">
        <f t="shared" si="115"/>
        <v>0.25455170263270099</v>
      </c>
      <c r="CG36" s="102">
        <f t="shared" si="116"/>
        <v>0.3659180725345077</v>
      </c>
      <c r="CH36" s="102">
        <f t="shared" si="117"/>
        <v>0.3659180725345077</v>
      </c>
      <c r="CI36" s="102">
        <f t="shared" si="118"/>
        <v>0.38182755394905149</v>
      </c>
      <c r="CJ36" s="102">
        <f t="shared" si="119"/>
        <v>0.52501288667994572</v>
      </c>
      <c r="CK36" s="102">
        <f t="shared" si="120"/>
        <v>0.54092236809448957</v>
      </c>
      <c r="CL36" s="102">
        <f t="shared" si="121"/>
        <v>0.82729303355627826</v>
      </c>
      <c r="CM36" s="102">
        <f t="shared" si="122"/>
        <v>0.98638784770171628</v>
      </c>
      <c r="CN36" s="102">
        <f t="shared" si="123"/>
        <v>0.98638784770171628</v>
      </c>
      <c r="CO36" s="102">
        <f t="shared" si="124"/>
        <v>1.4477628087234868</v>
      </c>
      <c r="CP36" s="102">
        <f t="shared" si="127"/>
        <v>1.4477628087234868</v>
      </c>
      <c r="CQ36" s="102">
        <f t="shared" si="128"/>
        <v>2.1318705095488708</v>
      </c>
      <c r="CR36" s="102">
        <f t="shared" si="129"/>
        <v>2.5932454705706411</v>
      </c>
      <c r="CS36" s="102">
        <f t="shared" si="130"/>
        <v>3.0228014687633245</v>
      </c>
      <c r="CT36" s="102">
        <f t="shared" si="131"/>
        <v>3.372810059883288</v>
      </c>
      <c r="CU36" s="102">
        <f t="shared" si="132"/>
        <v>3.5955427996869016</v>
      </c>
      <c r="CV36" s="102">
        <f t="shared" si="133"/>
        <v>4.0569177607086724</v>
      </c>
      <c r="CW36" s="102">
        <f t="shared" si="134"/>
        <v>4.4069263518286359</v>
      </c>
      <c r="CX36" s="102">
        <f t="shared" si="135"/>
        <v>4.8523918314358623</v>
      </c>
      <c r="CY36" s="102">
        <f t="shared" si="136"/>
        <v>5.1705814597267388</v>
      </c>
      <c r="CZ36" s="102">
        <f t="shared" si="137"/>
        <v>5.6478659021630522</v>
      </c>
      <c r="DA36" s="102">
        <f t="shared" si="138"/>
        <v>5.9978744932830175</v>
      </c>
      <c r="DB36" s="102">
        <f t="shared" si="139"/>
        <v>6.443339972890243</v>
      </c>
      <c r="DC36" s="102">
        <f t="shared" si="140"/>
        <v>7.2706330064465217</v>
      </c>
      <c r="DD36" s="102">
        <f t="shared" si="141"/>
        <v>7.7956458931264683</v>
      </c>
      <c r="DE36" s="102">
        <f t="shared" si="142"/>
        <v>7.986559670100994</v>
      </c>
      <c r="DF36" s="102">
        <f t="shared" si="143"/>
        <v>8.3842967054645889</v>
      </c>
      <c r="DG36" s="102">
        <f t="shared" si="144"/>
        <v>8.6865768523409219</v>
      </c>
      <c r="DH36" s="102">
        <f t="shared" si="145"/>
        <v>8.9729475178027087</v>
      </c>
      <c r="DI36" s="102">
        <f t="shared" si="146"/>
        <v>9.6252362557990061</v>
      </c>
      <c r="DJ36" s="102">
        <f t="shared" si="147"/>
        <v>10.10252069823532</v>
      </c>
      <c r="DK36" s="102">
        <f t="shared" si="148"/>
        <v>10.372981882282565</v>
      </c>
      <c r="DL36" s="102">
        <f t="shared" si="149"/>
        <v>11.152546471595212</v>
      </c>
      <c r="DM36" s="102">
        <f t="shared" si="150"/>
        <v>11.470736099886089</v>
      </c>
      <c r="DN36" s="102">
        <f t="shared" si="151"/>
        <v>11.518464544129719</v>
      </c>
      <c r="DO36" s="102">
        <f t="shared" si="152"/>
        <v>11.757106765347878</v>
      </c>
      <c r="DP36" s="102">
        <f t="shared" si="153"/>
        <v>11.725287802518789</v>
      </c>
      <c r="DQ36" s="102">
        <f t="shared" si="154"/>
        <v>11.804835209591507</v>
      </c>
      <c r="DR36" s="102">
        <f t="shared" si="155"/>
        <v>12.027567949395122</v>
      </c>
      <c r="DS36" s="102">
        <f t="shared" si="156"/>
        <v>12.409395503344173</v>
      </c>
      <c r="DT36" s="102">
        <f t="shared" si="157"/>
        <v>12.838951501536856</v>
      </c>
      <c r="DU36" s="102">
        <f t="shared" si="158"/>
        <v>13.077593722755013</v>
      </c>
      <c r="DV36" s="102">
        <f t="shared" si="159"/>
        <v>13.554878165191328</v>
      </c>
      <c r="DW36" s="102">
        <f t="shared" si="160"/>
        <v>13.809429867824027</v>
      </c>
      <c r="DX36" s="102">
        <f t="shared" si="161"/>
        <v>14.254895347431255</v>
      </c>
      <c r="DY36" s="102">
        <f t="shared" si="162"/>
        <v>14.843546159769376</v>
      </c>
      <c r="DZ36" s="102">
        <f t="shared" si="163"/>
        <v>15.209464232303885</v>
      </c>
      <c r="EA36" s="102">
        <f t="shared" si="164"/>
        <v>15.416287490692953</v>
      </c>
      <c r="EB36" s="102">
        <f t="shared" si="126"/>
        <v>15.559472823423848</v>
      </c>
      <c r="EC36" s="102">
        <f t="shared" si="126"/>
        <v>0</v>
      </c>
      <c r="ED36" s="102">
        <f t="shared" si="126"/>
        <v>0</v>
      </c>
      <c r="EE36" s="102">
        <f t="shared" si="126"/>
        <v>0</v>
      </c>
      <c r="EF36" s="102">
        <f t="shared" si="126"/>
        <v>0</v>
      </c>
      <c r="EG36" s="102">
        <f t="shared" si="126"/>
        <v>0</v>
      </c>
      <c r="EH36" s="102">
        <f t="shared" si="126"/>
        <v>0</v>
      </c>
      <c r="EI36" s="102">
        <f t="shared" si="126"/>
        <v>0</v>
      </c>
      <c r="EJ36" s="102">
        <f t="shared" si="126"/>
        <v>0</v>
      </c>
      <c r="EK36" s="102">
        <f t="shared" si="126"/>
        <v>0</v>
      </c>
      <c r="EL36" s="102">
        <f t="shared" si="126"/>
        <v>0</v>
      </c>
      <c r="EM36" s="102">
        <f t="shared" si="126"/>
        <v>0</v>
      </c>
      <c r="EN36" s="102">
        <f t="shared" si="126"/>
        <v>0</v>
      </c>
      <c r="EO36" s="102">
        <f t="shared" si="126"/>
        <v>0</v>
      </c>
      <c r="EP36" s="102">
        <f t="shared" si="126"/>
        <v>0</v>
      </c>
      <c r="EQ36" s="102">
        <f t="shared" si="125"/>
        <v>0</v>
      </c>
      <c r="ER36" s="102">
        <f t="shared" si="125"/>
        <v>0</v>
      </c>
      <c r="ES36" s="102">
        <f t="shared" si="125"/>
        <v>0</v>
      </c>
      <c r="ET36" s="102">
        <f t="shared" si="125"/>
        <v>0</v>
      </c>
      <c r="EU36" s="102">
        <f t="shared" si="125"/>
        <v>0</v>
      </c>
      <c r="EW36">
        <v>36</v>
      </c>
      <c r="FB36" s="85">
        <f ca="1">HLOOKUP(FB$1,$F$1:$BZ$108,$EW36,FALSE)</f>
        <v>868</v>
      </c>
      <c r="FC36" s="85">
        <f ca="1">HLOOKUP(FC$1,$F$1:$BZ$108,$EW36,FALSE)</f>
        <v>896</v>
      </c>
      <c r="FD36" s="85">
        <f ca="1">HLOOKUP(FD$1,$F$1:$BZ$108,$EW36,FALSE)</f>
        <v>933</v>
      </c>
      <c r="FE36" s="85">
        <f ca="1">HLOOKUP(FE$1,$F$1:$BZ$108,$EW36,FALSE)</f>
        <v>956</v>
      </c>
      <c r="FF36" s="85">
        <f ca="1">HLOOKUP(FF$1,$F$1:$BZ$108,$EW36,FALSE)</f>
        <v>969</v>
      </c>
      <c r="FG36" s="85">
        <f ca="1">HLOOKUP(FG$1,$F$1:$BZ$108,$EW36,FALSE)</f>
        <v>978</v>
      </c>
      <c r="FI36" s="85">
        <f t="shared" ca="1" si="97"/>
        <v>17.503929555998191</v>
      </c>
      <c r="FJ36">
        <v>3.5000000000000001E-3</v>
      </c>
      <c r="FK36" s="85">
        <f ca="1">HLOOKUP(FK$1,$F$1:$BZ$108,$EW36,FALSE)/CA36*100000+FJ36</f>
        <v>155.59822823423846</v>
      </c>
      <c r="FL36" t="str">
        <f t="shared" si="98"/>
        <v xml:space="preserve">Foggia </v>
      </c>
      <c r="FM36">
        <f t="shared" ca="1" si="108"/>
        <v>406.08400802136987</v>
      </c>
      <c r="FN36" t="str">
        <f t="shared" ca="1" si="100"/>
        <v xml:space="preserve">Padova </v>
      </c>
      <c r="FO36" s="2">
        <v>73</v>
      </c>
      <c r="FP36" s="128">
        <f t="shared" ca="1" si="109"/>
        <v>25.698277412897738</v>
      </c>
      <c r="FQ36" t="str">
        <f t="shared" ca="1" si="102"/>
        <v xml:space="preserve">Chieti </v>
      </c>
      <c r="FR36" s="2">
        <v>73</v>
      </c>
      <c r="FS36">
        <f t="shared" ca="1" si="103"/>
        <v>48</v>
      </c>
      <c r="FT36">
        <f t="shared" ca="1" si="104"/>
        <v>121.0035</v>
      </c>
      <c r="FU36" t="str">
        <f t="shared" ca="1" si="105"/>
        <v xml:space="preserve">Chieti </v>
      </c>
      <c r="FV36" s="85">
        <f t="shared" ca="1" si="106"/>
        <v>145.0044</v>
      </c>
      <c r="FW36" t="str">
        <f t="shared" ca="1" si="107"/>
        <v xml:space="preserve">Modena </v>
      </c>
    </row>
    <row r="37" spans="1:179" x14ac:dyDescent="0.25">
      <c r="A37">
        <f>IF(B37='Cruscotto province'!$E$3,A36+1,A36)</f>
        <v>4</v>
      </c>
      <c r="B37" t="s">
        <v>413</v>
      </c>
      <c r="C37" t="s">
        <v>177</v>
      </c>
      <c r="D37" s="2">
        <f>IFERROR(_xlfn.NUMBERVALUE(VLOOKUP(C37,'Sel province'!$F$2:$J$150,5,FALSE)),0)</f>
        <v>1500</v>
      </c>
      <c r="E37" s="85"/>
      <c r="F37">
        <v>2</v>
      </c>
      <c r="G37" s="85">
        <v>4</v>
      </c>
      <c r="H37">
        <v>3</v>
      </c>
      <c r="I37">
        <v>7</v>
      </c>
      <c r="J37">
        <v>15</v>
      </c>
      <c r="K37">
        <v>16</v>
      </c>
      <c r="L37">
        <v>20</v>
      </c>
      <c r="M37">
        <v>24</v>
      </c>
      <c r="N37">
        <v>33</v>
      </c>
      <c r="O37">
        <v>49</v>
      </c>
      <c r="P37">
        <v>62</v>
      </c>
      <c r="Q37">
        <v>78</v>
      </c>
      <c r="R37">
        <v>103</v>
      </c>
      <c r="S37">
        <v>144</v>
      </c>
      <c r="T37">
        <v>171</v>
      </c>
      <c r="U37">
        <v>227</v>
      </c>
      <c r="V37">
        <v>250</v>
      </c>
      <c r="W37">
        <v>269</v>
      </c>
      <c r="X37">
        <v>329</v>
      </c>
      <c r="Y37">
        <v>380</v>
      </c>
      <c r="Z37">
        <v>437</v>
      </c>
      <c r="AA37">
        <v>454</v>
      </c>
      <c r="AB37">
        <v>513</v>
      </c>
      <c r="AC37">
        <v>580</v>
      </c>
      <c r="AD37">
        <v>612</v>
      </c>
      <c r="AE37">
        <v>642</v>
      </c>
      <c r="AF37">
        <v>683</v>
      </c>
      <c r="AG37">
        <v>730</v>
      </c>
      <c r="AH37">
        <v>756</v>
      </c>
      <c r="AI37">
        <v>789</v>
      </c>
      <c r="AJ37">
        <v>866</v>
      </c>
      <c r="AK37">
        <v>924</v>
      </c>
      <c r="AL37">
        <v>977</v>
      </c>
      <c r="AM37">
        <v>977</v>
      </c>
      <c r="AN37">
        <v>1034</v>
      </c>
      <c r="AO37">
        <v>1058</v>
      </c>
      <c r="AP37">
        <v>1081</v>
      </c>
      <c r="AQ37">
        <v>1099</v>
      </c>
      <c r="AR37">
        <v>1163</v>
      </c>
      <c r="AS37">
        <v>1211</v>
      </c>
      <c r="AT37">
        <v>1245</v>
      </c>
      <c r="AU37">
        <v>1301</v>
      </c>
      <c r="AV37">
        <v>1324</v>
      </c>
      <c r="AW37">
        <v>1347</v>
      </c>
      <c r="AX37">
        <v>1347</v>
      </c>
      <c r="AY37">
        <v>1396</v>
      </c>
      <c r="AZ37">
        <v>1415</v>
      </c>
      <c r="BA37">
        <v>1435</v>
      </c>
      <c r="BB37">
        <v>1446</v>
      </c>
      <c r="BC37">
        <v>1454</v>
      </c>
      <c r="BD37">
        <v>1471</v>
      </c>
      <c r="BE37">
        <v>1485</v>
      </c>
      <c r="BF37">
        <v>1500</v>
      </c>
      <c r="CA37" s="101">
        <v>394067</v>
      </c>
      <c r="CB37" s="102">
        <f t="shared" si="44"/>
        <v>5.0752790769082415E-2</v>
      </c>
      <c r="CC37" s="102">
        <f t="shared" si="112"/>
        <v>0.10150558153816483</v>
      </c>
      <c r="CD37" s="102">
        <f t="shared" si="113"/>
        <v>7.6129186153623629E-2</v>
      </c>
      <c r="CE37" s="102">
        <f t="shared" si="114"/>
        <v>0.17763476769178843</v>
      </c>
      <c r="CF37" s="102">
        <f t="shared" si="115"/>
        <v>0.38064593076811809</v>
      </c>
      <c r="CG37" s="102">
        <f t="shared" si="116"/>
        <v>0.40602232615265932</v>
      </c>
      <c r="CH37" s="102">
        <f t="shared" si="117"/>
        <v>0.50752790769082412</v>
      </c>
      <c r="CI37" s="102">
        <f t="shared" si="118"/>
        <v>0.60903348922898903</v>
      </c>
      <c r="CJ37" s="102">
        <f t="shared" si="119"/>
        <v>0.83742104768985981</v>
      </c>
      <c r="CK37" s="102">
        <f t="shared" si="120"/>
        <v>1.243443373842519</v>
      </c>
      <c r="CL37" s="102">
        <f t="shared" si="121"/>
        <v>1.5733365138415549</v>
      </c>
      <c r="CM37" s="102">
        <f t="shared" si="122"/>
        <v>1.9793588399942144</v>
      </c>
      <c r="CN37" s="102">
        <f t="shared" si="123"/>
        <v>2.6137687246077443</v>
      </c>
      <c r="CO37" s="102">
        <f t="shared" si="124"/>
        <v>3.6542009353739338</v>
      </c>
      <c r="CP37" s="102">
        <f t="shared" si="127"/>
        <v>4.3393636107565463</v>
      </c>
      <c r="CQ37" s="102">
        <f t="shared" si="128"/>
        <v>5.7604417522908546</v>
      </c>
      <c r="CR37" s="102">
        <f t="shared" si="129"/>
        <v>6.3440988461353021</v>
      </c>
      <c r="CS37" s="102">
        <f t="shared" si="130"/>
        <v>6.8262503584415848</v>
      </c>
      <c r="CT37" s="102">
        <f t="shared" si="131"/>
        <v>8.3488340815140578</v>
      </c>
      <c r="CU37" s="102">
        <f t="shared" si="132"/>
        <v>9.6430302461256598</v>
      </c>
      <c r="CV37" s="102">
        <f t="shared" si="133"/>
        <v>11.089484783044508</v>
      </c>
      <c r="CW37" s="102">
        <f t="shared" si="134"/>
        <v>11.520883504581709</v>
      </c>
      <c r="CX37" s="102">
        <f t="shared" si="135"/>
        <v>13.018090832269639</v>
      </c>
      <c r="CY37" s="102">
        <f t="shared" si="136"/>
        <v>14.7183093230339</v>
      </c>
      <c r="CZ37" s="102">
        <f t="shared" si="137"/>
        <v>15.530353975339219</v>
      </c>
      <c r="DA37" s="102">
        <f t="shared" si="138"/>
        <v>16.291645836875457</v>
      </c>
      <c r="DB37" s="102">
        <f t="shared" si="139"/>
        <v>17.332078047641645</v>
      </c>
      <c r="DC37" s="102">
        <f t="shared" si="140"/>
        <v>18.52476863071508</v>
      </c>
      <c r="DD37" s="102">
        <f t="shared" si="141"/>
        <v>19.184554910713153</v>
      </c>
      <c r="DE37" s="102">
        <f t="shared" si="142"/>
        <v>20.021975958403015</v>
      </c>
      <c r="DF37" s="102">
        <f t="shared" si="143"/>
        <v>21.975958403012687</v>
      </c>
      <c r="DG37" s="102">
        <f t="shared" si="144"/>
        <v>23.447789335316074</v>
      </c>
      <c r="DH37" s="102">
        <f t="shared" si="145"/>
        <v>24.792738290696761</v>
      </c>
      <c r="DI37" s="102">
        <f t="shared" si="146"/>
        <v>24.792738290696761</v>
      </c>
      <c r="DJ37" s="102">
        <f t="shared" si="147"/>
        <v>26.239192827615607</v>
      </c>
      <c r="DK37" s="102">
        <f t="shared" si="148"/>
        <v>26.848226316844599</v>
      </c>
      <c r="DL37" s="102">
        <f t="shared" si="149"/>
        <v>27.431883410689046</v>
      </c>
      <c r="DM37" s="102">
        <f t="shared" si="150"/>
        <v>27.888658527610787</v>
      </c>
      <c r="DN37" s="102">
        <f t="shared" si="151"/>
        <v>29.512747832221425</v>
      </c>
      <c r="DO37" s="102">
        <f t="shared" si="152"/>
        <v>30.730814810679405</v>
      </c>
      <c r="DP37" s="102">
        <f t="shared" si="153"/>
        <v>31.593612253753804</v>
      </c>
      <c r="DQ37" s="102">
        <f t="shared" si="154"/>
        <v>33.014690395288113</v>
      </c>
      <c r="DR37" s="102">
        <f t="shared" si="155"/>
        <v>33.598347489132557</v>
      </c>
      <c r="DS37" s="102">
        <f t="shared" si="156"/>
        <v>34.182004582977008</v>
      </c>
      <c r="DT37" s="102">
        <f t="shared" si="157"/>
        <v>34.182004582977008</v>
      </c>
      <c r="DU37" s="102">
        <f t="shared" si="158"/>
        <v>35.425447956819525</v>
      </c>
      <c r="DV37" s="102">
        <f t="shared" si="159"/>
        <v>35.907599469125806</v>
      </c>
      <c r="DW37" s="102">
        <f t="shared" si="160"/>
        <v>36.415127376816628</v>
      </c>
      <c r="DX37" s="102">
        <f t="shared" si="161"/>
        <v>36.694267726046583</v>
      </c>
      <c r="DY37" s="102">
        <f t="shared" si="162"/>
        <v>36.897278889122916</v>
      </c>
      <c r="DZ37" s="102">
        <f t="shared" si="163"/>
        <v>37.328677610660115</v>
      </c>
      <c r="EA37" s="102">
        <f t="shared" si="164"/>
        <v>37.683947146043693</v>
      </c>
      <c r="EB37" s="102">
        <f t="shared" si="126"/>
        <v>38.064593076811811</v>
      </c>
      <c r="EC37" s="102">
        <f t="shared" si="126"/>
        <v>0</v>
      </c>
      <c r="ED37" s="102">
        <f t="shared" si="126"/>
        <v>0</v>
      </c>
      <c r="EE37" s="102">
        <f t="shared" si="126"/>
        <v>0</v>
      </c>
      <c r="EF37" s="102">
        <f t="shared" si="126"/>
        <v>0</v>
      </c>
      <c r="EG37" s="102">
        <f t="shared" si="126"/>
        <v>0</v>
      </c>
      <c r="EH37" s="102">
        <f t="shared" si="126"/>
        <v>0</v>
      </c>
      <c r="EI37" s="102">
        <f t="shared" si="126"/>
        <v>0</v>
      </c>
      <c r="EJ37" s="102">
        <f t="shared" si="126"/>
        <v>0</v>
      </c>
      <c r="EK37" s="102">
        <f t="shared" si="126"/>
        <v>0</v>
      </c>
      <c r="EL37" s="102">
        <f t="shared" si="126"/>
        <v>0</v>
      </c>
      <c r="EM37" s="102">
        <f t="shared" si="126"/>
        <v>0</v>
      </c>
      <c r="EN37" s="102">
        <f t="shared" si="126"/>
        <v>0</v>
      </c>
      <c r="EO37" s="102">
        <f t="shared" si="126"/>
        <v>0</v>
      </c>
      <c r="EP37" s="102">
        <f t="shared" si="126"/>
        <v>0</v>
      </c>
      <c r="EQ37" s="102">
        <f t="shared" si="125"/>
        <v>0</v>
      </c>
      <c r="ER37" s="102">
        <f t="shared" si="125"/>
        <v>0</v>
      </c>
      <c r="ES37" s="102">
        <f t="shared" si="125"/>
        <v>0</v>
      </c>
      <c r="ET37" s="102">
        <f t="shared" si="125"/>
        <v>0</v>
      </c>
      <c r="EU37" s="102">
        <f t="shared" si="125"/>
        <v>0</v>
      </c>
      <c r="EW37">
        <v>37</v>
      </c>
      <c r="FB37" s="85">
        <f ca="1">HLOOKUP(FB$1,$F$1:$BZ$108,$EW37,FALSE)</f>
        <v>1435</v>
      </c>
      <c r="FC37" s="85">
        <f ca="1">HLOOKUP(FC$1,$F$1:$BZ$108,$EW37,FALSE)</f>
        <v>1446</v>
      </c>
      <c r="FD37" s="85">
        <f ca="1">HLOOKUP(FD$1,$F$1:$BZ$108,$EW37,FALSE)</f>
        <v>1454</v>
      </c>
      <c r="FE37" s="85">
        <f ca="1">HLOOKUP(FE$1,$F$1:$BZ$108,$EW37,FALSE)</f>
        <v>1471</v>
      </c>
      <c r="FF37" s="85">
        <f ca="1">HLOOKUP(FF$1,$F$1:$BZ$108,$EW37,FALSE)</f>
        <v>1485</v>
      </c>
      <c r="FG37" s="85">
        <f ca="1">HLOOKUP(FG$1,$F$1:$BZ$108,$EW37,FALSE)</f>
        <v>1500</v>
      </c>
      <c r="FI37" s="85">
        <f t="shared" ca="1" si="97"/>
        <v>16.498256999951781</v>
      </c>
      <c r="FJ37">
        <v>3.5999999999999999E-3</v>
      </c>
      <c r="FK37" s="85">
        <f ca="1">HLOOKUP(FK$1,$F$1:$BZ$108,$EW37,FALSE)/CA37*100000+FJ37</f>
        <v>380.6495307681181</v>
      </c>
      <c r="FL37" t="str">
        <f t="shared" si="98"/>
        <v xml:space="preserve">Forlì-Cesena </v>
      </c>
      <c r="FM37">
        <f t="shared" ca="1" si="108"/>
        <v>403.83387651160734</v>
      </c>
      <c r="FN37" t="str">
        <f t="shared" ca="1" si="100"/>
        <v xml:space="preserve">Cuneo </v>
      </c>
      <c r="FO37" s="2">
        <v>72</v>
      </c>
      <c r="FP37" s="128">
        <f t="shared" ca="1" si="109"/>
        <v>23.716719787695652</v>
      </c>
      <c r="FQ37" t="str">
        <f t="shared" ca="1" si="102"/>
        <v xml:space="preserve">Varese </v>
      </c>
      <c r="FR37" s="2">
        <v>72</v>
      </c>
      <c r="FS37">
        <f t="shared" ca="1" si="103"/>
        <v>60</v>
      </c>
      <c r="FT37">
        <f t="shared" ca="1" si="104"/>
        <v>132.00360000000001</v>
      </c>
      <c r="FU37" t="str">
        <f t="shared" ca="1" si="105"/>
        <v xml:space="preserve">Varese </v>
      </c>
      <c r="FV37" s="85">
        <f t="shared" ca="1" si="106"/>
        <v>139.00319999999999</v>
      </c>
      <c r="FW37" t="str">
        <f t="shared" ca="1" si="107"/>
        <v xml:space="preserve">Firenze </v>
      </c>
    </row>
    <row r="38" spans="1:179" x14ac:dyDescent="0.25">
      <c r="A38">
        <f>IF(B38='Cruscotto province'!$E$3,A37+1,A37)</f>
        <v>4</v>
      </c>
      <c r="B38" t="s">
        <v>26</v>
      </c>
      <c r="C38" t="s">
        <v>178</v>
      </c>
      <c r="D38" s="2">
        <f>IFERROR(_xlfn.NUMBERVALUE(VLOOKUP(C38,'Sel province'!$F$2:$J$150,5,FALSE)),0)</f>
        <v>547</v>
      </c>
      <c r="E38" s="85"/>
      <c r="F38">
        <v>1</v>
      </c>
      <c r="G38" s="85">
        <v>1</v>
      </c>
      <c r="H38">
        <v>1</v>
      </c>
      <c r="I38">
        <v>1</v>
      </c>
      <c r="J38">
        <v>2</v>
      </c>
      <c r="K38">
        <v>2</v>
      </c>
      <c r="L38">
        <v>6</v>
      </c>
      <c r="M38">
        <v>8</v>
      </c>
      <c r="N38">
        <v>18</v>
      </c>
      <c r="O38">
        <v>28</v>
      </c>
      <c r="P38">
        <v>28</v>
      </c>
      <c r="Q38">
        <v>34</v>
      </c>
      <c r="R38">
        <v>44</v>
      </c>
      <c r="S38">
        <v>49</v>
      </c>
      <c r="T38">
        <v>54</v>
      </c>
      <c r="U38">
        <v>48</v>
      </c>
      <c r="V38">
        <v>52</v>
      </c>
      <c r="W38">
        <v>59</v>
      </c>
      <c r="X38">
        <v>78</v>
      </c>
      <c r="Y38">
        <v>82</v>
      </c>
      <c r="Z38">
        <v>97</v>
      </c>
      <c r="AA38">
        <v>106</v>
      </c>
      <c r="AB38">
        <v>156</v>
      </c>
      <c r="AC38">
        <v>191</v>
      </c>
      <c r="AD38">
        <v>232</v>
      </c>
      <c r="AE38">
        <v>252</v>
      </c>
      <c r="AF38">
        <v>290</v>
      </c>
      <c r="AG38">
        <v>321</v>
      </c>
      <c r="AH38">
        <v>329</v>
      </c>
      <c r="AI38">
        <v>334</v>
      </c>
      <c r="AJ38">
        <v>354</v>
      </c>
      <c r="AK38">
        <v>364</v>
      </c>
      <c r="AL38">
        <v>369</v>
      </c>
      <c r="AM38">
        <v>374</v>
      </c>
      <c r="AN38">
        <v>401</v>
      </c>
      <c r="AO38">
        <v>425</v>
      </c>
      <c r="AP38">
        <v>441</v>
      </c>
      <c r="AQ38">
        <v>463</v>
      </c>
      <c r="AR38">
        <v>469</v>
      </c>
      <c r="AS38">
        <v>473</v>
      </c>
      <c r="AT38">
        <v>472</v>
      </c>
      <c r="AU38">
        <v>473</v>
      </c>
      <c r="AV38">
        <v>479</v>
      </c>
      <c r="AW38">
        <v>497</v>
      </c>
      <c r="AX38">
        <v>502</v>
      </c>
      <c r="AY38">
        <v>505</v>
      </c>
      <c r="AZ38">
        <v>521</v>
      </c>
      <c r="BA38">
        <v>525</v>
      </c>
      <c r="BB38">
        <v>533</v>
      </c>
      <c r="BC38">
        <v>542</v>
      </c>
      <c r="BD38">
        <v>544</v>
      </c>
      <c r="BE38">
        <v>547</v>
      </c>
      <c r="BF38">
        <v>547</v>
      </c>
      <c r="CA38" s="101">
        <v>493067</v>
      </c>
      <c r="CB38" s="102">
        <f t="shared" si="44"/>
        <v>2.0281219388034486E-2</v>
      </c>
      <c r="CC38" s="102">
        <f t="shared" si="112"/>
        <v>2.0281219388034486E-2</v>
      </c>
      <c r="CD38" s="102">
        <f t="shared" si="113"/>
        <v>2.0281219388034486E-2</v>
      </c>
      <c r="CE38" s="102">
        <f t="shared" si="114"/>
        <v>2.0281219388034486E-2</v>
      </c>
      <c r="CF38" s="102">
        <f t="shared" si="115"/>
        <v>4.0562438776068972E-2</v>
      </c>
      <c r="CG38" s="102">
        <f t="shared" si="116"/>
        <v>4.0562438776068972E-2</v>
      </c>
      <c r="CH38" s="102">
        <f t="shared" si="117"/>
        <v>0.12168731632820692</v>
      </c>
      <c r="CI38" s="102">
        <f t="shared" si="118"/>
        <v>0.16224975510427589</v>
      </c>
      <c r="CJ38" s="102">
        <f t="shared" si="119"/>
        <v>0.36506194898462074</v>
      </c>
      <c r="CK38" s="102">
        <f t="shared" si="120"/>
        <v>0.56787414286496563</v>
      </c>
      <c r="CL38" s="102">
        <f t="shared" si="121"/>
        <v>0.56787414286496563</v>
      </c>
      <c r="CM38" s="102">
        <f t="shared" si="122"/>
        <v>0.68956145919317247</v>
      </c>
      <c r="CN38" s="102">
        <f t="shared" si="123"/>
        <v>0.89237365307351735</v>
      </c>
      <c r="CO38" s="102">
        <f t="shared" si="124"/>
        <v>0.99377975001368979</v>
      </c>
      <c r="CP38" s="102">
        <f t="shared" si="127"/>
        <v>1.0951858469538622</v>
      </c>
      <c r="CQ38" s="102">
        <f t="shared" si="128"/>
        <v>0.97349853062565539</v>
      </c>
      <c r="CR38" s="102">
        <f t="shared" si="129"/>
        <v>1.0546234081777932</v>
      </c>
      <c r="CS38" s="102">
        <f t="shared" si="130"/>
        <v>1.1965919438940347</v>
      </c>
      <c r="CT38" s="102">
        <f t="shared" si="131"/>
        <v>1.5819351122666898</v>
      </c>
      <c r="CU38" s="102">
        <f t="shared" si="132"/>
        <v>1.6630599898188279</v>
      </c>
      <c r="CV38" s="102">
        <f t="shared" si="133"/>
        <v>1.9672782806393452</v>
      </c>
      <c r="CW38" s="102">
        <f t="shared" si="134"/>
        <v>2.1498092551316552</v>
      </c>
      <c r="CX38" s="102">
        <f t="shared" si="135"/>
        <v>3.1638702245333796</v>
      </c>
      <c r="CY38" s="102">
        <f t="shared" si="136"/>
        <v>3.8737129031145869</v>
      </c>
      <c r="CZ38" s="102">
        <f t="shared" si="137"/>
        <v>4.7052428980240011</v>
      </c>
      <c r="DA38" s="102">
        <f t="shared" si="138"/>
        <v>5.1108672857846908</v>
      </c>
      <c r="DB38" s="102">
        <f t="shared" si="139"/>
        <v>5.8815536225300011</v>
      </c>
      <c r="DC38" s="102">
        <f t="shared" si="140"/>
        <v>6.51027142355907</v>
      </c>
      <c r="DD38" s="102">
        <f t="shared" si="141"/>
        <v>6.6725211786633452</v>
      </c>
      <c r="DE38" s="102">
        <f t="shared" si="142"/>
        <v>6.7739272756035191</v>
      </c>
      <c r="DF38" s="102">
        <f t="shared" si="143"/>
        <v>7.179551663364208</v>
      </c>
      <c r="DG38" s="102">
        <f t="shared" si="144"/>
        <v>7.3823638572445525</v>
      </c>
      <c r="DH38" s="102">
        <f t="shared" si="145"/>
        <v>7.4837699541847247</v>
      </c>
      <c r="DI38" s="102">
        <f t="shared" si="146"/>
        <v>7.5851760511248978</v>
      </c>
      <c r="DJ38" s="102">
        <f t="shared" si="147"/>
        <v>8.132768974601829</v>
      </c>
      <c r="DK38" s="102">
        <f t="shared" si="148"/>
        <v>8.6195182399146564</v>
      </c>
      <c r="DL38" s="102">
        <f t="shared" si="149"/>
        <v>8.9440177501232085</v>
      </c>
      <c r="DM38" s="102">
        <f t="shared" si="150"/>
        <v>9.3902045766599667</v>
      </c>
      <c r="DN38" s="102">
        <f t="shared" si="151"/>
        <v>9.5118918929881744</v>
      </c>
      <c r="DO38" s="102">
        <f t="shared" si="152"/>
        <v>9.5930167705403111</v>
      </c>
      <c r="DP38" s="102">
        <f t="shared" si="153"/>
        <v>9.5727355511522774</v>
      </c>
      <c r="DQ38" s="102">
        <f t="shared" si="154"/>
        <v>9.5930167705403111</v>
      </c>
      <c r="DR38" s="102">
        <f t="shared" si="155"/>
        <v>9.7147040868685188</v>
      </c>
      <c r="DS38" s="102">
        <f t="shared" si="156"/>
        <v>10.07976603585314</v>
      </c>
      <c r="DT38" s="102">
        <f t="shared" si="157"/>
        <v>10.181172132793312</v>
      </c>
      <c r="DU38" s="102">
        <f t="shared" si="158"/>
        <v>10.242015790957415</v>
      </c>
      <c r="DV38" s="102">
        <f t="shared" si="159"/>
        <v>10.566515301165968</v>
      </c>
      <c r="DW38" s="102">
        <f t="shared" si="160"/>
        <v>10.647640178718106</v>
      </c>
      <c r="DX38" s="102">
        <f t="shared" si="161"/>
        <v>10.809889933822381</v>
      </c>
      <c r="DY38" s="102">
        <f t="shared" si="162"/>
        <v>10.992420908314692</v>
      </c>
      <c r="DZ38" s="102">
        <f t="shared" si="163"/>
        <v>11.032983347090759</v>
      </c>
      <c r="EA38" s="102">
        <f t="shared" si="164"/>
        <v>11.093827005254864</v>
      </c>
      <c r="EB38" s="102">
        <f t="shared" si="126"/>
        <v>11.093827005254864</v>
      </c>
      <c r="EC38" s="102">
        <f t="shared" si="126"/>
        <v>0</v>
      </c>
      <c r="ED38" s="102">
        <f t="shared" si="126"/>
        <v>0</v>
      </c>
      <c r="EE38" s="102">
        <f t="shared" si="126"/>
        <v>0</v>
      </c>
      <c r="EF38" s="102">
        <f t="shared" si="126"/>
        <v>0</v>
      </c>
      <c r="EG38" s="102">
        <f t="shared" si="126"/>
        <v>0</v>
      </c>
      <c r="EH38" s="102">
        <f t="shared" si="126"/>
        <v>0</v>
      </c>
      <c r="EI38" s="102">
        <f t="shared" si="126"/>
        <v>0</v>
      </c>
      <c r="EJ38" s="102">
        <f t="shared" si="126"/>
        <v>0</v>
      </c>
      <c r="EK38" s="102">
        <f t="shared" si="126"/>
        <v>0</v>
      </c>
      <c r="EL38" s="102">
        <f t="shared" si="126"/>
        <v>0</v>
      </c>
      <c r="EM38" s="102">
        <f t="shared" si="126"/>
        <v>0</v>
      </c>
      <c r="EN38" s="102">
        <f t="shared" si="126"/>
        <v>0</v>
      </c>
      <c r="EO38" s="102">
        <f t="shared" si="126"/>
        <v>0</v>
      </c>
      <c r="EP38" s="102">
        <f t="shared" si="126"/>
        <v>0</v>
      </c>
      <c r="EQ38" s="102">
        <f t="shared" si="125"/>
        <v>0</v>
      </c>
      <c r="ER38" s="102">
        <f t="shared" si="125"/>
        <v>0</v>
      </c>
      <c r="ES38" s="102">
        <f t="shared" si="125"/>
        <v>0</v>
      </c>
      <c r="ET38" s="102">
        <f t="shared" si="125"/>
        <v>0</v>
      </c>
      <c r="EU38" s="102">
        <f t="shared" si="125"/>
        <v>0</v>
      </c>
      <c r="EW38">
        <v>38</v>
      </c>
      <c r="FB38" s="85">
        <f ca="1">HLOOKUP(FB$1,$F$1:$BZ$108,$EW38,FALSE)</f>
        <v>525</v>
      </c>
      <c r="FC38" s="85">
        <f ca="1">HLOOKUP(FC$1,$F$1:$BZ$108,$EW38,FALSE)</f>
        <v>533</v>
      </c>
      <c r="FD38" s="85">
        <f ca="1">HLOOKUP(FD$1,$F$1:$BZ$108,$EW38,FALSE)</f>
        <v>542</v>
      </c>
      <c r="FE38" s="85">
        <f ca="1">HLOOKUP(FE$1,$F$1:$BZ$108,$EW38,FALSE)</f>
        <v>544</v>
      </c>
      <c r="FF38" s="85">
        <f ca="1">HLOOKUP(FF$1,$F$1:$BZ$108,$EW38,FALSE)</f>
        <v>547</v>
      </c>
      <c r="FG38" s="85">
        <f ca="1">HLOOKUP(FG$1,$F$1:$BZ$108,$EW38,FALSE)</f>
        <v>547</v>
      </c>
      <c r="FI38" s="85">
        <f t="shared" ca="1" si="97"/>
        <v>4.4655682653675868</v>
      </c>
      <c r="FJ38">
        <v>3.7000000000000002E-3</v>
      </c>
      <c r="FK38" s="85">
        <f ca="1">HLOOKUP(FK$1,$F$1:$BZ$108,$EW38,FALSE)/CA38*100000+FJ38</f>
        <v>110.94197005254864</v>
      </c>
      <c r="FL38" t="str">
        <f t="shared" si="98"/>
        <v xml:space="preserve">Frosinone </v>
      </c>
      <c r="FM38">
        <f t="shared" ca="1" si="108"/>
        <v>397.27711056519502</v>
      </c>
      <c r="FN38" t="str">
        <f t="shared" ca="1" si="100"/>
        <v xml:space="preserve">Savona </v>
      </c>
      <c r="FO38" s="2">
        <v>71</v>
      </c>
      <c r="FP38" s="128">
        <f t="shared" ca="1" si="109"/>
        <v>23.445768672501512</v>
      </c>
      <c r="FQ38" t="str">
        <f t="shared" ca="1" si="102"/>
        <v xml:space="preserve">Trieste </v>
      </c>
      <c r="FR38" s="2">
        <v>71</v>
      </c>
      <c r="FS38">
        <f t="shared" ca="1" si="103"/>
        <v>80</v>
      </c>
      <c r="FT38">
        <f t="shared" ca="1" si="104"/>
        <v>151.00370000000001</v>
      </c>
      <c r="FU38" t="str">
        <f t="shared" ca="1" si="105"/>
        <v xml:space="preserve">Trieste </v>
      </c>
      <c r="FV38" s="85">
        <f t="shared" ca="1" si="106"/>
        <v>138.00290000000001</v>
      </c>
      <c r="FW38" t="str">
        <f t="shared" ca="1" si="107"/>
        <v xml:space="preserve">Ferrara </v>
      </c>
    </row>
    <row r="39" spans="1:179" x14ac:dyDescent="0.25">
      <c r="A39">
        <f>IF(B39='Cruscotto province'!$E$3,A38+1,A38)</f>
        <v>4</v>
      </c>
      <c r="B39" t="s">
        <v>67</v>
      </c>
      <c r="C39" t="s">
        <v>179</v>
      </c>
      <c r="D39" s="2">
        <f>IFERROR(_xlfn.NUMBERVALUE(VLOOKUP(C39,'Sel province'!$F$2:$J$150,5,FALSE)),0)</f>
        <v>4137</v>
      </c>
      <c r="E39" s="85"/>
      <c r="F39">
        <v>1</v>
      </c>
      <c r="G39" s="85">
        <v>1</v>
      </c>
      <c r="H39">
        <v>9</v>
      </c>
      <c r="I39">
        <v>15</v>
      </c>
      <c r="J39">
        <v>25</v>
      </c>
      <c r="K39">
        <v>38</v>
      </c>
      <c r="L39">
        <v>42</v>
      </c>
      <c r="M39">
        <v>63</v>
      </c>
      <c r="N39">
        <v>92</v>
      </c>
      <c r="O39">
        <v>128</v>
      </c>
      <c r="P39">
        <v>231</v>
      </c>
      <c r="Q39">
        <v>274</v>
      </c>
      <c r="R39">
        <v>274</v>
      </c>
      <c r="S39">
        <v>330</v>
      </c>
      <c r="T39">
        <v>378</v>
      </c>
      <c r="U39">
        <v>488</v>
      </c>
      <c r="V39">
        <v>527</v>
      </c>
      <c r="W39">
        <v>561</v>
      </c>
      <c r="X39">
        <v>677</v>
      </c>
      <c r="Y39">
        <v>689</v>
      </c>
      <c r="Z39">
        <v>696</v>
      </c>
      <c r="AA39">
        <v>782</v>
      </c>
      <c r="AB39">
        <v>762</v>
      </c>
      <c r="AC39">
        <v>817</v>
      </c>
      <c r="AD39">
        <v>879</v>
      </c>
      <c r="AE39">
        <v>1026</v>
      </c>
      <c r="AF39">
        <v>1069</v>
      </c>
      <c r="AG39">
        <v>1095</v>
      </c>
      <c r="AH39">
        <v>1108</v>
      </c>
      <c r="AI39">
        <v>1153</v>
      </c>
      <c r="AJ39">
        <v>1180</v>
      </c>
      <c r="AK39">
        <v>1312</v>
      </c>
      <c r="AL39">
        <v>1924</v>
      </c>
      <c r="AM39">
        <v>2002</v>
      </c>
      <c r="AN39">
        <v>2157</v>
      </c>
      <c r="AO39">
        <v>2785</v>
      </c>
      <c r="AP39">
        <v>2849</v>
      </c>
      <c r="AQ39">
        <v>2918</v>
      </c>
      <c r="AR39">
        <v>2932</v>
      </c>
      <c r="AS39">
        <v>3086</v>
      </c>
      <c r="AT39">
        <v>3086</v>
      </c>
      <c r="AU39">
        <v>3472</v>
      </c>
      <c r="AV39">
        <v>3487</v>
      </c>
      <c r="AW39">
        <v>3522</v>
      </c>
      <c r="AX39">
        <v>3557</v>
      </c>
      <c r="AY39">
        <v>3644</v>
      </c>
      <c r="AZ39">
        <v>3706</v>
      </c>
      <c r="BA39">
        <v>3792</v>
      </c>
      <c r="BB39">
        <v>3855</v>
      </c>
      <c r="BC39">
        <v>3937</v>
      </c>
      <c r="BD39">
        <v>4031</v>
      </c>
      <c r="BE39">
        <v>4092</v>
      </c>
      <c r="BF39">
        <v>4137</v>
      </c>
      <c r="CA39" s="101">
        <v>850071</v>
      </c>
      <c r="CB39" s="102">
        <f t="shared" si="44"/>
        <v>1.1763723265468413E-2</v>
      </c>
      <c r="CC39" s="102">
        <f t="shared" si="112"/>
        <v>1.1763723265468413E-2</v>
      </c>
      <c r="CD39" s="102">
        <f t="shared" si="113"/>
        <v>0.10587350938921573</v>
      </c>
      <c r="CE39" s="102">
        <f t="shared" si="114"/>
        <v>0.17645584898202621</v>
      </c>
      <c r="CF39" s="102">
        <f t="shared" si="115"/>
        <v>0.29409308163671033</v>
      </c>
      <c r="CG39" s="102">
        <f t="shared" si="116"/>
        <v>0.44702148408779974</v>
      </c>
      <c r="CH39" s="102">
        <f t="shared" si="117"/>
        <v>0.49407637714967334</v>
      </c>
      <c r="CI39" s="102">
        <f t="shared" si="118"/>
        <v>0.74111456572451007</v>
      </c>
      <c r="CJ39" s="102">
        <f t="shared" si="119"/>
        <v>1.0822625404230941</v>
      </c>
      <c r="CK39" s="102">
        <f t="shared" si="120"/>
        <v>1.5057565779799569</v>
      </c>
      <c r="CL39" s="102">
        <f t="shared" si="121"/>
        <v>2.7174200743232038</v>
      </c>
      <c r="CM39" s="102">
        <f t="shared" si="122"/>
        <v>3.2232601747383454</v>
      </c>
      <c r="CN39" s="102">
        <f t="shared" si="123"/>
        <v>3.2232601747383454</v>
      </c>
      <c r="CO39" s="102">
        <f t="shared" si="124"/>
        <v>3.8820286776045765</v>
      </c>
      <c r="CP39" s="102">
        <f t="shared" si="127"/>
        <v>4.4466873943470597</v>
      </c>
      <c r="CQ39" s="102">
        <f t="shared" si="128"/>
        <v>5.7406969535485866</v>
      </c>
      <c r="CR39" s="102">
        <f t="shared" si="129"/>
        <v>6.1994821609018542</v>
      </c>
      <c r="CS39" s="102">
        <f t="shared" si="130"/>
        <v>6.5994487519277802</v>
      </c>
      <c r="CT39" s="102">
        <f t="shared" si="131"/>
        <v>7.964040650722116</v>
      </c>
      <c r="CU39" s="102">
        <f t="shared" si="132"/>
        <v>8.1052053299077365</v>
      </c>
      <c r="CV39" s="102">
        <f t="shared" si="133"/>
        <v>8.1875513927660162</v>
      </c>
      <c r="CW39" s="102">
        <f t="shared" si="134"/>
        <v>9.1992315935963003</v>
      </c>
      <c r="CX39" s="102">
        <f t="shared" si="135"/>
        <v>8.9639571282869319</v>
      </c>
      <c r="CY39" s="102">
        <f t="shared" si="136"/>
        <v>9.6109619078876936</v>
      </c>
      <c r="CZ39" s="102">
        <f t="shared" si="137"/>
        <v>10.340312750346735</v>
      </c>
      <c r="DA39" s="102">
        <f t="shared" si="138"/>
        <v>12.069580070370593</v>
      </c>
      <c r="DB39" s="102">
        <f t="shared" si="139"/>
        <v>12.575420170785735</v>
      </c>
      <c r="DC39" s="102">
        <f t="shared" si="140"/>
        <v>12.881276975687914</v>
      </c>
      <c r="DD39" s="102">
        <f t="shared" si="141"/>
        <v>13.034205378139003</v>
      </c>
      <c r="DE39" s="102">
        <f t="shared" si="142"/>
        <v>13.563572925085081</v>
      </c>
      <c r="DF39" s="102">
        <f t="shared" si="143"/>
        <v>13.881193453252729</v>
      </c>
      <c r="DG39" s="102">
        <f t="shared" si="144"/>
        <v>15.434004924294559</v>
      </c>
      <c r="DH39" s="102">
        <f t="shared" si="145"/>
        <v>22.633403562761227</v>
      </c>
      <c r="DI39" s="102">
        <f t="shared" si="146"/>
        <v>23.550973977467766</v>
      </c>
      <c r="DJ39" s="102">
        <f t="shared" si="147"/>
        <v>25.37435108361537</v>
      </c>
      <c r="DK39" s="102">
        <f t="shared" si="148"/>
        <v>32.761969294329532</v>
      </c>
      <c r="DL39" s="102">
        <f t="shared" si="149"/>
        <v>33.514847583319508</v>
      </c>
      <c r="DM39" s="102">
        <f t="shared" si="150"/>
        <v>34.326544488636827</v>
      </c>
      <c r="DN39" s="102">
        <f t="shared" si="151"/>
        <v>34.49123661435339</v>
      </c>
      <c r="DO39" s="102">
        <f t="shared" si="152"/>
        <v>36.302849997235526</v>
      </c>
      <c r="DP39" s="102">
        <f t="shared" si="153"/>
        <v>36.302849997235526</v>
      </c>
      <c r="DQ39" s="102">
        <f t="shared" si="154"/>
        <v>40.84364717770633</v>
      </c>
      <c r="DR39" s="102">
        <f t="shared" si="155"/>
        <v>41.020103026688361</v>
      </c>
      <c r="DS39" s="102">
        <f t="shared" si="156"/>
        <v>41.43183334097975</v>
      </c>
      <c r="DT39" s="102">
        <f t="shared" si="157"/>
        <v>41.843563655271147</v>
      </c>
      <c r="DU39" s="102">
        <f t="shared" si="158"/>
        <v>42.867007579366899</v>
      </c>
      <c r="DV39" s="102">
        <f t="shared" si="159"/>
        <v>43.59635842182594</v>
      </c>
      <c r="DW39" s="102">
        <f t="shared" si="160"/>
        <v>44.608038622656231</v>
      </c>
      <c r="DX39" s="102">
        <f t="shared" si="161"/>
        <v>45.349153188380733</v>
      </c>
      <c r="DY39" s="102">
        <f t="shared" si="162"/>
        <v>46.313778496149148</v>
      </c>
      <c r="DZ39" s="102">
        <f t="shared" si="163"/>
        <v>47.41956848310317</v>
      </c>
      <c r="EA39" s="102">
        <f t="shared" si="164"/>
        <v>48.137155602296751</v>
      </c>
      <c r="EB39" s="102">
        <f t="shared" si="126"/>
        <v>48.666523149242828</v>
      </c>
      <c r="EC39" s="102">
        <f t="shared" si="126"/>
        <v>0</v>
      </c>
      <c r="ED39" s="102">
        <f t="shared" si="126"/>
        <v>0</v>
      </c>
      <c r="EE39" s="102">
        <f t="shared" si="126"/>
        <v>0</v>
      </c>
      <c r="EF39" s="102">
        <f t="shared" si="126"/>
        <v>0</v>
      </c>
      <c r="EG39" s="102">
        <f t="shared" si="126"/>
        <v>0</v>
      </c>
      <c r="EH39" s="102">
        <f t="shared" si="126"/>
        <v>0</v>
      </c>
      <c r="EI39" s="102">
        <f t="shared" si="126"/>
        <v>0</v>
      </c>
      <c r="EJ39" s="102">
        <f t="shared" si="126"/>
        <v>0</v>
      </c>
      <c r="EK39" s="102">
        <f t="shared" si="126"/>
        <v>0</v>
      </c>
      <c r="EL39" s="102">
        <f t="shared" si="126"/>
        <v>0</v>
      </c>
      <c r="EM39" s="102">
        <f t="shared" si="126"/>
        <v>0</v>
      </c>
      <c r="EN39" s="102">
        <f t="shared" si="126"/>
        <v>0</v>
      </c>
      <c r="EO39" s="102">
        <f t="shared" si="126"/>
        <v>0</v>
      </c>
      <c r="EP39" s="102">
        <f t="shared" si="126"/>
        <v>0</v>
      </c>
      <c r="EQ39" s="102">
        <f t="shared" si="125"/>
        <v>0</v>
      </c>
      <c r="ER39" s="102">
        <f t="shared" si="125"/>
        <v>0</v>
      </c>
      <c r="ES39" s="102">
        <f t="shared" si="125"/>
        <v>0</v>
      </c>
      <c r="ET39" s="102">
        <f t="shared" si="125"/>
        <v>0</v>
      </c>
      <c r="EU39" s="102">
        <f t="shared" si="125"/>
        <v>0</v>
      </c>
      <c r="EW39">
        <v>39</v>
      </c>
      <c r="FB39" s="85">
        <f ca="1">HLOOKUP(FB$1,$F$1:$BZ$108,$EW39,FALSE)</f>
        <v>3792</v>
      </c>
      <c r="FC39" s="85">
        <f ca="1">HLOOKUP(FC$1,$F$1:$BZ$108,$EW39,FALSE)</f>
        <v>3855</v>
      </c>
      <c r="FD39" s="85">
        <f ca="1">HLOOKUP(FD$1,$F$1:$BZ$108,$EW39,FALSE)</f>
        <v>3937</v>
      </c>
      <c r="FE39" s="85">
        <f ca="1">HLOOKUP(FE$1,$F$1:$BZ$108,$EW39,FALSE)</f>
        <v>4031</v>
      </c>
      <c r="FF39" s="85">
        <f ca="1">HLOOKUP(FF$1,$F$1:$BZ$108,$EW39,FALSE)</f>
        <v>4092</v>
      </c>
      <c r="FG39" s="85">
        <f ca="1">HLOOKUP(FG$1,$F$1:$BZ$108,$EW39,FALSE)</f>
        <v>4137</v>
      </c>
      <c r="FI39" s="85">
        <f t="shared" ca="1" si="97"/>
        <v>40.588645265866028</v>
      </c>
      <c r="FJ39">
        <v>3.8E-3</v>
      </c>
      <c r="FK39" s="85">
        <f ca="1">HLOOKUP(FK$1,$F$1:$BZ$108,$EW39,FALSE)/CA39*100000+FJ39</f>
        <v>486.6690314924283</v>
      </c>
      <c r="FL39" t="str">
        <f t="shared" si="98"/>
        <v xml:space="preserve">Genova </v>
      </c>
      <c r="FM39">
        <f t="shared" ca="1" si="108"/>
        <v>389.97419005412235</v>
      </c>
      <c r="FN39" t="str">
        <f t="shared" ca="1" si="100"/>
        <v xml:space="preserve">Pescara </v>
      </c>
      <c r="FO39" s="2">
        <v>70</v>
      </c>
      <c r="FP39" s="128">
        <f t="shared" ca="1" si="109"/>
        <v>22.702628887683574</v>
      </c>
      <c r="FQ39" t="str">
        <f t="shared" ca="1" si="102"/>
        <v xml:space="preserve">Lecco </v>
      </c>
      <c r="FR39" s="2">
        <v>70</v>
      </c>
      <c r="FS39">
        <f t="shared" ca="1" si="103"/>
        <v>94</v>
      </c>
      <c r="FT39">
        <f t="shared" ca="1" si="104"/>
        <v>164.00380000000001</v>
      </c>
      <c r="FU39" t="str">
        <f t="shared" ca="1" si="105"/>
        <v xml:space="preserve">Lecco </v>
      </c>
      <c r="FV39" s="85">
        <f t="shared" ca="1" si="106"/>
        <v>137.005</v>
      </c>
      <c r="FW39" t="str">
        <f t="shared" ca="1" si="107"/>
        <v xml:space="preserve">Massa Carrara </v>
      </c>
    </row>
    <row r="40" spans="1:179" x14ac:dyDescent="0.25">
      <c r="A40">
        <f>IF(B40='Cruscotto province'!$E$3,A39+1,A39)</f>
        <v>4</v>
      </c>
      <c r="B40" t="s">
        <v>66</v>
      </c>
      <c r="C40" t="s">
        <v>180</v>
      </c>
      <c r="D40" s="2">
        <f>IFERROR(_xlfn.NUMBERVALUE(VLOOKUP(C40,'Sel province'!$F$2:$J$150,5,FALSE)),0)</f>
        <v>174</v>
      </c>
      <c r="E40" s="85"/>
      <c r="F40">
        <v>5</v>
      </c>
      <c r="G40" s="85">
        <v>5</v>
      </c>
      <c r="H40">
        <v>6</v>
      </c>
      <c r="I40">
        <v>6</v>
      </c>
      <c r="J40">
        <v>6</v>
      </c>
      <c r="K40">
        <v>6</v>
      </c>
      <c r="L40">
        <v>10</v>
      </c>
      <c r="M40">
        <v>12</v>
      </c>
      <c r="N40">
        <v>12</v>
      </c>
      <c r="O40">
        <v>20</v>
      </c>
      <c r="P40">
        <v>20</v>
      </c>
      <c r="Q40">
        <v>31</v>
      </c>
      <c r="R40">
        <v>16</v>
      </c>
      <c r="S40">
        <v>18</v>
      </c>
      <c r="T40">
        <v>25</v>
      </c>
      <c r="U40">
        <v>28</v>
      </c>
      <c r="V40">
        <v>30</v>
      </c>
      <c r="W40">
        <v>38</v>
      </c>
      <c r="X40">
        <v>44</v>
      </c>
      <c r="Y40">
        <v>55</v>
      </c>
      <c r="Z40">
        <v>57</v>
      </c>
      <c r="AA40">
        <v>65</v>
      </c>
      <c r="AB40">
        <v>75</v>
      </c>
      <c r="AC40">
        <v>79</v>
      </c>
      <c r="AD40">
        <v>85</v>
      </c>
      <c r="AE40">
        <v>91</v>
      </c>
      <c r="AF40">
        <v>91</v>
      </c>
      <c r="AG40">
        <v>98</v>
      </c>
      <c r="AH40">
        <v>106</v>
      </c>
      <c r="AI40">
        <v>110</v>
      </c>
      <c r="AJ40">
        <v>111</v>
      </c>
      <c r="AK40">
        <v>115</v>
      </c>
      <c r="AL40">
        <v>116</v>
      </c>
      <c r="AM40">
        <v>119</v>
      </c>
      <c r="AN40">
        <v>119</v>
      </c>
      <c r="AO40">
        <v>121</v>
      </c>
      <c r="AP40">
        <v>120</v>
      </c>
      <c r="AQ40">
        <v>121</v>
      </c>
      <c r="AR40">
        <v>121</v>
      </c>
      <c r="AS40">
        <v>123</v>
      </c>
      <c r="AT40">
        <v>127</v>
      </c>
      <c r="AU40">
        <v>129</v>
      </c>
      <c r="AV40">
        <v>130</v>
      </c>
      <c r="AW40">
        <v>132</v>
      </c>
      <c r="AX40">
        <v>132</v>
      </c>
      <c r="AY40">
        <v>131</v>
      </c>
      <c r="AZ40">
        <v>132</v>
      </c>
      <c r="BA40">
        <v>138</v>
      </c>
      <c r="BB40">
        <v>143</v>
      </c>
      <c r="BC40">
        <v>149</v>
      </c>
      <c r="BD40">
        <v>164</v>
      </c>
      <c r="BE40">
        <v>168</v>
      </c>
      <c r="BF40">
        <v>174</v>
      </c>
      <c r="CA40" s="101">
        <v>139673</v>
      </c>
      <c r="CB40" s="102">
        <f t="shared" si="44"/>
        <v>0.35797899379264425</v>
      </c>
      <c r="CC40" s="102">
        <f t="shared" si="112"/>
        <v>0.35797899379264425</v>
      </c>
      <c r="CD40" s="102">
        <f t="shared" si="113"/>
        <v>0.42957479255117309</v>
      </c>
      <c r="CE40" s="102">
        <f t="shared" si="114"/>
        <v>0.42957479255117309</v>
      </c>
      <c r="CF40" s="102">
        <f t="shared" si="115"/>
        <v>0.42957479255117309</v>
      </c>
      <c r="CG40" s="102">
        <f t="shared" si="116"/>
        <v>0.42957479255117309</v>
      </c>
      <c r="CH40" s="102">
        <f t="shared" si="117"/>
        <v>0.7159579875852885</v>
      </c>
      <c r="CI40" s="102">
        <f t="shared" si="118"/>
        <v>0.85914958510234618</v>
      </c>
      <c r="CJ40" s="102">
        <f t="shared" si="119"/>
        <v>0.85914958510234618</v>
      </c>
      <c r="CK40" s="102">
        <f t="shared" si="120"/>
        <v>1.431915975170577</v>
      </c>
      <c r="CL40" s="102">
        <f t="shared" si="121"/>
        <v>1.431915975170577</v>
      </c>
      <c r="CM40" s="102">
        <f t="shared" si="122"/>
        <v>2.2194697615143943</v>
      </c>
      <c r="CN40" s="102">
        <f t="shared" si="123"/>
        <v>1.1455327801364616</v>
      </c>
      <c r="CO40" s="102">
        <f t="shared" si="124"/>
        <v>1.2887243776535191</v>
      </c>
      <c r="CP40" s="102">
        <f t="shared" si="127"/>
        <v>1.7898949689632213</v>
      </c>
      <c r="CQ40" s="102">
        <f t="shared" si="128"/>
        <v>2.0046823652388079</v>
      </c>
      <c r="CR40" s="102">
        <f t="shared" si="129"/>
        <v>2.1478739627558654</v>
      </c>
      <c r="CS40" s="102">
        <f t="shared" si="130"/>
        <v>2.7206403528240961</v>
      </c>
      <c r="CT40" s="102">
        <f t="shared" si="131"/>
        <v>3.1502151453752694</v>
      </c>
      <c r="CU40" s="102">
        <f t="shared" si="132"/>
        <v>3.9377689317190869</v>
      </c>
      <c r="CV40" s="102">
        <f t="shared" si="133"/>
        <v>4.0809605292361439</v>
      </c>
      <c r="CW40" s="102">
        <f t="shared" si="134"/>
        <v>4.6537269193043747</v>
      </c>
      <c r="CX40" s="102">
        <f t="shared" si="135"/>
        <v>5.3696849068896633</v>
      </c>
      <c r="CY40" s="102">
        <f t="shared" si="136"/>
        <v>5.6560681019237791</v>
      </c>
      <c r="CZ40" s="102">
        <f t="shared" si="137"/>
        <v>6.0856428944749519</v>
      </c>
      <c r="DA40" s="102">
        <f t="shared" si="138"/>
        <v>6.5152176870261247</v>
      </c>
      <c r="DB40" s="102">
        <f t="shared" si="139"/>
        <v>6.5152176870261247</v>
      </c>
      <c r="DC40" s="102">
        <f t="shared" si="140"/>
        <v>7.0163882783358273</v>
      </c>
      <c r="DD40" s="102">
        <f t="shared" si="141"/>
        <v>7.5891546684040581</v>
      </c>
      <c r="DE40" s="102">
        <f t="shared" si="142"/>
        <v>7.8755378634381739</v>
      </c>
      <c r="DF40" s="102">
        <f t="shared" si="143"/>
        <v>7.9471336621967019</v>
      </c>
      <c r="DG40" s="102">
        <f t="shared" si="144"/>
        <v>8.2335168572308177</v>
      </c>
      <c r="DH40" s="102">
        <f t="shared" si="145"/>
        <v>8.3051126559893476</v>
      </c>
      <c r="DI40" s="102">
        <f t="shared" si="146"/>
        <v>8.5199000522649335</v>
      </c>
      <c r="DJ40" s="102">
        <f t="shared" si="147"/>
        <v>8.5199000522649335</v>
      </c>
      <c r="DK40" s="102">
        <f t="shared" si="148"/>
        <v>8.6630916497819914</v>
      </c>
      <c r="DL40" s="102">
        <f t="shared" si="149"/>
        <v>8.5914958510234616</v>
      </c>
      <c r="DM40" s="102">
        <f t="shared" si="150"/>
        <v>8.6630916497819914</v>
      </c>
      <c r="DN40" s="102">
        <f t="shared" si="151"/>
        <v>8.6630916497819914</v>
      </c>
      <c r="DO40" s="102">
        <f t="shared" si="152"/>
        <v>8.8062832472990475</v>
      </c>
      <c r="DP40" s="102">
        <f t="shared" si="153"/>
        <v>9.0926664423331633</v>
      </c>
      <c r="DQ40" s="102">
        <f t="shared" si="154"/>
        <v>9.2358580398502212</v>
      </c>
      <c r="DR40" s="102">
        <f t="shared" si="155"/>
        <v>9.3074538386087493</v>
      </c>
      <c r="DS40" s="102">
        <f t="shared" si="156"/>
        <v>9.450645436125809</v>
      </c>
      <c r="DT40" s="102">
        <f t="shared" si="157"/>
        <v>9.450645436125809</v>
      </c>
      <c r="DU40" s="102">
        <f t="shared" si="158"/>
        <v>9.3790496373672791</v>
      </c>
      <c r="DV40" s="102">
        <f t="shared" si="159"/>
        <v>9.450645436125809</v>
      </c>
      <c r="DW40" s="102">
        <f t="shared" si="160"/>
        <v>9.8802202286769809</v>
      </c>
      <c r="DX40" s="102">
        <f t="shared" si="161"/>
        <v>10.238199222469627</v>
      </c>
      <c r="DY40" s="102">
        <f t="shared" si="162"/>
        <v>10.6677740150208</v>
      </c>
      <c r="DZ40" s="102">
        <f t="shared" si="163"/>
        <v>11.74171099639873</v>
      </c>
      <c r="EA40" s="102">
        <f t="shared" si="164"/>
        <v>12.028094191432848</v>
      </c>
      <c r="EB40" s="102">
        <f t="shared" si="126"/>
        <v>12.45766898398402</v>
      </c>
      <c r="EC40" s="102">
        <f t="shared" si="126"/>
        <v>0</v>
      </c>
      <c r="ED40" s="102">
        <f t="shared" si="126"/>
        <v>0</v>
      </c>
      <c r="EE40" s="102">
        <f t="shared" si="126"/>
        <v>0</v>
      </c>
      <c r="EF40" s="102">
        <f t="shared" si="126"/>
        <v>0</v>
      </c>
      <c r="EG40" s="102">
        <f t="shared" si="126"/>
        <v>0</v>
      </c>
      <c r="EH40" s="102">
        <f t="shared" si="126"/>
        <v>0</v>
      </c>
      <c r="EI40" s="102">
        <f t="shared" si="126"/>
        <v>0</v>
      </c>
      <c r="EJ40" s="102">
        <f t="shared" si="126"/>
        <v>0</v>
      </c>
      <c r="EK40" s="102">
        <f t="shared" si="126"/>
        <v>0</v>
      </c>
      <c r="EL40" s="102">
        <f t="shared" si="126"/>
        <v>0</v>
      </c>
      <c r="EM40" s="102">
        <f t="shared" si="126"/>
        <v>0</v>
      </c>
      <c r="EN40" s="102">
        <f t="shared" si="126"/>
        <v>0</v>
      </c>
      <c r="EO40" s="102">
        <f t="shared" si="126"/>
        <v>0</v>
      </c>
      <c r="EP40" s="102">
        <f t="shared" si="126"/>
        <v>0</v>
      </c>
      <c r="EQ40" s="102">
        <f t="shared" si="125"/>
        <v>0</v>
      </c>
      <c r="ER40" s="102">
        <f t="shared" si="125"/>
        <v>0</v>
      </c>
      <c r="ES40" s="102">
        <f t="shared" si="125"/>
        <v>0</v>
      </c>
      <c r="ET40" s="102">
        <f t="shared" si="125"/>
        <v>0</v>
      </c>
      <c r="EU40" s="102">
        <f t="shared" si="125"/>
        <v>0</v>
      </c>
      <c r="EW40">
        <v>40</v>
      </c>
      <c r="FB40" s="85">
        <f ca="1">HLOOKUP(FB$1,$F$1:$BZ$108,$EW40,FALSE)</f>
        <v>138</v>
      </c>
      <c r="FC40" s="85">
        <f ca="1">HLOOKUP(FC$1,$F$1:$BZ$108,$EW40,FALSE)</f>
        <v>143</v>
      </c>
      <c r="FD40" s="85">
        <f ca="1">HLOOKUP(FD$1,$F$1:$BZ$108,$EW40,FALSE)</f>
        <v>149</v>
      </c>
      <c r="FE40" s="85">
        <f ca="1">HLOOKUP(FE$1,$F$1:$BZ$108,$EW40,FALSE)</f>
        <v>164</v>
      </c>
      <c r="FF40" s="85">
        <f ca="1">HLOOKUP(FF$1,$F$1:$BZ$108,$EW40,FALSE)</f>
        <v>168</v>
      </c>
      <c r="FG40" s="85">
        <f ca="1">HLOOKUP(FG$1,$F$1:$BZ$108,$EW40,FALSE)</f>
        <v>174</v>
      </c>
      <c r="FI40" s="85">
        <f t="shared" ca="1" si="97"/>
        <v>25.778387553070385</v>
      </c>
      <c r="FJ40">
        <v>3.8999999999999998E-3</v>
      </c>
      <c r="FK40" s="85">
        <f ca="1">HLOOKUP(FK$1,$F$1:$BZ$108,$EW40,FALSE)/CA40*100000+FJ40</f>
        <v>124.5805898398402</v>
      </c>
      <c r="FL40" t="str">
        <f t="shared" si="98"/>
        <v xml:space="preserve">Gorizia </v>
      </c>
      <c r="FM40">
        <f t="shared" ca="1" si="108"/>
        <v>380.6495307681181</v>
      </c>
      <c r="FN40" t="str">
        <f t="shared" ca="1" si="100"/>
        <v xml:space="preserve">Forlì-Cesena </v>
      </c>
      <c r="FO40" s="2">
        <v>69</v>
      </c>
      <c r="FP40" s="128">
        <f t="shared" ca="1" si="109"/>
        <v>21.630759346956427</v>
      </c>
      <c r="FQ40" t="str">
        <f t="shared" ca="1" si="102"/>
        <v xml:space="preserve">Pesaro e Urbino </v>
      </c>
      <c r="FR40" s="2">
        <v>69</v>
      </c>
      <c r="FS40">
        <f t="shared" ca="1" si="103"/>
        <v>95</v>
      </c>
      <c r="FT40">
        <f t="shared" ca="1" si="104"/>
        <v>164.00389999999999</v>
      </c>
      <c r="FU40" t="str">
        <f t="shared" ca="1" si="105"/>
        <v xml:space="preserve">Pesaro e Urbino </v>
      </c>
      <c r="FV40" s="85">
        <f t="shared" ca="1" si="106"/>
        <v>135.00479999999999</v>
      </c>
      <c r="FW40" t="str">
        <f t="shared" ca="1" si="107"/>
        <v xml:space="preserve">Bolzano </v>
      </c>
    </row>
    <row r="41" spans="1:179" x14ac:dyDescent="0.25">
      <c r="A41">
        <f>IF(B41='Cruscotto province'!$E$3,A40+1,A40)</f>
        <v>4</v>
      </c>
      <c r="B41" t="s">
        <v>74</v>
      </c>
      <c r="C41" t="s">
        <v>181</v>
      </c>
      <c r="D41" s="2">
        <f>IFERROR(_xlfn.NUMBERVALUE(VLOOKUP(C41,'Sel province'!$F$2:$J$150,5,FALSE)),0)</f>
        <v>400</v>
      </c>
      <c r="E41" s="85"/>
      <c r="F41">
        <v>0</v>
      </c>
      <c r="G41" s="85">
        <v>2</v>
      </c>
      <c r="H41">
        <v>2</v>
      </c>
      <c r="I41">
        <v>2</v>
      </c>
      <c r="J41">
        <v>4</v>
      </c>
      <c r="K41">
        <v>6</v>
      </c>
      <c r="L41">
        <v>10</v>
      </c>
      <c r="M41">
        <v>12</v>
      </c>
      <c r="N41">
        <v>16</v>
      </c>
      <c r="O41">
        <v>16</v>
      </c>
      <c r="P41">
        <v>31</v>
      </c>
      <c r="Q41">
        <v>38</v>
      </c>
      <c r="R41">
        <v>50</v>
      </c>
      <c r="S41">
        <v>60</v>
      </c>
      <c r="T41">
        <v>68</v>
      </c>
      <c r="U41">
        <v>89</v>
      </c>
      <c r="V41">
        <v>97</v>
      </c>
      <c r="W41">
        <v>106</v>
      </c>
      <c r="X41">
        <v>120</v>
      </c>
      <c r="Y41">
        <v>128</v>
      </c>
      <c r="Z41">
        <v>140</v>
      </c>
      <c r="AA41">
        <v>147</v>
      </c>
      <c r="AB41">
        <v>174</v>
      </c>
      <c r="AC41">
        <v>174</v>
      </c>
      <c r="AD41">
        <v>234</v>
      </c>
      <c r="AE41">
        <v>245</v>
      </c>
      <c r="AF41">
        <v>251</v>
      </c>
      <c r="AG41">
        <v>257</v>
      </c>
      <c r="AH41">
        <v>263</v>
      </c>
      <c r="AI41">
        <v>264</v>
      </c>
      <c r="AJ41">
        <v>264</v>
      </c>
      <c r="AK41">
        <v>273</v>
      </c>
      <c r="AL41">
        <v>277</v>
      </c>
      <c r="AM41">
        <v>284</v>
      </c>
      <c r="AN41">
        <v>290</v>
      </c>
      <c r="AO41">
        <v>290</v>
      </c>
      <c r="AP41">
        <v>292</v>
      </c>
      <c r="AQ41">
        <v>310</v>
      </c>
      <c r="AR41">
        <v>323</v>
      </c>
      <c r="AS41">
        <v>327</v>
      </c>
      <c r="AT41">
        <v>368</v>
      </c>
      <c r="AU41">
        <v>368</v>
      </c>
      <c r="AV41">
        <v>368</v>
      </c>
      <c r="AW41">
        <v>368</v>
      </c>
      <c r="AX41">
        <v>376</v>
      </c>
      <c r="AY41">
        <v>379</v>
      </c>
      <c r="AZ41">
        <v>380</v>
      </c>
      <c r="BA41">
        <v>383</v>
      </c>
      <c r="BB41">
        <v>386</v>
      </c>
      <c r="BC41">
        <v>389</v>
      </c>
      <c r="BD41">
        <v>394</v>
      </c>
      <c r="BE41">
        <v>397</v>
      </c>
      <c r="BF41">
        <v>400</v>
      </c>
      <c r="CA41" s="101">
        <v>223045</v>
      </c>
      <c r="CB41" s="102">
        <f t="shared" si="44"/>
        <v>0</v>
      </c>
      <c r="CC41" s="102">
        <f t="shared" si="112"/>
        <v>8.9668004214396205E-2</v>
      </c>
      <c r="CD41" s="102">
        <f t="shared" si="113"/>
        <v>8.9668004214396205E-2</v>
      </c>
      <c r="CE41" s="102">
        <f t="shared" si="114"/>
        <v>8.9668004214396205E-2</v>
      </c>
      <c r="CF41" s="102">
        <f t="shared" si="115"/>
        <v>0.17933600842879241</v>
      </c>
      <c r="CG41" s="102">
        <f t="shared" si="116"/>
        <v>0.26900401264318863</v>
      </c>
      <c r="CH41" s="102">
        <f t="shared" si="117"/>
        <v>0.44834002107198101</v>
      </c>
      <c r="CI41" s="102">
        <f t="shared" si="118"/>
        <v>0.53800802528637726</v>
      </c>
      <c r="CJ41" s="102">
        <f t="shared" si="119"/>
        <v>0.71734403371516964</v>
      </c>
      <c r="CK41" s="102">
        <f t="shared" si="120"/>
        <v>0.71734403371516964</v>
      </c>
      <c r="CL41" s="102">
        <f t="shared" si="121"/>
        <v>1.389854065323141</v>
      </c>
      <c r="CM41" s="102">
        <f t="shared" si="122"/>
        <v>1.7036920800735276</v>
      </c>
      <c r="CN41" s="102">
        <f t="shared" si="123"/>
        <v>2.241700105359905</v>
      </c>
      <c r="CO41" s="102">
        <f t="shared" si="124"/>
        <v>2.6900401264318856</v>
      </c>
      <c r="CP41" s="102">
        <f t="shared" si="127"/>
        <v>3.0487121432894706</v>
      </c>
      <c r="CQ41" s="102">
        <f t="shared" si="128"/>
        <v>3.9902261875406309</v>
      </c>
      <c r="CR41" s="102">
        <f t="shared" si="129"/>
        <v>4.348898204398215</v>
      </c>
      <c r="CS41" s="102">
        <f t="shared" si="130"/>
        <v>4.7524042233629986</v>
      </c>
      <c r="CT41" s="102">
        <f t="shared" si="131"/>
        <v>5.3800802528637712</v>
      </c>
      <c r="CU41" s="102">
        <f t="shared" si="132"/>
        <v>5.7387522697213571</v>
      </c>
      <c r="CV41" s="102">
        <f t="shared" si="133"/>
        <v>6.2767602950077341</v>
      </c>
      <c r="CW41" s="102">
        <f t="shared" si="134"/>
        <v>6.5905983097581204</v>
      </c>
      <c r="CX41" s="102">
        <f t="shared" si="135"/>
        <v>7.8011163666524688</v>
      </c>
      <c r="CY41" s="102">
        <f t="shared" si="136"/>
        <v>7.8011163666524688</v>
      </c>
      <c r="CZ41" s="102">
        <f t="shared" si="137"/>
        <v>10.491156493084356</v>
      </c>
      <c r="DA41" s="102">
        <f t="shared" si="138"/>
        <v>10.984330516263533</v>
      </c>
      <c r="DB41" s="102">
        <f t="shared" si="139"/>
        <v>11.253334528906723</v>
      </c>
      <c r="DC41" s="102">
        <f t="shared" si="140"/>
        <v>11.522338541549912</v>
      </c>
      <c r="DD41" s="102">
        <f t="shared" si="141"/>
        <v>11.791342554193099</v>
      </c>
      <c r="DE41" s="102">
        <f t="shared" si="142"/>
        <v>11.836176556300297</v>
      </c>
      <c r="DF41" s="102">
        <f t="shared" si="143"/>
        <v>11.836176556300297</v>
      </c>
      <c r="DG41" s="102">
        <f t="shared" si="144"/>
        <v>12.239682575265082</v>
      </c>
      <c r="DH41" s="102">
        <f t="shared" si="145"/>
        <v>12.419018583693875</v>
      </c>
      <c r="DI41" s="102">
        <f t="shared" si="146"/>
        <v>12.732856598444259</v>
      </c>
      <c r="DJ41" s="102">
        <f t="shared" si="147"/>
        <v>13.001860611087448</v>
      </c>
      <c r="DK41" s="102">
        <f t="shared" si="148"/>
        <v>13.001860611087448</v>
      </c>
      <c r="DL41" s="102">
        <f t="shared" si="149"/>
        <v>13.091528615301845</v>
      </c>
      <c r="DM41" s="102">
        <f t="shared" si="150"/>
        <v>13.898540653231411</v>
      </c>
      <c r="DN41" s="102">
        <f t="shared" si="151"/>
        <v>14.481382680624987</v>
      </c>
      <c r="DO41" s="102">
        <f t="shared" si="152"/>
        <v>14.660718689053777</v>
      </c>
      <c r="DP41" s="102">
        <f t="shared" si="153"/>
        <v>16.4989127754489</v>
      </c>
      <c r="DQ41" s="102">
        <f t="shared" si="154"/>
        <v>16.4989127754489</v>
      </c>
      <c r="DR41" s="102">
        <f t="shared" si="155"/>
        <v>16.4989127754489</v>
      </c>
      <c r="DS41" s="102">
        <f t="shared" si="156"/>
        <v>16.4989127754489</v>
      </c>
      <c r="DT41" s="102">
        <f t="shared" si="157"/>
        <v>16.857584792306486</v>
      </c>
      <c r="DU41" s="102">
        <f t="shared" si="158"/>
        <v>16.99208679862808</v>
      </c>
      <c r="DV41" s="102">
        <f t="shared" si="159"/>
        <v>17.036920800735277</v>
      </c>
      <c r="DW41" s="102">
        <f t="shared" si="160"/>
        <v>17.171422807056874</v>
      </c>
      <c r="DX41" s="102">
        <f t="shared" si="161"/>
        <v>17.305924813378464</v>
      </c>
      <c r="DY41" s="102">
        <f t="shared" si="162"/>
        <v>17.440426819700061</v>
      </c>
      <c r="DZ41" s="102">
        <f t="shared" si="163"/>
        <v>17.66459683023605</v>
      </c>
      <c r="EA41" s="102">
        <f t="shared" si="164"/>
        <v>17.799098836557647</v>
      </c>
      <c r="EB41" s="102">
        <f t="shared" si="126"/>
        <v>17.93360084287924</v>
      </c>
      <c r="EC41" s="102">
        <f t="shared" si="126"/>
        <v>0</v>
      </c>
      <c r="ED41" s="102">
        <f t="shared" si="126"/>
        <v>0</v>
      </c>
      <c r="EE41" s="102">
        <f t="shared" si="126"/>
        <v>0</v>
      </c>
      <c r="EF41" s="102">
        <f t="shared" si="126"/>
        <v>0</v>
      </c>
      <c r="EG41" s="102">
        <f t="shared" si="126"/>
        <v>0</v>
      </c>
      <c r="EH41" s="102">
        <f t="shared" si="126"/>
        <v>0</v>
      </c>
      <c r="EI41" s="102">
        <f t="shared" si="126"/>
        <v>0</v>
      </c>
      <c r="EJ41" s="102">
        <f t="shared" si="126"/>
        <v>0</v>
      </c>
      <c r="EK41" s="102">
        <f t="shared" si="126"/>
        <v>0</v>
      </c>
      <c r="EL41" s="102">
        <f t="shared" si="126"/>
        <v>0</v>
      </c>
      <c r="EM41" s="102">
        <f t="shared" si="126"/>
        <v>0</v>
      </c>
      <c r="EN41" s="102">
        <f t="shared" si="126"/>
        <v>0</v>
      </c>
      <c r="EO41" s="102">
        <f t="shared" si="126"/>
        <v>0</v>
      </c>
      <c r="EP41" s="102">
        <f t="shared" si="126"/>
        <v>0</v>
      </c>
      <c r="EQ41" s="102">
        <f t="shared" si="125"/>
        <v>0</v>
      </c>
      <c r="ER41" s="102">
        <f t="shared" si="125"/>
        <v>0</v>
      </c>
      <c r="ES41" s="102">
        <f t="shared" si="125"/>
        <v>0</v>
      </c>
      <c r="ET41" s="102">
        <f t="shared" si="125"/>
        <v>0</v>
      </c>
      <c r="EU41" s="102">
        <f t="shared" si="125"/>
        <v>0</v>
      </c>
      <c r="EW41">
        <v>41</v>
      </c>
      <c r="FB41" s="85">
        <f ca="1">HLOOKUP(FB$1,$F$1:$BZ$108,$EW41,FALSE)</f>
        <v>383</v>
      </c>
      <c r="FC41" s="85">
        <f ca="1">HLOOKUP(FC$1,$F$1:$BZ$108,$EW41,FALSE)</f>
        <v>386</v>
      </c>
      <c r="FD41" s="85">
        <f ca="1">HLOOKUP(FD$1,$F$1:$BZ$108,$EW41,FALSE)</f>
        <v>389</v>
      </c>
      <c r="FE41" s="85">
        <f ca="1">HLOOKUP(FE$1,$F$1:$BZ$108,$EW41,FALSE)</f>
        <v>394</v>
      </c>
      <c r="FF41" s="85">
        <f ca="1">HLOOKUP(FF$1,$F$1:$BZ$108,$EW41,FALSE)</f>
        <v>397</v>
      </c>
      <c r="FG41" s="85">
        <f ca="1">HLOOKUP(FG$1,$F$1:$BZ$108,$EW41,FALSE)</f>
        <v>400</v>
      </c>
      <c r="FI41" s="85">
        <f t="shared" ca="1" si="97"/>
        <v>7.6257803582236763</v>
      </c>
      <c r="FJ41">
        <v>4.0000000000000001E-3</v>
      </c>
      <c r="FK41" s="85">
        <f ca="1">HLOOKUP(FK$1,$F$1:$BZ$108,$EW41,FALSE)/CA41*100000+FJ41</f>
        <v>179.3400084287924</v>
      </c>
      <c r="FL41" t="str">
        <f t="shared" si="98"/>
        <v xml:space="preserve">Grosseto </v>
      </c>
      <c r="FM41">
        <f t="shared" ca="1" si="108"/>
        <v>377.32775020290052</v>
      </c>
      <c r="FN41" t="str">
        <f t="shared" ca="1" si="100"/>
        <v xml:space="preserve">Ancona </v>
      </c>
      <c r="FO41" s="2">
        <v>68</v>
      </c>
      <c r="FP41" s="128">
        <f t="shared" ca="1" si="109"/>
        <v>20.335785541862531</v>
      </c>
      <c r="FQ41" t="str">
        <f t="shared" ca="1" si="102"/>
        <v xml:space="preserve">Rieti </v>
      </c>
      <c r="FR41" s="2">
        <v>68</v>
      </c>
      <c r="FS41">
        <f t="shared" ca="1" si="103"/>
        <v>52</v>
      </c>
      <c r="FT41">
        <f t="shared" ca="1" si="104"/>
        <v>120.004</v>
      </c>
      <c r="FU41" t="str">
        <f t="shared" ca="1" si="105"/>
        <v xml:space="preserve">Rieti </v>
      </c>
      <c r="FV41" s="85">
        <f t="shared" ca="1" si="106"/>
        <v>133.00190000000001</v>
      </c>
      <c r="FW41" t="str">
        <f t="shared" ca="1" si="107"/>
        <v xml:space="preserve">Rovigo </v>
      </c>
    </row>
    <row r="42" spans="1:179" x14ac:dyDescent="0.25">
      <c r="A42">
        <f>IF(B42='Cruscotto province'!$E$3,A41+1,A41)</f>
        <v>4</v>
      </c>
      <c r="B42" t="s">
        <v>67</v>
      </c>
      <c r="C42" t="s">
        <v>182</v>
      </c>
      <c r="D42" s="2">
        <f>IFERROR(_xlfn.NUMBERVALUE(VLOOKUP(C42,'Sel province'!$F$2:$J$150,5,FALSE)),0)</f>
        <v>1233</v>
      </c>
      <c r="E42" s="85"/>
      <c r="F42">
        <v>2</v>
      </c>
      <c r="G42" s="85">
        <v>2</v>
      </c>
      <c r="H42">
        <v>3</v>
      </c>
      <c r="I42">
        <v>7</v>
      </c>
      <c r="J42">
        <v>10</v>
      </c>
      <c r="K42">
        <v>11</v>
      </c>
      <c r="L42">
        <v>15</v>
      </c>
      <c r="M42">
        <v>18</v>
      </c>
      <c r="N42">
        <v>32</v>
      </c>
      <c r="O42">
        <v>41</v>
      </c>
      <c r="P42">
        <v>64</v>
      </c>
      <c r="Q42">
        <v>78</v>
      </c>
      <c r="R42">
        <v>78</v>
      </c>
      <c r="S42">
        <v>76</v>
      </c>
      <c r="T42">
        <v>101</v>
      </c>
      <c r="U42">
        <v>117</v>
      </c>
      <c r="V42">
        <v>145</v>
      </c>
      <c r="W42">
        <v>155</v>
      </c>
      <c r="X42">
        <v>168</v>
      </c>
      <c r="Y42">
        <v>160</v>
      </c>
      <c r="Z42">
        <v>186</v>
      </c>
      <c r="AA42">
        <v>177</v>
      </c>
      <c r="AB42">
        <v>211</v>
      </c>
      <c r="AC42">
        <v>214</v>
      </c>
      <c r="AD42">
        <v>236</v>
      </c>
      <c r="AE42">
        <v>234</v>
      </c>
      <c r="AF42">
        <v>243</v>
      </c>
      <c r="AG42">
        <v>234</v>
      </c>
      <c r="AH42">
        <v>226</v>
      </c>
      <c r="AI42">
        <v>220</v>
      </c>
      <c r="AJ42">
        <v>223</v>
      </c>
      <c r="AK42">
        <v>224</v>
      </c>
      <c r="AL42">
        <v>586</v>
      </c>
      <c r="AM42">
        <v>592</v>
      </c>
      <c r="AN42">
        <v>667</v>
      </c>
      <c r="AO42">
        <v>799</v>
      </c>
      <c r="AP42">
        <v>831</v>
      </c>
      <c r="AQ42">
        <v>899</v>
      </c>
      <c r="AR42">
        <v>881</v>
      </c>
      <c r="AS42">
        <v>882</v>
      </c>
      <c r="AT42">
        <v>882</v>
      </c>
      <c r="AU42">
        <v>979</v>
      </c>
      <c r="AV42">
        <v>1036</v>
      </c>
      <c r="AW42">
        <v>1048</v>
      </c>
      <c r="AX42">
        <v>1083</v>
      </c>
      <c r="AY42">
        <v>1104</v>
      </c>
      <c r="AZ42">
        <v>1122</v>
      </c>
      <c r="BA42">
        <v>1156</v>
      </c>
      <c r="BB42">
        <v>1156</v>
      </c>
      <c r="BC42">
        <v>1186</v>
      </c>
      <c r="BD42">
        <v>1199</v>
      </c>
      <c r="BE42">
        <v>1214</v>
      </c>
      <c r="BF42">
        <v>1233</v>
      </c>
      <c r="CA42" s="101">
        <v>215130</v>
      </c>
      <c r="CB42" s="102">
        <f t="shared" si="44"/>
        <v>9.2967043183191558E-2</v>
      </c>
      <c r="CC42" s="102">
        <f t="shared" si="112"/>
        <v>9.2967043183191558E-2</v>
      </c>
      <c r="CD42" s="102">
        <f t="shared" si="113"/>
        <v>0.13945056477478732</v>
      </c>
      <c r="CE42" s="102">
        <f t="shared" si="114"/>
        <v>0.32538465114117049</v>
      </c>
      <c r="CF42" s="102">
        <f t="shared" si="115"/>
        <v>0.46483521591595778</v>
      </c>
      <c r="CG42" s="102">
        <f t="shared" si="116"/>
        <v>0.51131873750755352</v>
      </c>
      <c r="CH42" s="102">
        <f t="shared" si="117"/>
        <v>0.69725282387393672</v>
      </c>
      <c r="CI42" s="102">
        <f t="shared" si="118"/>
        <v>0.83670338864872407</v>
      </c>
      <c r="CJ42" s="102">
        <f t="shared" si="119"/>
        <v>1.4874726909310649</v>
      </c>
      <c r="CK42" s="102">
        <f t="shared" si="120"/>
        <v>1.9058243852554269</v>
      </c>
      <c r="CL42" s="102">
        <f t="shared" si="121"/>
        <v>2.9749453818621299</v>
      </c>
      <c r="CM42" s="102">
        <f t="shared" si="122"/>
        <v>3.6257146841444712</v>
      </c>
      <c r="CN42" s="102">
        <f t="shared" si="123"/>
        <v>3.6257146841444712</v>
      </c>
      <c r="CO42" s="102">
        <f t="shared" si="124"/>
        <v>3.5327476409612792</v>
      </c>
      <c r="CP42" s="102">
        <f t="shared" si="127"/>
        <v>4.694835680751174</v>
      </c>
      <c r="CQ42" s="102">
        <f t="shared" si="128"/>
        <v>5.4385720262167068</v>
      </c>
      <c r="CR42" s="102">
        <f t="shared" si="129"/>
        <v>6.7401106307813885</v>
      </c>
      <c r="CS42" s="102">
        <f t="shared" si="130"/>
        <v>7.2049458466973464</v>
      </c>
      <c r="CT42" s="102">
        <f t="shared" si="131"/>
        <v>7.8092316273880904</v>
      </c>
      <c r="CU42" s="102">
        <f t="shared" si="132"/>
        <v>7.4373634546553244</v>
      </c>
      <c r="CV42" s="102">
        <f t="shared" si="133"/>
        <v>8.645935016036816</v>
      </c>
      <c r="CW42" s="102">
        <f t="shared" si="134"/>
        <v>8.2275833217124532</v>
      </c>
      <c r="CX42" s="102">
        <f t="shared" si="135"/>
        <v>9.808023055826709</v>
      </c>
      <c r="CY42" s="102">
        <f t="shared" si="136"/>
        <v>9.9474736206014978</v>
      </c>
      <c r="CZ42" s="102">
        <f t="shared" si="137"/>
        <v>10.970111095616605</v>
      </c>
      <c r="DA42" s="102">
        <f t="shared" si="138"/>
        <v>10.877144052433414</v>
      </c>
      <c r="DB42" s="102">
        <f t="shared" si="139"/>
        <v>11.295495746757775</v>
      </c>
      <c r="DC42" s="102">
        <f t="shared" si="140"/>
        <v>10.877144052433414</v>
      </c>
      <c r="DD42" s="102">
        <f t="shared" si="141"/>
        <v>10.505275879700646</v>
      </c>
      <c r="DE42" s="102">
        <f t="shared" si="142"/>
        <v>10.226374750151072</v>
      </c>
      <c r="DF42" s="102">
        <f t="shared" si="143"/>
        <v>10.365825314925859</v>
      </c>
      <c r="DG42" s="102">
        <f t="shared" si="144"/>
        <v>10.412308836517456</v>
      </c>
      <c r="DH42" s="102">
        <f t="shared" si="145"/>
        <v>27.239343652675128</v>
      </c>
      <c r="DI42" s="102">
        <f t="shared" si="146"/>
        <v>27.518244782224702</v>
      </c>
      <c r="DJ42" s="102">
        <f t="shared" si="147"/>
        <v>31.004508901594384</v>
      </c>
      <c r="DK42" s="102">
        <f t="shared" si="148"/>
        <v>37.140333751685027</v>
      </c>
      <c r="DL42" s="102">
        <f t="shared" si="149"/>
        <v>38.627806442616098</v>
      </c>
      <c r="DM42" s="102">
        <f t="shared" si="150"/>
        <v>41.788685910844606</v>
      </c>
      <c r="DN42" s="102">
        <f t="shared" si="151"/>
        <v>40.951982522195884</v>
      </c>
      <c r="DO42" s="102">
        <f t="shared" si="152"/>
        <v>40.998466043787474</v>
      </c>
      <c r="DP42" s="102">
        <f t="shared" si="153"/>
        <v>40.998466043787474</v>
      </c>
      <c r="DQ42" s="102">
        <f t="shared" si="154"/>
        <v>45.507367638172269</v>
      </c>
      <c r="DR42" s="102">
        <f t="shared" si="155"/>
        <v>48.156928368893226</v>
      </c>
      <c r="DS42" s="102">
        <f t="shared" si="156"/>
        <v>48.714730627992374</v>
      </c>
      <c r="DT42" s="102">
        <f t="shared" si="157"/>
        <v>50.341653883698228</v>
      </c>
      <c r="DU42" s="102">
        <f t="shared" si="158"/>
        <v>51.317807837121741</v>
      </c>
      <c r="DV42" s="102">
        <f t="shared" si="159"/>
        <v>52.154511225770463</v>
      </c>
      <c r="DW42" s="102">
        <f t="shared" si="160"/>
        <v>53.734950959884721</v>
      </c>
      <c r="DX42" s="102">
        <f t="shared" si="161"/>
        <v>53.734950959884721</v>
      </c>
      <c r="DY42" s="102">
        <f t="shared" si="162"/>
        <v>55.129456607632591</v>
      </c>
      <c r="DZ42" s="102">
        <f t="shared" si="163"/>
        <v>55.733742388323343</v>
      </c>
      <c r="EA42" s="102">
        <f t="shared" si="164"/>
        <v>56.430995212197274</v>
      </c>
      <c r="EB42" s="102">
        <f t="shared" si="126"/>
        <v>57.314182122437593</v>
      </c>
      <c r="EC42" s="102">
        <f t="shared" si="126"/>
        <v>0</v>
      </c>
      <c r="ED42" s="102">
        <f t="shared" si="126"/>
        <v>0</v>
      </c>
      <c r="EE42" s="102">
        <f t="shared" si="126"/>
        <v>0</v>
      </c>
      <c r="EF42" s="102">
        <f t="shared" si="126"/>
        <v>0</v>
      </c>
      <c r="EG42" s="102">
        <f t="shared" si="126"/>
        <v>0</v>
      </c>
      <c r="EH42" s="102">
        <f t="shared" si="126"/>
        <v>0</v>
      </c>
      <c r="EI42" s="102">
        <f t="shared" si="126"/>
        <v>0</v>
      </c>
      <c r="EJ42" s="102">
        <f t="shared" si="126"/>
        <v>0</v>
      </c>
      <c r="EK42" s="102">
        <f t="shared" si="126"/>
        <v>0</v>
      </c>
      <c r="EL42" s="102">
        <f t="shared" si="126"/>
        <v>0</v>
      </c>
      <c r="EM42" s="102">
        <f t="shared" si="126"/>
        <v>0</v>
      </c>
      <c r="EN42" s="102">
        <f t="shared" si="126"/>
        <v>0</v>
      </c>
      <c r="EO42" s="102">
        <f t="shared" si="126"/>
        <v>0</v>
      </c>
      <c r="EP42" s="102">
        <f t="shared" si="126"/>
        <v>0</v>
      </c>
      <c r="EQ42" s="102">
        <f t="shared" si="125"/>
        <v>0</v>
      </c>
      <c r="ER42" s="102">
        <f t="shared" si="125"/>
        <v>0</v>
      </c>
      <c r="ES42" s="102">
        <f t="shared" si="125"/>
        <v>0</v>
      </c>
      <c r="ET42" s="102">
        <f t="shared" si="125"/>
        <v>0</v>
      </c>
      <c r="EU42" s="102">
        <f t="shared" si="125"/>
        <v>0</v>
      </c>
      <c r="EW42">
        <v>42</v>
      </c>
      <c r="FB42" s="85">
        <f ca="1">HLOOKUP(FB$1,$F$1:$BZ$108,$EW42,FALSE)</f>
        <v>1156</v>
      </c>
      <c r="FC42" s="85">
        <f ca="1">HLOOKUP(FC$1,$F$1:$BZ$108,$EW42,FALSE)</f>
        <v>1156</v>
      </c>
      <c r="FD42" s="85">
        <f ca="1">HLOOKUP(FD$1,$F$1:$BZ$108,$EW42,FALSE)</f>
        <v>1186</v>
      </c>
      <c r="FE42" s="85">
        <f ca="1">HLOOKUP(FE$1,$F$1:$BZ$108,$EW42,FALSE)</f>
        <v>1199</v>
      </c>
      <c r="FF42" s="85">
        <f ca="1">HLOOKUP(FF$1,$F$1:$BZ$108,$EW42,FALSE)</f>
        <v>1214</v>
      </c>
      <c r="FG42" s="85">
        <f ca="1">HLOOKUP(FG$1,$F$1:$BZ$108,$EW42,FALSE)</f>
        <v>1233</v>
      </c>
      <c r="FI42" s="85">
        <f t="shared" ca="1" si="97"/>
        <v>35.796411625528755</v>
      </c>
      <c r="FJ42">
        <v>4.1000000000000003E-3</v>
      </c>
      <c r="FK42" s="85">
        <f ca="1">HLOOKUP(FK$1,$F$1:$BZ$108,$EW42,FALSE)/CA42*100000+FJ42</f>
        <v>573.14592122437591</v>
      </c>
      <c r="FL42" t="str">
        <f t="shared" si="98"/>
        <v xml:space="preserve">Imperia </v>
      </c>
      <c r="FM42">
        <f t="shared" ca="1" si="108"/>
        <v>368.38099575619174</v>
      </c>
      <c r="FN42" t="str">
        <f t="shared" ca="1" si="100"/>
        <v xml:space="preserve">La Spezia </v>
      </c>
      <c r="FO42" s="2">
        <v>67</v>
      </c>
      <c r="FP42" s="128">
        <f t="shared" ca="1" si="109"/>
        <v>19.759208384207998</v>
      </c>
      <c r="FQ42" t="str">
        <f t="shared" ca="1" si="102"/>
        <v xml:space="preserve">Macerata </v>
      </c>
      <c r="FR42" s="2">
        <v>67</v>
      </c>
      <c r="FS42">
        <f t="shared" ca="1" si="103"/>
        <v>65</v>
      </c>
      <c r="FT42">
        <f t="shared" ca="1" si="104"/>
        <v>132.00409999999999</v>
      </c>
      <c r="FU42" t="str">
        <f t="shared" ca="1" si="105"/>
        <v xml:space="preserve">Macerata </v>
      </c>
      <c r="FV42" s="85">
        <f t="shared" ca="1" si="106"/>
        <v>132.00409999999999</v>
      </c>
      <c r="FW42" t="str">
        <f t="shared" ca="1" si="107"/>
        <v xml:space="preserve">Macerata </v>
      </c>
    </row>
    <row r="43" spans="1:179" x14ac:dyDescent="0.25">
      <c r="A43">
        <f>IF(B43='Cruscotto province'!$E$3,A42+1,A42)</f>
        <v>4</v>
      </c>
      <c r="B43" t="s">
        <v>70</v>
      </c>
      <c r="C43" t="s">
        <v>183</v>
      </c>
      <c r="D43" s="2">
        <f>IFERROR(_xlfn.NUMBERVALUE(VLOOKUP(C43,'Sel province'!$F$2:$J$150,5,FALSE)),0)</f>
        <v>53</v>
      </c>
      <c r="E43" s="85"/>
      <c r="G43" s="85"/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1</v>
      </c>
      <c r="U43">
        <v>4</v>
      </c>
      <c r="V43">
        <v>4</v>
      </c>
      <c r="W43">
        <v>4</v>
      </c>
      <c r="X43">
        <v>4</v>
      </c>
      <c r="Y43">
        <v>4</v>
      </c>
      <c r="Z43">
        <v>4</v>
      </c>
      <c r="AA43">
        <v>4</v>
      </c>
      <c r="AB43">
        <v>9</v>
      </c>
      <c r="AC43">
        <v>9</v>
      </c>
      <c r="AD43">
        <v>13</v>
      </c>
      <c r="AE43">
        <v>9</v>
      </c>
      <c r="AF43">
        <v>9</v>
      </c>
      <c r="AG43">
        <v>9</v>
      </c>
      <c r="AH43">
        <v>10</v>
      </c>
      <c r="AI43">
        <v>11</v>
      </c>
      <c r="AJ43">
        <v>15</v>
      </c>
      <c r="AK43">
        <v>40</v>
      </c>
      <c r="AL43">
        <v>44</v>
      </c>
      <c r="AM43">
        <v>44</v>
      </c>
      <c r="AN43">
        <v>43</v>
      </c>
      <c r="AO43">
        <v>43</v>
      </c>
      <c r="AP43">
        <v>43</v>
      </c>
      <c r="AQ43">
        <v>43</v>
      </c>
      <c r="AR43">
        <v>43</v>
      </c>
      <c r="AS43">
        <v>50</v>
      </c>
      <c r="AT43">
        <v>50</v>
      </c>
      <c r="AU43">
        <v>50</v>
      </c>
      <c r="AV43">
        <v>50</v>
      </c>
      <c r="AW43">
        <v>50</v>
      </c>
      <c r="AX43">
        <v>50</v>
      </c>
      <c r="AY43">
        <v>50</v>
      </c>
      <c r="AZ43">
        <v>50</v>
      </c>
      <c r="BA43">
        <v>51</v>
      </c>
      <c r="BB43">
        <v>51</v>
      </c>
      <c r="BC43">
        <v>51</v>
      </c>
      <c r="BD43">
        <v>51</v>
      </c>
      <c r="BE43">
        <v>53</v>
      </c>
      <c r="BF43">
        <v>53</v>
      </c>
      <c r="CA43" s="101">
        <v>85805</v>
      </c>
      <c r="CB43" s="102">
        <f t="shared" si="44"/>
        <v>0</v>
      </c>
      <c r="CC43" s="102">
        <f t="shared" si="112"/>
        <v>0</v>
      </c>
      <c r="CD43" s="102">
        <f t="shared" si="113"/>
        <v>0</v>
      </c>
      <c r="CE43" s="102">
        <f t="shared" si="114"/>
        <v>0</v>
      </c>
      <c r="CF43" s="102">
        <f t="shared" si="115"/>
        <v>0</v>
      </c>
      <c r="CG43" s="102">
        <f t="shared" si="116"/>
        <v>0</v>
      </c>
      <c r="CH43" s="102">
        <f t="shared" si="117"/>
        <v>0</v>
      </c>
      <c r="CI43" s="102">
        <f t="shared" si="118"/>
        <v>0</v>
      </c>
      <c r="CJ43" s="102">
        <f t="shared" si="119"/>
        <v>0</v>
      </c>
      <c r="CK43" s="102">
        <f t="shared" si="120"/>
        <v>0</v>
      </c>
      <c r="CL43" s="102">
        <f t="shared" si="121"/>
        <v>0</v>
      </c>
      <c r="CM43" s="102">
        <f t="shared" si="122"/>
        <v>0</v>
      </c>
      <c r="CN43" s="102">
        <f t="shared" si="123"/>
        <v>0</v>
      </c>
      <c r="CO43" s="102">
        <f t="shared" si="124"/>
        <v>0</v>
      </c>
      <c r="CP43" s="102">
        <f t="shared" si="127"/>
        <v>0.11654332498106172</v>
      </c>
      <c r="CQ43" s="102">
        <f t="shared" si="128"/>
        <v>0.46617329992424689</v>
      </c>
      <c r="CR43" s="102">
        <f t="shared" si="129"/>
        <v>0.46617329992424689</v>
      </c>
      <c r="CS43" s="102">
        <f t="shared" si="130"/>
        <v>0.46617329992424689</v>
      </c>
      <c r="CT43" s="102">
        <f t="shared" si="131"/>
        <v>0.46617329992424689</v>
      </c>
      <c r="CU43" s="102">
        <f t="shared" si="132"/>
        <v>0.46617329992424689</v>
      </c>
      <c r="CV43" s="102">
        <f t="shared" si="133"/>
        <v>0.46617329992424689</v>
      </c>
      <c r="CW43" s="102">
        <f t="shared" si="134"/>
        <v>0.46617329992424689</v>
      </c>
      <c r="CX43" s="102">
        <f t="shared" si="135"/>
        <v>1.0488899248295553</v>
      </c>
      <c r="CY43" s="102">
        <f t="shared" si="136"/>
        <v>1.0488899248295553</v>
      </c>
      <c r="CZ43" s="102">
        <f t="shared" si="137"/>
        <v>1.5150632247538023</v>
      </c>
      <c r="DA43" s="102">
        <f t="shared" si="138"/>
        <v>1.0488899248295553</v>
      </c>
      <c r="DB43" s="102">
        <f t="shared" si="139"/>
        <v>1.0488899248295553</v>
      </c>
      <c r="DC43" s="102">
        <f t="shared" si="140"/>
        <v>1.0488899248295553</v>
      </c>
      <c r="DD43" s="102">
        <f t="shared" si="141"/>
        <v>1.165433249810617</v>
      </c>
      <c r="DE43" s="102">
        <f t="shared" si="142"/>
        <v>1.2819765747916787</v>
      </c>
      <c r="DF43" s="102">
        <f t="shared" si="143"/>
        <v>1.7481498747159256</v>
      </c>
      <c r="DG43" s="102">
        <f t="shared" si="144"/>
        <v>4.6617329992424681</v>
      </c>
      <c r="DH43" s="102">
        <f t="shared" si="145"/>
        <v>5.1279062991667148</v>
      </c>
      <c r="DI43" s="102">
        <f t="shared" si="146"/>
        <v>5.1279062991667148</v>
      </c>
      <c r="DJ43" s="102">
        <f t="shared" si="147"/>
        <v>5.011362974185654</v>
      </c>
      <c r="DK43" s="102">
        <f t="shared" si="148"/>
        <v>5.011362974185654</v>
      </c>
      <c r="DL43" s="102">
        <f t="shared" si="149"/>
        <v>5.011362974185654</v>
      </c>
      <c r="DM43" s="102">
        <f t="shared" si="150"/>
        <v>5.011362974185654</v>
      </c>
      <c r="DN43" s="102">
        <f t="shared" si="151"/>
        <v>5.011362974185654</v>
      </c>
      <c r="DO43" s="102">
        <f t="shared" si="152"/>
        <v>5.8271662490530858</v>
      </c>
      <c r="DP43" s="102">
        <f t="shared" si="153"/>
        <v>5.8271662490530858</v>
      </c>
      <c r="DQ43" s="102">
        <f t="shared" si="154"/>
        <v>5.8271662490530858</v>
      </c>
      <c r="DR43" s="102">
        <f t="shared" si="155"/>
        <v>5.8271662490530858</v>
      </c>
      <c r="DS43" s="102">
        <f t="shared" si="156"/>
        <v>5.8271662490530858</v>
      </c>
      <c r="DT43" s="102">
        <f t="shared" si="157"/>
        <v>5.8271662490530858</v>
      </c>
      <c r="DU43" s="102">
        <f t="shared" si="158"/>
        <v>5.8271662490530858</v>
      </c>
      <c r="DV43" s="102">
        <f t="shared" si="159"/>
        <v>5.8271662490530858</v>
      </c>
      <c r="DW43" s="102">
        <f t="shared" si="160"/>
        <v>5.9437095740341466</v>
      </c>
      <c r="DX43" s="102">
        <f t="shared" si="161"/>
        <v>5.9437095740341466</v>
      </c>
      <c r="DY43" s="102">
        <f t="shared" si="162"/>
        <v>5.9437095740341466</v>
      </c>
      <c r="DZ43" s="102">
        <f t="shared" si="163"/>
        <v>5.9437095740341466</v>
      </c>
      <c r="EA43" s="102">
        <f t="shared" si="164"/>
        <v>6.1767962239962708</v>
      </c>
      <c r="EB43" s="102">
        <f t="shared" si="126"/>
        <v>6.1767962239962708</v>
      </c>
      <c r="EC43" s="102">
        <f t="shared" si="126"/>
        <v>0</v>
      </c>
      <c r="ED43" s="102">
        <f t="shared" si="126"/>
        <v>0</v>
      </c>
      <c r="EE43" s="102">
        <f t="shared" si="126"/>
        <v>0</v>
      </c>
      <c r="EF43" s="102">
        <f t="shared" si="126"/>
        <v>0</v>
      </c>
      <c r="EG43" s="102">
        <f t="shared" si="126"/>
        <v>0</v>
      </c>
      <c r="EH43" s="102">
        <f t="shared" si="126"/>
        <v>0</v>
      </c>
      <c r="EI43" s="102">
        <f t="shared" si="126"/>
        <v>0</v>
      </c>
      <c r="EJ43" s="102">
        <f t="shared" si="126"/>
        <v>0</v>
      </c>
      <c r="EK43" s="102">
        <f t="shared" si="126"/>
        <v>0</v>
      </c>
      <c r="EL43" s="102">
        <f t="shared" si="126"/>
        <v>0</v>
      </c>
      <c r="EM43" s="102">
        <f t="shared" si="126"/>
        <v>0</v>
      </c>
      <c r="EN43" s="102">
        <f t="shared" si="126"/>
        <v>0</v>
      </c>
      <c r="EO43" s="102">
        <f t="shared" si="126"/>
        <v>0</v>
      </c>
      <c r="EP43" s="102">
        <f t="shared" si="126"/>
        <v>0</v>
      </c>
      <c r="EQ43" s="102">
        <f t="shared" si="125"/>
        <v>0</v>
      </c>
      <c r="ER43" s="102">
        <f t="shared" si="125"/>
        <v>0</v>
      </c>
      <c r="ES43" s="102">
        <f t="shared" si="125"/>
        <v>0</v>
      </c>
      <c r="ET43" s="102">
        <f t="shared" si="125"/>
        <v>0</v>
      </c>
      <c r="EU43" s="102">
        <f t="shared" si="125"/>
        <v>0</v>
      </c>
      <c r="EW43">
        <v>43</v>
      </c>
      <c r="FB43" s="85">
        <f ca="1">HLOOKUP(FB$1,$F$1:$BZ$108,$EW43,FALSE)</f>
        <v>51</v>
      </c>
      <c r="FC43" s="85">
        <f ca="1">HLOOKUP(FC$1,$F$1:$BZ$108,$EW43,FALSE)</f>
        <v>51</v>
      </c>
      <c r="FD43" s="85">
        <f ca="1">HLOOKUP(FD$1,$F$1:$BZ$108,$EW43,FALSE)</f>
        <v>51</v>
      </c>
      <c r="FE43" s="85">
        <f ca="1">HLOOKUP(FE$1,$F$1:$BZ$108,$EW43,FALSE)</f>
        <v>51</v>
      </c>
      <c r="FF43" s="85">
        <f ca="1">HLOOKUP(FF$1,$F$1:$BZ$108,$EW43,FALSE)</f>
        <v>53</v>
      </c>
      <c r="FG43" s="85">
        <f ca="1">HLOOKUP(FG$1,$F$1:$BZ$108,$EW43,FALSE)</f>
        <v>53</v>
      </c>
      <c r="FI43" s="85">
        <f t="shared" ca="1" si="97"/>
        <v>2.3350664996212345</v>
      </c>
      <c r="FJ43">
        <v>4.1999999999999997E-3</v>
      </c>
      <c r="FK43" s="85">
        <f ca="1">HLOOKUP(FK$1,$F$1:$BZ$108,$EW43,FALSE)/CA43*100000+FJ43</f>
        <v>61.772162239962704</v>
      </c>
      <c r="FL43" t="str">
        <f t="shared" si="98"/>
        <v xml:space="preserve">Isernia </v>
      </c>
      <c r="FM43">
        <f t="shared" ca="1" si="108"/>
        <v>318.94501158849556</v>
      </c>
      <c r="FN43" t="str">
        <f t="shared" ca="1" si="100"/>
        <v xml:space="preserve">Lucca </v>
      </c>
      <c r="FO43" s="2">
        <v>66</v>
      </c>
      <c r="FP43" s="128">
        <f t="shared" ca="1" si="109"/>
        <v>19.324723511164439</v>
      </c>
      <c r="FQ43" t="str">
        <f t="shared" ca="1" si="102"/>
        <v xml:space="preserve">Venezia </v>
      </c>
      <c r="FR43" s="2">
        <v>66</v>
      </c>
      <c r="FS43">
        <f t="shared" ca="1" si="103"/>
        <v>61</v>
      </c>
      <c r="FT43">
        <f t="shared" ca="1" si="104"/>
        <v>127.0042</v>
      </c>
      <c r="FU43" t="str">
        <f t="shared" ca="1" si="105"/>
        <v xml:space="preserve">Venezia </v>
      </c>
      <c r="FV43" s="85">
        <f t="shared" ca="1" si="106"/>
        <v>132.00360000000001</v>
      </c>
      <c r="FW43" t="str">
        <f t="shared" ca="1" si="107"/>
        <v xml:space="preserve">Varese </v>
      </c>
    </row>
    <row r="44" spans="1:179" x14ac:dyDescent="0.25">
      <c r="A44">
        <f>IF(B44='Cruscotto province'!$E$3,A43+1,A43)</f>
        <v>4</v>
      </c>
      <c r="B44" t="s">
        <v>67</v>
      </c>
      <c r="C44" t="s">
        <v>184</v>
      </c>
      <c r="D44" s="2">
        <f>IFERROR(_xlfn.NUMBERVALUE(VLOOKUP(C44,'Sel province'!$F$2:$J$150,5,FALSE)),0)</f>
        <v>813</v>
      </c>
      <c r="E44" s="85"/>
      <c r="F44">
        <v>1</v>
      </c>
      <c r="G44" s="85">
        <v>1</v>
      </c>
      <c r="H44">
        <v>1</v>
      </c>
      <c r="I44">
        <v>5</v>
      </c>
      <c r="J44">
        <v>11</v>
      </c>
      <c r="K44">
        <v>15</v>
      </c>
      <c r="L44">
        <v>15</v>
      </c>
      <c r="M44">
        <v>19</v>
      </c>
      <c r="N44">
        <v>26</v>
      </c>
      <c r="O44">
        <v>37</v>
      </c>
      <c r="P44">
        <v>52</v>
      </c>
      <c r="Q44">
        <v>60</v>
      </c>
      <c r="R44">
        <v>60</v>
      </c>
      <c r="S44">
        <v>65</v>
      </c>
      <c r="T44">
        <v>83</v>
      </c>
      <c r="U44">
        <v>88</v>
      </c>
      <c r="V44">
        <v>90</v>
      </c>
      <c r="W44">
        <v>94</v>
      </c>
      <c r="X44">
        <v>99</v>
      </c>
      <c r="Y44">
        <v>110</v>
      </c>
      <c r="Z44">
        <v>104</v>
      </c>
      <c r="AA44">
        <v>137</v>
      </c>
      <c r="AB44">
        <v>149</v>
      </c>
      <c r="AC44">
        <v>213</v>
      </c>
      <c r="AD44">
        <v>234</v>
      </c>
      <c r="AE44">
        <v>233</v>
      </c>
      <c r="AF44">
        <v>234</v>
      </c>
      <c r="AG44">
        <v>248</v>
      </c>
      <c r="AH44">
        <v>245</v>
      </c>
      <c r="AI44">
        <v>250</v>
      </c>
      <c r="AJ44">
        <v>323</v>
      </c>
      <c r="AK44">
        <v>341</v>
      </c>
      <c r="AL44">
        <v>445</v>
      </c>
      <c r="AM44">
        <v>450</v>
      </c>
      <c r="AN44">
        <v>463</v>
      </c>
      <c r="AO44">
        <v>605</v>
      </c>
      <c r="AP44">
        <v>619</v>
      </c>
      <c r="AQ44">
        <v>629</v>
      </c>
      <c r="AR44">
        <v>629</v>
      </c>
      <c r="AS44">
        <v>670</v>
      </c>
      <c r="AT44">
        <v>670</v>
      </c>
      <c r="AU44">
        <v>660</v>
      </c>
      <c r="AV44">
        <v>696</v>
      </c>
      <c r="AW44">
        <v>720</v>
      </c>
      <c r="AX44">
        <v>725</v>
      </c>
      <c r="AY44">
        <v>741</v>
      </c>
      <c r="AZ44">
        <v>767</v>
      </c>
      <c r="BA44">
        <v>777</v>
      </c>
      <c r="BB44">
        <v>788</v>
      </c>
      <c r="BC44">
        <v>793</v>
      </c>
      <c r="BD44">
        <v>803</v>
      </c>
      <c r="BE44">
        <v>809</v>
      </c>
      <c r="BF44">
        <v>813</v>
      </c>
      <c r="CA44" s="101">
        <v>220698</v>
      </c>
      <c r="CB44" s="102">
        <f t="shared" si="44"/>
        <v>4.5310786685878443E-2</v>
      </c>
      <c r="CC44" s="102">
        <f t="shared" si="112"/>
        <v>4.5310786685878443E-2</v>
      </c>
      <c r="CD44" s="102">
        <f t="shared" si="113"/>
        <v>4.5310786685878443E-2</v>
      </c>
      <c r="CE44" s="102">
        <f t="shared" si="114"/>
        <v>0.2265539334293922</v>
      </c>
      <c r="CF44" s="102">
        <f t="shared" si="115"/>
        <v>0.49841865354466286</v>
      </c>
      <c r="CG44" s="102">
        <f t="shared" si="116"/>
        <v>0.67966180028817669</v>
      </c>
      <c r="CH44" s="102">
        <f t="shared" si="117"/>
        <v>0.67966180028817669</v>
      </c>
      <c r="CI44" s="102">
        <f t="shared" si="118"/>
        <v>0.8609049470316904</v>
      </c>
      <c r="CJ44" s="102">
        <f t="shared" si="119"/>
        <v>1.1780804538328395</v>
      </c>
      <c r="CK44" s="102">
        <f t="shared" si="120"/>
        <v>1.6764991073775024</v>
      </c>
      <c r="CL44" s="102">
        <f t="shared" si="121"/>
        <v>2.3561609076656791</v>
      </c>
      <c r="CM44" s="102">
        <f t="shared" si="122"/>
        <v>2.7186472011527067</v>
      </c>
      <c r="CN44" s="102">
        <f t="shared" si="123"/>
        <v>2.7186472011527067</v>
      </c>
      <c r="CO44" s="102">
        <f t="shared" si="124"/>
        <v>2.9452011345820988</v>
      </c>
      <c r="CP44" s="102">
        <f t="shared" si="127"/>
        <v>3.7607952949279104</v>
      </c>
      <c r="CQ44" s="102">
        <f t="shared" si="128"/>
        <v>3.9873492283573029</v>
      </c>
      <c r="CR44" s="102">
        <f t="shared" si="129"/>
        <v>4.0779708017290597</v>
      </c>
      <c r="CS44" s="102">
        <f t="shared" si="130"/>
        <v>4.2592139484725733</v>
      </c>
      <c r="CT44" s="102">
        <f t="shared" si="131"/>
        <v>4.4857678819019657</v>
      </c>
      <c r="CU44" s="102">
        <f t="shared" si="132"/>
        <v>4.9841865354466286</v>
      </c>
      <c r="CV44" s="102">
        <f t="shared" si="133"/>
        <v>4.7123218153313582</v>
      </c>
      <c r="CW44" s="102">
        <f t="shared" si="134"/>
        <v>6.2075777759653468</v>
      </c>
      <c r="CX44" s="102">
        <f t="shared" si="135"/>
        <v>6.7513072161958876</v>
      </c>
      <c r="CY44" s="102">
        <f t="shared" si="136"/>
        <v>9.6511975640921079</v>
      </c>
      <c r="CZ44" s="102">
        <f t="shared" si="137"/>
        <v>10.602724084495556</v>
      </c>
      <c r="DA44" s="102">
        <f t="shared" si="138"/>
        <v>10.557413297809678</v>
      </c>
      <c r="DB44" s="102">
        <f t="shared" si="139"/>
        <v>10.602724084495556</v>
      </c>
      <c r="DC44" s="102">
        <f t="shared" si="140"/>
        <v>11.237075098097854</v>
      </c>
      <c r="DD44" s="102">
        <f t="shared" si="141"/>
        <v>11.101142738040217</v>
      </c>
      <c r="DE44" s="102">
        <f t="shared" si="142"/>
        <v>11.32769667146961</v>
      </c>
      <c r="DF44" s="102">
        <f t="shared" si="143"/>
        <v>14.635384099538737</v>
      </c>
      <c r="DG44" s="102">
        <f t="shared" si="144"/>
        <v>15.450978259884547</v>
      </c>
      <c r="DH44" s="102">
        <f t="shared" si="145"/>
        <v>20.163300075215908</v>
      </c>
      <c r="DI44" s="102">
        <f t="shared" si="146"/>
        <v>20.389854008645298</v>
      </c>
      <c r="DJ44" s="102">
        <f t="shared" si="147"/>
        <v>20.978894235561718</v>
      </c>
      <c r="DK44" s="102">
        <f t="shared" si="148"/>
        <v>27.413025944956456</v>
      </c>
      <c r="DL44" s="102">
        <f t="shared" si="149"/>
        <v>28.047376958558754</v>
      </c>
      <c r="DM44" s="102">
        <f t="shared" si="150"/>
        <v>28.500484825417541</v>
      </c>
      <c r="DN44" s="102">
        <f t="shared" si="151"/>
        <v>28.500484825417541</v>
      </c>
      <c r="DO44" s="102">
        <f t="shared" si="152"/>
        <v>30.358227079538555</v>
      </c>
      <c r="DP44" s="102">
        <f t="shared" si="153"/>
        <v>30.358227079538555</v>
      </c>
      <c r="DQ44" s="102">
        <f t="shared" si="154"/>
        <v>29.905119212679772</v>
      </c>
      <c r="DR44" s="102">
        <f t="shared" si="155"/>
        <v>31.536307533371392</v>
      </c>
      <c r="DS44" s="102">
        <f t="shared" si="156"/>
        <v>32.623766413832477</v>
      </c>
      <c r="DT44" s="102">
        <f t="shared" si="157"/>
        <v>32.850320347261871</v>
      </c>
      <c r="DU44" s="102">
        <f t="shared" si="158"/>
        <v>33.575292934235925</v>
      </c>
      <c r="DV44" s="102">
        <f t="shared" si="159"/>
        <v>34.753373388068766</v>
      </c>
      <c r="DW44" s="102">
        <f t="shared" si="160"/>
        <v>35.206481254927553</v>
      </c>
      <c r="DX44" s="102">
        <f t="shared" si="161"/>
        <v>35.704899908472214</v>
      </c>
      <c r="DY44" s="102">
        <f t="shared" si="162"/>
        <v>35.931453841901607</v>
      </c>
      <c r="DZ44" s="102">
        <f t="shared" si="163"/>
        <v>36.384561708760387</v>
      </c>
      <c r="EA44" s="102">
        <f t="shared" si="164"/>
        <v>36.656426428875662</v>
      </c>
      <c r="EB44" s="102">
        <f t="shared" si="126"/>
        <v>36.837669575619174</v>
      </c>
      <c r="EC44" s="102">
        <f t="shared" si="126"/>
        <v>0</v>
      </c>
      <c r="ED44" s="102">
        <f t="shared" si="126"/>
        <v>0</v>
      </c>
      <c r="EE44" s="102">
        <f t="shared" si="126"/>
        <v>0</v>
      </c>
      <c r="EF44" s="102">
        <f t="shared" si="126"/>
        <v>0</v>
      </c>
      <c r="EG44" s="102">
        <f t="shared" si="126"/>
        <v>0</v>
      </c>
      <c r="EH44" s="102">
        <f t="shared" si="126"/>
        <v>0</v>
      </c>
      <c r="EI44" s="102">
        <f t="shared" si="126"/>
        <v>0</v>
      </c>
      <c r="EJ44" s="102">
        <f t="shared" si="126"/>
        <v>0</v>
      </c>
      <c r="EK44" s="102">
        <f t="shared" si="126"/>
        <v>0</v>
      </c>
      <c r="EL44" s="102">
        <f t="shared" si="126"/>
        <v>0</v>
      </c>
      <c r="EM44" s="102">
        <f t="shared" si="126"/>
        <v>0</v>
      </c>
      <c r="EN44" s="102">
        <f t="shared" si="126"/>
        <v>0</v>
      </c>
      <c r="EO44" s="102">
        <f t="shared" si="126"/>
        <v>0</v>
      </c>
      <c r="EP44" s="102">
        <f t="shared" si="126"/>
        <v>0</v>
      </c>
      <c r="EQ44" s="102">
        <f t="shared" si="125"/>
        <v>0</v>
      </c>
      <c r="ER44" s="102">
        <f t="shared" si="125"/>
        <v>0</v>
      </c>
      <c r="ES44" s="102">
        <f t="shared" si="125"/>
        <v>0</v>
      </c>
      <c r="ET44" s="102">
        <f t="shared" si="125"/>
        <v>0</v>
      </c>
      <c r="EU44" s="102">
        <f t="shared" si="125"/>
        <v>0</v>
      </c>
      <c r="EW44">
        <v>44</v>
      </c>
      <c r="FB44" s="85">
        <f ca="1">HLOOKUP(FB$1,$F$1:$BZ$108,$EW44,FALSE)</f>
        <v>777</v>
      </c>
      <c r="FC44" s="85">
        <f ca="1">HLOOKUP(FC$1,$F$1:$BZ$108,$EW44,FALSE)</f>
        <v>788</v>
      </c>
      <c r="FD44" s="85">
        <f ca="1">HLOOKUP(FD$1,$F$1:$BZ$108,$EW44,FALSE)</f>
        <v>793</v>
      </c>
      <c r="FE44" s="85">
        <f ca="1">HLOOKUP(FE$1,$F$1:$BZ$108,$EW44,FALSE)</f>
        <v>803</v>
      </c>
      <c r="FF44" s="85">
        <f ca="1">HLOOKUP(FF$1,$F$1:$BZ$108,$EW44,FALSE)</f>
        <v>809</v>
      </c>
      <c r="FG44" s="85">
        <f ca="1">HLOOKUP(FG$1,$F$1:$BZ$108,$EW44,FALSE)</f>
        <v>813</v>
      </c>
      <c r="FI44" s="85">
        <f t="shared" ca="1" si="97"/>
        <v>16.316183206916239</v>
      </c>
      <c r="FJ44">
        <v>4.3E-3</v>
      </c>
      <c r="FK44" s="85">
        <f ca="1">HLOOKUP(FK$1,$F$1:$BZ$108,$EW44,FALSE)/CA44*100000+FJ44</f>
        <v>368.38099575619174</v>
      </c>
      <c r="FL44" t="str">
        <f t="shared" si="98"/>
        <v xml:space="preserve">La Spezia </v>
      </c>
      <c r="FM44">
        <f t="shared" ca="1" si="108"/>
        <v>308.85901680071242</v>
      </c>
      <c r="FN44" t="str">
        <f t="shared" ca="1" si="100"/>
        <v xml:space="preserve">Macerata </v>
      </c>
      <c r="FO44" s="2">
        <v>65</v>
      </c>
      <c r="FP44" s="128">
        <f t="shared" ca="1" si="109"/>
        <v>18.159168575002138</v>
      </c>
      <c r="FQ44" t="str">
        <f t="shared" ca="1" si="102"/>
        <v xml:space="preserve">Vicenza </v>
      </c>
      <c r="FR44" s="2">
        <v>65</v>
      </c>
      <c r="FS44">
        <f t="shared" ca="1" si="103"/>
        <v>64</v>
      </c>
      <c r="FT44">
        <f t="shared" ca="1" si="104"/>
        <v>129.0043</v>
      </c>
      <c r="FU44" t="str">
        <f t="shared" ca="1" si="105"/>
        <v xml:space="preserve">Vicenza </v>
      </c>
      <c r="FV44" s="85">
        <f t="shared" ca="1" si="106"/>
        <v>131.00460000000001</v>
      </c>
      <c r="FW44" t="str">
        <f t="shared" ca="1" si="107"/>
        <v xml:space="preserve">Forlì-Cesena </v>
      </c>
    </row>
    <row r="45" spans="1:179" x14ac:dyDescent="0.25">
      <c r="A45">
        <f>IF(B45='Cruscotto province'!$E$3,A44+1,A44)</f>
        <v>4</v>
      </c>
      <c r="B45" t="s">
        <v>60</v>
      </c>
      <c r="C45" t="s">
        <v>185</v>
      </c>
      <c r="D45" s="2">
        <f>IFERROR(_xlfn.NUMBERVALUE(VLOOKUP(C45,'Sel province'!$F$2:$J$150,5,FALSE)),0)</f>
        <v>240</v>
      </c>
      <c r="E45" s="85"/>
      <c r="F45">
        <v>1</v>
      </c>
      <c r="G45" s="85">
        <v>1</v>
      </c>
      <c r="H45">
        <v>1</v>
      </c>
      <c r="I45">
        <v>1</v>
      </c>
      <c r="J45">
        <v>1</v>
      </c>
      <c r="K45">
        <v>5</v>
      </c>
      <c r="L45">
        <v>6</v>
      </c>
      <c r="M45">
        <v>6</v>
      </c>
      <c r="N45">
        <v>8</v>
      </c>
      <c r="O45">
        <v>9</v>
      </c>
      <c r="P45">
        <v>13</v>
      </c>
      <c r="Q45">
        <v>15</v>
      </c>
      <c r="R45">
        <v>18</v>
      </c>
      <c r="S45">
        <v>19</v>
      </c>
      <c r="T45">
        <v>20</v>
      </c>
      <c r="U45">
        <v>25</v>
      </c>
      <c r="V45">
        <v>29</v>
      </c>
      <c r="W45">
        <v>31</v>
      </c>
      <c r="X45">
        <v>38</v>
      </c>
      <c r="Y45">
        <v>40</v>
      </c>
      <c r="Z45">
        <v>47</v>
      </c>
      <c r="AA45">
        <v>60</v>
      </c>
      <c r="AB45">
        <v>64</v>
      </c>
      <c r="AC45">
        <v>75</v>
      </c>
      <c r="AD45">
        <v>88</v>
      </c>
      <c r="AE45">
        <v>101</v>
      </c>
      <c r="AF45">
        <v>115</v>
      </c>
      <c r="AG45">
        <v>123</v>
      </c>
      <c r="AH45">
        <v>128</v>
      </c>
      <c r="AI45">
        <v>140</v>
      </c>
      <c r="AJ45">
        <v>166</v>
      </c>
      <c r="AK45">
        <v>174</v>
      </c>
      <c r="AL45">
        <v>179</v>
      </c>
      <c r="AM45">
        <v>183</v>
      </c>
      <c r="AN45">
        <v>189</v>
      </c>
      <c r="AO45">
        <v>197</v>
      </c>
      <c r="AP45">
        <v>199</v>
      </c>
      <c r="AQ45">
        <v>213</v>
      </c>
      <c r="AR45">
        <v>218</v>
      </c>
      <c r="AS45">
        <v>220</v>
      </c>
      <c r="AT45">
        <v>220</v>
      </c>
      <c r="AU45">
        <v>228</v>
      </c>
      <c r="AV45">
        <v>229</v>
      </c>
      <c r="AW45">
        <v>232</v>
      </c>
      <c r="AX45">
        <v>233</v>
      </c>
      <c r="AY45">
        <v>233</v>
      </c>
      <c r="AZ45">
        <v>237</v>
      </c>
      <c r="BA45">
        <v>237</v>
      </c>
      <c r="BB45">
        <v>238</v>
      </c>
      <c r="BC45">
        <v>238</v>
      </c>
      <c r="BD45">
        <v>241</v>
      </c>
      <c r="BE45">
        <v>241</v>
      </c>
      <c r="BF45">
        <v>240</v>
      </c>
      <c r="CA45" s="101">
        <v>301910</v>
      </c>
      <c r="CB45" s="102">
        <f t="shared" si="44"/>
        <v>3.3122453711370937E-2</v>
      </c>
      <c r="CC45" s="102">
        <f t="shared" si="112"/>
        <v>3.3122453711370937E-2</v>
      </c>
      <c r="CD45" s="102">
        <f t="shared" si="113"/>
        <v>3.3122453711370937E-2</v>
      </c>
      <c r="CE45" s="102">
        <f t="shared" si="114"/>
        <v>3.3122453711370937E-2</v>
      </c>
      <c r="CF45" s="102">
        <f t="shared" si="115"/>
        <v>3.3122453711370937E-2</v>
      </c>
      <c r="CG45" s="102">
        <f t="shared" si="116"/>
        <v>0.16561226855685468</v>
      </c>
      <c r="CH45" s="102">
        <f t="shared" si="117"/>
        <v>0.19873472226822564</v>
      </c>
      <c r="CI45" s="102">
        <f t="shared" si="118"/>
        <v>0.19873472226822564</v>
      </c>
      <c r="CJ45" s="102">
        <f t="shared" si="119"/>
        <v>0.2649796296909675</v>
      </c>
      <c r="CK45" s="102">
        <f t="shared" si="120"/>
        <v>0.29810208340233846</v>
      </c>
      <c r="CL45" s="102">
        <f t="shared" si="121"/>
        <v>0.43059189824782218</v>
      </c>
      <c r="CM45" s="102">
        <f t="shared" si="122"/>
        <v>0.4968368056705641</v>
      </c>
      <c r="CN45" s="102">
        <f t="shared" si="123"/>
        <v>0.59620416680467692</v>
      </c>
      <c r="CO45" s="102">
        <f t="shared" si="124"/>
        <v>0.62932662051604782</v>
      </c>
      <c r="CP45" s="102">
        <f t="shared" si="127"/>
        <v>0.66244907422741872</v>
      </c>
      <c r="CQ45" s="102">
        <f t="shared" si="128"/>
        <v>0.82806134278427346</v>
      </c>
      <c r="CR45" s="102">
        <f t="shared" si="129"/>
        <v>0.96055115762975718</v>
      </c>
      <c r="CS45" s="102">
        <f t="shared" si="130"/>
        <v>1.0267960650524992</v>
      </c>
      <c r="CT45" s="102">
        <f t="shared" si="131"/>
        <v>1.2586532410320956</v>
      </c>
      <c r="CU45" s="102">
        <f t="shared" si="132"/>
        <v>1.3248981484548374</v>
      </c>
      <c r="CV45" s="102">
        <f t="shared" si="133"/>
        <v>1.5567553244344343</v>
      </c>
      <c r="CW45" s="102">
        <f t="shared" si="134"/>
        <v>1.9873472226822564</v>
      </c>
      <c r="CX45" s="102">
        <f t="shared" si="135"/>
        <v>2.11983703752774</v>
      </c>
      <c r="CY45" s="102">
        <f t="shared" si="136"/>
        <v>2.4841840283528205</v>
      </c>
      <c r="CZ45" s="102">
        <f t="shared" si="137"/>
        <v>2.9147759266006426</v>
      </c>
      <c r="DA45" s="102">
        <f t="shared" si="138"/>
        <v>3.3453678248484646</v>
      </c>
      <c r="DB45" s="102">
        <f t="shared" si="139"/>
        <v>3.8090821768076579</v>
      </c>
      <c r="DC45" s="102">
        <f t="shared" si="140"/>
        <v>4.0740618064986256</v>
      </c>
      <c r="DD45" s="102">
        <f t="shared" si="141"/>
        <v>4.23967407505548</v>
      </c>
      <c r="DE45" s="102">
        <f t="shared" si="142"/>
        <v>4.6371435195919313</v>
      </c>
      <c r="DF45" s="102">
        <f t="shared" si="143"/>
        <v>5.4983273160875763</v>
      </c>
      <c r="DG45" s="102">
        <f t="shared" si="144"/>
        <v>5.7633069457785435</v>
      </c>
      <c r="DH45" s="102">
        <f t="shared" si="145"/>
        <v>5.9289192143353979</v>
      </c>
      <c r="DI45" s="102">
        <f t="shared" si="146"/>
        <v>6.061409029180882</v>
      </c>
      <c r="DJ45" s="102">
        <f t="shared" si="147"/>
        <v>6.2601437514491076</v>
      </c>
      <c r="DK45" s="102">
        <f t="shared" si="148"/>
        <v>6.5251233811400748</v>
      </c>
      <c r="DL45" s="102">
        <f t="shared" si="149"/>
        <v>6.5913682885628164</v>
      </c>
      <c r="DM45" s="102">
        <f t="shared" si="150"/>
        <v>7.0550826405220102</v>
      </c>
      <c r="DN45" s="102">
        <f t="shared" si="151"/>
        <v>7.2206949090788646</v>
      </c>
      <c r="DO45" s="102">
        <f t="shared" si="152"/>
        <v>7.286939816501607</v>
      </c>
      <c r="DP45" s="102">
        <f t="shared" si="153"/>
        <v>7.286939816501607</v>
      </c>
      <c r="DQ45" s="102">
        <f t="shared" si="154"/>
        <v>7.5519194461925734</v>
      </c>
      <c r="DR45" s="102">
        <f t="shared" si="155"/>
        <v>7.5850418999039455</v>
      </c>
      <c r="DS45" s="102">
        <f t="shared" si="156"/>
        <v>7.6844092610380574</v>
      </c>
      <c r="DT45" s="102">
        <f t="shared" si="157"/>
        <v>7.7175317147494287</v>
      </c>
      <c r="DU45" s="102">
        <f t="shared" si="158"/>
        <v>7.7175317147494287</v>
      </c>
      <c r="DV45" s="102">
        <f t="shared" si="159"/>
        <v>7.8500215295949127</v>
      </c>
      <c r="DW45" s="102">
        <f t="shared" si="160"/>
        <v>7.8500215295949127</v>
      </c>
      <c r="DX45" s="102">
        <f t="shared" si="161"/>
        <v>7.883143983306284</v>
      </c>
      <c r="DY45" s="102">
        <f t="shared" si="162"/>
        <v>7.883143983306284</v>
      </c>
      <c r="DZ45" s="102">
        <f t="shared" si="163"/>
        <v>7.9825113444403959</v>
      </c>
      <c r="EA45" s="102">
        <f t="shared" si="164"/>
        <v>7.9825113444403959</v>
      </c>
      <c r="EB45" s="102">
        <f t="shared" si="126"/>
        <v>7.9493888907290255</v>
      </c>
      <c r="EC45" s="102">
        <f t="shared" si="126"/>
        <v>0</v>
      </c>
      <c r="ED45" s="102">
        <f t="shared" si="126"/>
        <v>0</v>
      </c>
      <c r="EE45" s="102">
        <f t="shared" si="126"/>
        <v>0</v>
      </c>
      <c r="EF45" s="102">
        <f t="shared" si="126"/>
        <v>0</v>
      </c>
      <c r="EG45" s="102">
        <f t="shared" si="126"/>
        <v>0</v>
      </c>
      <c r="EH45" s="102">
        <f t="shared" si="126"/>
        <v>0</v>
      </c>
      <c r="EI45" s="102">
        <f t="shared" si="126"/>
        <v>0</v>
      </c>
      <c r="EJ45" s="102">
        <f t="shared" si="126"/>
        <v>0</v>
      </c>
      <c r="EK45" s="102">
        <f t="shared" si="126"/>
        <v>0</v>
      </c>
      <c r="EL45" s="102">
        <f t="shared" si="126"/>
        <v>0</v>
      </c>
      <c r="EM45" s="102">
        <f t="shared" si="126"/>
        <v>0</v>
      </c>
      <c r="EN45" s="102">
        <f t="shared" si="126"/>
        <v>0</v>
      </c>
      <c r="EO45" s="102">
        <f t="shared" si="126"/>
        <v>0</v>
      </c>
      <c r="EP45" s="102">
        <f t="shared" si="126"/>
        <v>0</v>
      </c>
      <c r="EQ45" s="102">
        <f t="shared" si="125"/>
        <v>0</v>
      </c>
      <c r="ER45" s="102">
        <f t="shared" si="125"/>
        <v>0</v>
      </c>
      <c r="ES45" s="102">
        <f t="shared" si="125"/>
        <v>0</v>
      </c>
      <c r="ET45" s="102">
        <f t="shared" si="125"/>
        <v>0</v>
      </c>
      <c r="EU45" s="102">
        <f t="shared" si="125"/>
        <v>0</v>
      </c>
      <c r="EW45">
        <v>45</v>
      </c>
      <c r="FB45" s="85">
        <f ca="1">HLOOKUP(FB$1,$F$1:$BZ$108,$EW45,FALSE)</f>
        <v>237</v>
      </c>
      <c r="FC45" s="85">
        <f ca="1">HLOOKUP(FC$1,$F$1:$BZ$108,$EW45,FALSE)</f>
        <v>238</v>
      </c>
      <c r="FD45" s="85">
        <f ca="1">HLOOKUP(FD$1,$F$1:$BZ$108,$EW45,FALSE)</f>
        <v>238</v>
      </c>
      <c r="FE45" s="85">
        <f ca="1">HLOOKUP(FE$1,$F$1:$BZ$108,$EW45,FALSE)</f>
        <v>241</v>
      </c>
      <c r="FF45" s="85">
        <f ca="1">HLOOKUP(FF$1,$F$1:$BZ$108,$EW45,FALSE)</f>
        <v>241</v>
      </c>
      <c r="FG45" s="85">
        <f ca="1">HLOOKUP(FG$1,$F$1:$BZ$108,$EW45,FALSE)</f>
        <v>240</v>
      </c>
      <c r="FI45" s="85">
        <f t="shared" ca="1" si="97"/>
        <v>0.99807361134112815</v>
      </c>
      <c r="FJ45">
        <v>4.4000000000000003E-3</v>
      </c>
      <c r="FK45" s="85">
        <f ca="1">HLOOKUP(FK$1,$F$1:$BZ$108,$EW45,FALSE)/CA45*100000+FJ45</f>
        <v>79.498288907290259</v>
      </c>
      <c r="FL45" t="str">
        <f t="shared" si="98"/>
        <v xml:space="preserve">L'Aquila </v>
      </c>
      <c r="FM45">
        <f t="shared" ca="1" si="108"/>
        <v>293.16200067646764</v>
      </c>
      <c r="FN45" t="str">
        <f t="shared" ca="1" si="100"/>
        <v xml:space="preserve">Vicenza </v>
      </c>
      <c r="FO45" s="2">
        <v>64</v>
      </c>
      <c r="FP45" s="128">
        <f t="shared" ca="1" si="109"/>
        <v>18.126242988491317</v>
      </c>
      <c r="FQ45" t="str">
        <f t="shared" ca="1" si="102"/>
        <v xml:space="preserve">Modena </v>
      </c>
      <c r="FR45" s="2">
        <v>64</v>
      </c>
      <c r="FS45">
        <f t="shared" ca="1" si="103"/>
        <v>81</v>
      </c>
      <c r="FT45">
        <f t="shared" ca="1" si="104"/>
        <v>145.0044</v>
      </c>
      <c r="FU45" t="str">
        <f t="shared" ca="1" si="105"/>
        <v xml:space="preserve">Modena </v>
      </c>
      <c r="FV45" s="85">
        <f t="shared" ca="1" si="106"/>
        <v>129.0043</v>
      </c>
      <c r="FW45" t="str">
        <f t="shared" ca="1" si="107"/>
        <v xml:space="preserve">Vicenza </v>
      </c>
    </row>
    <row r="46" spans="1:179" x14ac:dyDescent="0.25">
      <c r="A46">
        <f>IF(B46='Cruscotto province'!$E$3,A45+1,A45)</f>
        <v>4</v>
      </c>
      <c r="B46" t="s">
        <v>26</v>
      </c>
      <c r="C46" t="s">
        <v>186</v>
      </c>
      <c r="D46" s="2">
        <f>IFERROR(_xlfn.NUMBERVALUE(VLOOKUP(C46,'Sel province'!$F$2:$J$150,5,FALSE)),0)</f>
        <v>465</v>
      </c>
      <c r="E46" s="85"/>
      <c r="H46">
        <v>2</v>
      </c>
      <c r="I46">
        <v>2</v>
      </c>
      <c r="J46">
        <v>6</v>
      </c>
      <c r="K46">
        <v>6</v>
      </c>
      <c r="L46">
        <v>11</v>
      </c>
      <c r="M46">
        <v>11</v>
      </c>
      <c r="N46">
        <v>11</v>
      </c>
      <c r="O46">
        <v>15</v>
      </c>
      <c r="P46">
        <v>20</v>
      </c>
      <c r="Q46">
        <v>23</v>
      </c>
      <c r="R46">
        <v>23</v>
      </c>
      <c r="S46">
        <v>23</v>
      </c>
      <c r="T46">
        <v>23</v>
      </c>
      <c r="U46">
        <v>23</v>
      </c>
      <c r="V46">
        <v>115</v>
      </c>
      <c r="W46">
        <v>136</v>
      </c>
      <c r="X46">
        <v>146</v>
      </c>
      <c r="Y46">
        <v>159</v>
      </c>
      <c r="Z46">
        <v>182</v>
      </c>
      <c r="AA46">
        <v>198</v>
      </c>
      <c r="AB46">
        <v>206</v>
      </c>
      <c r="AC46">
        <v>212</v>
      </c>
      <c r="AD46">
        <v>215</v>
      </c>
      <c r="AE46">
        <v>239</v>
      </c>
      <c r="AF46">
        <v>254</v>
      </c>
      <c r="AG46">
        <v>257</v>
      </c>
      <c r="AH46">
        <v>272</v>
      </c>
      <c r="AI46">
        <v>280</v>
      </c>
      <c r="AJ46">
        <v>304</v>
      </c>
      <c r="AK46">
        <v>318</v>
      </c>
      <c r="AL46">
        <v>336</v>
      </c>
      <c r="AM46">
        <v>349</v>
      </c>
      <c r="AN46">
        <v>356</v>
      </c>
      <c r="AO46">
        <v>364</v>
      </c>
      <c r="AP46">
        <v>377</v>
      </c>
      <c r="AQ46">
        <v>384</v>
      </c>
      <c r="AR46">
        <v>387</v>
      </c>
      <c r="AS46">
        <v>398</v>
      </c>
      <c r="AT46">
        <v>404</v>
      </c>
      <c r="AU46">
        <v>410</v>
      </c>
      <c r="AV46">
        <v>419</v>
      </c>
      <c r="AW46">
        <v>421</v>
      </c>
      <c r="AX46">
        <v>430</v>
      </c>
      <c r="AY46">
        <v>436</v>
      </c>
      <c r="AZ46">
        <v>442</v>
      </c>
      <c r="BA46">
        <v>444</v>
      </c>
      <c r="BB46">
        <v>451</v>
      </c>
      <c r="BC46">
        <v>451</v>
      </c>
      <c r="BD46">
        <v>454</v>
      </c>
      <c r="BE46">
        <v>454</v>
      </c>
      <c r="BF46">
        <v>465</v>
      </c>
      <c r="CA46" s="101">
        <v>574891</v>
      </c>
      <c r="CB46" s="102">
        <f t="shared" si="44"/>
        <v>0</v>
      </c>
      <c r="CC46" s="102">
        <f t="shared" si="112"/>
        <v>0</v>
      </c>
      <c r="CD46" s="102">
        <f t="shared" si="113"/>
        <v>3.4789203518580045E-2</v>
      </c>
      <c r="CE46" s="102">
        <f t="shared" si="114"/>
        <v>3.4789203518580045E-2</v>
      </c>
      <c r="CF46" s="102">
        <f t="shared" si="115"/>
        <v>0.10436761055574012</v>
      </c>
      <c r="CG46" s="102">
        <f t="shared" si="116"/>
        <v>0.10436761055574012</v>
      </c>
      <c r="CH46" s="102">
        <f t="shared" si="117"/>
        <v>0.19134061935219024</v>
      </c>
      <c r="CI46" s="102">
        <f t="shared" si="118"/>
        <v>0.19134061935219024</v>
      </c>
      <c r="CJ46" s="102">
        <f t="shared" si="119"/>
        <v>0.19134061935219024</v>
      </c>
      <c r="CK46" s="102">
        <f t="shared" si="120"/>
        <v>0.26091902638935033</v>
      </c>
      <c r="CL46" s="102">
        <f t="shared" si="121"/>
        <v>0.34789203518580042</v>
      </c>
      <c r="CM46" s="102">
        <f t="shared" si="122"/>
        <v>0.40007584046367056</v>
      </c>
      <c r="CN46" s="102">
        <f t="shared" si="123"/>
        <v>0.40007584046367056</v>
      </c>
      <c r="CO46" s="102">
        <f t="shared" si="124"/>
        <v>0.40007584046367056</v>
      </c>
      <c r="CP46" s="102">
        <f t="shared" si="127"/>
        <v>0.40007584046367056</v>
      </c>
      <c r="CQ46" s="102">
        <f t="shared" si="128"/>
        <v>0.40007584046367056</v>
      </c>
      <c r="CR46" s="102">
        <f t="shared" si="129"/>
        <v>2.0003792023183524</v>
      </c>
      <c r="CS46" s="102">
        <f t="shared" si="130"/>
        <v>2.3656658392634431</v>
      </c>
      <c r="CT46" s="102">
        <f t="shared" si="131"/>
        <v>2.5396118568563431</v>
      </c>
      <c r="CU46" s="102">
        <f t="shared" si="132"/>
        <v>2.7657416797271135</v>
      </c>
      <c r="CV46" s="102">
        <f t="shared" si="133"/>
        <v>3.1658175201907839</v>
      </c>
      <c r="CW46" s="102">
        <f t="shared" si="134"/>
        <v>3.4441311483394244</v>
      </c>
      <c r="CX46" s="102">
        <f t="shared" si="135"/>
        <v>3.5832879624137446</v>
      </c>
      <c r="CY46" s="102">
        <f t="shared" si="136"/>
        <v>3.6876555729694847</v>
      </c>
      <c r="CZ46" s="102">
        <f t="shared" si="137"/>
        <v>3.7398393782473542</v>
      </c>
      <c r="DA46" s="102">
        <f t="shared" si="138"/>
        <v>4.1573098204703154</v>
      </c>
      <c r="DB46" s="102">
        <f t="shared" si="139"/>
        <v>4.4182288468596651</v>
      </c>
      <c r="DC46" s="102">
        <f t="shared" si="140"/>
        <v>4.4704126521375356</v>
      </c>
      <c r="DD46" s="102">
        <f t="shared" si="141"/>
        <v>4.7313316785268862</v>
      </c>
      <c r="DE46" s="102">
        <f t="shared" si="142"/>
        <v>4.870488492601206</v>
      </c>
      <c r="DF46" s="102">
        <f t="shared" si="143"/>
        <v>5.2879589348241662</v>
      </c>
      <c r="DG46" s="102">
        <f t="shared" si="144"/>
        <v>5.531483359454227</v>
      </c>
      <c r="DH46" s="102">
        <f t="shared" si="145"/>
        <v>5.8445861911214472</v>
      </c>
      <c r="DI46" s="102">
        <f t="shared" si="146"/>
        <v>6.0707160139922181</v>
      </c>
      <c r="DJ46" s="102">
        <f t="shared" si="147"/>
        <v>6.192478226307248</v>
      </c>
      <c r="DK46" s="102">
        <f t="shared" si="148"/>
        <v>6.3316350403815678</v>
      </c>
      <c r="DL46" s="102">
        <f t="shared" si="149"/>
        <v>6.5577648632523386</v>
      </c>
      <c r="DM46" s="102">
        <f t="shared" si="150"/>
        <v>6.6795270755673677</v>
      </c>
      <c r="DN46" s="102">
        <f t="shared" si="151"/>
        <v>6.7317108808452382</v>
      </c>
      <c r="DO46" s="102">
        <f t="shared" si="152"/>
        <v>6.9230515001974284</v>
      </c>
      <c r="DP46" s="102">
        <f t="shared" si="153"/>
        <v>7.0274191107531685</v>
      </c>
      <c r="DQ46" s="102">
        <f t="shared" si="154"/>
        <v>7.1317867213089094</v>
      </c>
      <c r="DR46" s="102">
        <f t="shared" si="155"/>
        <v>7.2883381371425191</v>
      </c>
      <c r="DS46" s="102">
        <f t="shared" si="156"/>
        <v>7.3231273406610988</v>
      </c>
      <c r="DT46" s="102">
        <f t="shared" si="157"/>
        <v>7.4796787564947085</v>
      </c>
      <c r="DU46" s="102">
        <f t="shared" si="158"/>
        <v>7.5840463670504494</v>
      </c>
      <c r="DV46" s="102">
        <f t="shared" si="159"/>
        <v>7.6884139776061895</v>
      </c>
      <c r="DW46" s="102">
        <f t="shared" si="160"/>
        <v>7.7232031811247692</v>
      </c>
      <c r="DX46" s="102">
        <f t="shared" si="161"/>
        <v>7.8449653934397992</v>
      </c>
      <c r="DY46" s="102">
        <f t="shared" si="162"/>
        <v>7.8449653934397992</v>
      </c>
      <c r="DZ46" s="102">
        <f t="shared" si="163"/>
        <v>7.8971491987176705</v>
      </c>
      <c r="EA46" s="102">
        <f t="shared" si="164"/>
        <v>7.8971491987176705</v>
      </c>
      <c r="EB46" s="102">
        <f t="shared" si="126"/>
        <v>8.0884898180698599</v>
      </c>
      <c r="EC46" s="102">
        <f t="shared" si="126"/>
        <v>0</v>
      </c>
      <c r="ED46" s="102">
        <f t="shared" si="126"/>
        <v>0</v>
      </c>
      <c r="EE46" s="102">
        <f t="shared" si="126"/>
        <v>0</v>
      </c>
      <c r="EF46" s="102">
        <f t="shared" si="126"/>
        <v>0</v>
      </c>
      <c r="EG46" s="102">
        <f t="shared" si="126"/>
        <v>0</v>
      </c>
      <c r="EH46" s="102">
        <f t="shared" si="126"/>
        <v>0</v>
      </c>
      <c r="EI46" s="102">
        <f t="shared" si="126"/>
        <v>0</v>
      </c>
      <c r="EJ46" s="102">
        <f t="shared" si="126"/>
        <v>0</v>
      </c>
      <c r="EK46" s="102">
        <f t="shared" si="126"/>
        <v>0</v>
      </c>
      <c r="EL46" s="102">
        <f t="shared" si="126"/>
        <v>0</v>
      </c>
      <c r="EM46" s="102">
        <f t="shared" si="126"/>
        <v>0</v>
      </c>
      <c r="EN46" s="102">
        <f t="shared" si="126"/>
        <v>0</v>
      </c>
      <c r="EO46" s="102">
        <f t="shared" si="126"/>
        <v>0</v>
      </c>
      <c r="EP46" s="102">
        <f t="shared" si="126"/>
        <v>0</v>
      </c>
      <c r="EQ46" s="102">
        <f t="shared" ref="EQ46:EU61" si="165">+BU46/$CA46*10000</f>
        <v>0</v>
      </c>
      <c r="ER46" s="102">
        <f t="shared" si="165"/>
        <v>0</v>
      </c>
      <c r="ES46" s="102">
        <f t="shared" si="165"/>
        <v>0</v>
      </c>
      <c r="ET46" s="102">
        <f t="shared" si="165"/>
        <v>0</v>
      </c>
      <c r="EU46" s="102">
        <f t="shared" si="165"/>
        <v>0</v>
      </c>
      <c r="EW46">
        <v>46</v>
      </c>
      <c r="FB46" s="85">
        <f ca="1">HLOOKUP(FB$1,$F$1:$BZ$108,$EW46,FALSE)</f>
        <v>444</v>
      </c>
      <c r="FC46" s="85">
        <f ca="1">HLOOKUP(FC$1,$F$1:$BZ$108,$EW46,FALSE)</f>
        <v>451</v>
      </c>
      <c r="FD46" s="85">
        <f ca="1">HLOOKUP(FD$1,$F$1:$BZ$108,$EW46,FALSE)</f>
        <v>451</v>
      </c>
      <c r="FE46" s="85">
        <f ca="1">HLOOKUP(FE$1,$F$1:$BZ$108,$EW46,FALSE)</f>
        <v>454</v>
      </c>
      <c r="FF46" s="85">
        <f ca="1">HLOOKUP(FF$1,$F$1:$BZ$108,$EW46,FALSE)</f>
        <v>454</v>
      </c>
      <c r="FG46" s="85">
        <f ca="1">HLOOKUP(FG$1,$F$1:$BZ$108,$EW46,FALSE)</f>
        <v>465</v>
      </c>
      <c r="FI46" s="85">
        <f t="shared" ca="1" si="97"/>
        <v>3.6573663694509047</v>
      </c>
      <c r="FJ46">
        <v>4.4999999999999997E-3</v>
      </c>
      <c r="FK46" s="85">
        <f ca="1">HLOOKUP(FK$1,$F$1:$BZ$108,$EW46,FALSE)/CA46*100000+FJ46</f>
        <v>80.889398180698592</v>
      </c>
      <c r="FL46" t="str">
        <f t="shared" si="98"/>
        <v xml:space="preserve">Latina </v>
      </c>
      <c r="FM46">
        <f t="shared" ca="1" si="108"/>
        <v>288.24607588570052</v>
      </c>
      <c r="FN46" t="str">
        <f t="shared" ca="1" si="100"/>
        <v xml:space="preserve">Firenze </v>
      </c>
      <c r="FO46" s="2">
        <v>63</v>
      </c>
      <c r="FP46" s="128">
        <f t="shared" ca="1" si="109"/>
        <v>17.503929555998191</v>
      </c>
      <c r="FQ46" t="str">
        <f t="shared" ca="1" si="102"/>
        <v xml:space="preserve">Foggia </v>
      </c>
      <c r="FR46" s="2">
        <v>63</v>
      </c>
      <c r="FS46">
        <f t="shared" ca="1" si="103"/>
        <v>43</v>
      </c>
      <c r="FT46">
        <f t="shared" ca="1" si="104"/>
        <v>106.00449999999999</v>
      </c>
      <c r="FU46" t="str">
        <f t="shared" ca="1" si="105"/>
        <v xml:space="preserve">Foggia </v>
      </c>
      <c r="FV46" s="85">
        <f t="shared" ca="1" si="106"/>
        <v>128.00470000000001</v>
      </c>
      <c r="FW46" t="str">
        <f t="shared" ca="1" si="107"/>
        <v xml:space="preserve">La Spezia </v>
      </c>
    </row>
    <row r="47" spans="1:179" x14ac:dyDescent="0.25">
      <c r="A47">
        <f>IF(B47='Cruscotto province'!$E$3,A46+1,A46)</f>
        <v>4</v>
      </c>
      <c r="B47" t="s">
        <v>72</v>
      </c>
      <c r="C47" t="s">
        <v>187</v>
      </c>
      <c r="D47" s="2">
        <f>IFERROR(_xlfn.NUMBERVALUE(VLOOKUP(C47,'Sel province'!$F$2:$J$150,5,FALSE)),0)</f>
        <v>470</v>
      </c>
      <c r="E47" s="85"/>
      <c r="F47">
        <v>1</v>
      </c>
      <c r="G47" s="85">
        <v>1</v>
      </c>
      <c r="H47">
        <v>3</v>
      </c>
      <c r="I47">
        <v>4</v>
      </c>
      <c r="J47">
        <v>10</v>
      </c>
      <c r="K47">
        <v>10</v>
      </c>
      <c r="L47">
        <v>10</v>
      </c>
      <c r="M47">
        <v>12</v>
      </c>
      <c r="N47">
        <v>18</v>
      </c>
      <c r="O47">
        <v>19</v>
      </c>
      <c r="P47">
        <v>24</v>
      </c>
      <c r="Q47">
        <v>38</v>
      </c>
      <c r="R47">
        <v>38</v>
      </c>
      <c r="S47">
        <v>62</v>
      </c>
      <c r="T47">
        <v>65</v>
      </c>
      <c r="U47">
        <v>71</v>
      </c>
      <c r="V47">
        <v>88</v>
      </c>
      <c r="W47">
        <v>103</v>
      </c>
      <c r="X47">
        <v>120</v>
      </c>
      <c r="Y47">
        <v>149</v>
      </c>
      <c r="Z47">
        <v>161</v>
      </c>
      <c r="AA47">
        <v>164</v>
      </c>
      <c r="AB47">
        <v>177</v>
      </c>
      <c r="AC47">
        <v>215</v>
      </c>
      <c r="AD47">
        <v>239</v>
      </c>
      <c r="AE47">
        <v>239</v>
      </c>
      <c r="AF47">
        <v>293</v>
      </c>
      <c r="AG47">
        <v>303</v>
      </c>
      <c r="AH47">
        <v>321</v>
      </c>
      <c r="AI47">
        <v>353</v>
      </c>
      <c r="AJ47">
        <v>359</v>
      </c>
      <c r="AK47">
        <v>362</v>
      </c>
      <c r="AL47">
        <v>368</v>
      </c>
      <c r="AM47">
        <v>378</v>
      </c>
      <c r="AN47">
        <v>384</v>
      </c>
      <c r="AO47">
        <v>389</v>
      </c>
      <c r="AP47">
        <v>395</v>
      </c>
      <c r="AQ47">
        <v>403</v>
      </c>
      <c r="AR47">
        <v>418</v>
      </c>
      <c r="AS47">
        <v>418</v>
      </c>
      <c r="AT47">
        <v>424</v>
      </c>
      <c r="AU47">
        <v>425</v>
      </c>
      <c r="AV47">
        <v>426</v>
      </c>
      <c r="AW47">
        <v>427</v>
      </c>
      <c r="AX47">
        <v>434</v>
      </c>
      <c r="AY47">
        <v>443</v>
      </c>
      <c r="AZ47">
        <v>451</v>
      </c>
      <c r="BA47">
        <v>452</v>
      </c>
      <c r="BB47">
        <v>452</v>
      </c>
      <c r="BC47">
        <v>461</v>
      </c>
      <c r="BD47">
        <v>466</v>
      </c>
      <c r="BE47">
        <v>466</v>
      </c>
      <c r="BF47">
        <v>470</v>
      </c>
      <c r="CA47" s="101">
        <v>802082</v>
      </c>
      <c r="CB47" s="102">
        <f t="shared" si="44"/>
        <v>1.2467553192815697E-2</v>
      </c>
      <c r="CC47" s="102">
        <f t="shared" si="112"/>
        <v>1.2467553192815697E-2</v>
      </c>
      <c r="CD47" s="102">
        <f t="shared" si="113"/>
        <v>3.7402659578447094E-2</v>
      </c>
      <c r="CE47" s="102">
        <f t="shared" si="114"/>
        <v>4.9870212771262787E-2</v>
      </c>
      <c r="CF47" s="102">
        <f t="shared" si="115"/>
        <v>0.12467553192815697</v>
      </c>
      <c r="CG47" s="102">
        <f t="shared" si="116"/>
        <v>0.12467553192815697</v>
      </c>
      <c r="CH47" s="102">
        <f t="shared" si="117"/>
        <v>0.12467553192815697</v>
      </c>
      <c r="CI47" s="102">
        <f t="shared" si="118"/>
        <v>0.14961063831378837</v>
      </c>
      <c r="CJ47" s="102">
        <f t="shared" si="119"/>
        <v>0.22441595747068255</v>
      </c>
      <c r="CK47" s="102">
        <f t="shared" si="120"/>
        <v>0.23688351066349822</v>
      </c>
      <c r="CL47" s="102">
        <f t="shared" si="121"/>
        <v>0.29922127662757675</v>
      </c>
      <c r="CM47" s="102">
        <f t="shared" si="122"/>
        <v>0.47376702132699644</v>
      </c>
      <c r="CN47" s="102">
        <f t="shared" si="123"/>
        <v>0.47376702132699644</v>
      </c>
      <c r="CO47" s="102">
        <f t="shared" si="124"/>
        <v>0.77298829795457324</v>
      </c>
      <c r="CP47" s="102">
        <f t="shared" si="127"/>
        <v>0.81039095753302037</v>
      </c>
      <c r="CQ47" s="102">
        <f t="shared" si="128"/>
        <v>0.88519627668991441</v>
      </c>
      <c r="CR47" s="102">
        <f t="shared" si="129"/>
        <v>1.0971446809677814</v>
      </c>
      <c r="CS47" s="102">
        <f t="shared" si="130"/>
        <v>1.2841579788600168</v>
      </c>
      <c r="CT47" s="102">
        <f t="shared" si="131"/>
        <v>1.4961063831378836</v>
      </c>
      <c r="CU47" s="102">
        <f t="shared" si="132"/>
        <v>1.8576654257295386</v>
      </c>
      <c r="CV47" s="102">
        <f t="shared" si="133"/>
        <v>2.0072760640433271</v>
      </c>
      <c r="CW47" s="102">
        <f t="shared" si="134"/>
        <v>2.0446787236217743</v>
      </c>
      <c r="CX47" s="102">
        <f t="shared" si="135"/>
        <v>2.2067569151283783</v>
      </c>
      <c r="CY47" s="102">
        <f t="shared" si="136"/>
        <v>2.680523936455375</v>
      </c>
      <c r="CZ47" s="102">
        <f t="shared" si="137"/>
        <v>2.9797452130829516</v>
      </c>
      <c r="DA47" s="102">
        <f t="shared" si="138"/>
        <v>2.9797452130829516</v>
      </c>
      <c r="DB47" s="102">
        <f t="shared" si="139"/>
        <v>3.6529930854949995</v>
      </c>
      <c r="DC47" s="102">
        <f t="shared" si="140"/>
        <v>3.777668617423156</v>
      </c>
      <c r="DD47" s="102">
        <f t="shared" si="141"/>
        <v>4.0020845748938392</v>
      </c>
      <c r="DE47" s="102">
        <f t="shared" si="142"/>
        <v>4.4010462770639407</v>
      </c>
      <c r="DF47" s="102">
        <f t="shared" si="143"/>
        <v>4.4758515962208349</v>
      </c>
      <c r="DG47" s="102">
        <f t="shared" si="144"/>
        <v>4.5132542557992821</v>
      </c>
      <c r="DH47" s="102">
        <f t="shared" si="145"/>
        <v>4.5880595749561763</v>
      </c>
      <c r="DI47" s="102">
        <f t="shared" si="146"/>
        <v>4.7127351068843337</v>
      </c>
      <c r="DJ47" s="102">
        <f t="shared" si="147"/>
        <v>4.787540426041228</v>
      </c>
      <c r="DK47" s="102">
        <f t="shared" si="148"/>
        <v>4.8498781920053062</v>
      </c>
      <c r="DL47" s="102">
        <f t="shared" si="149"/>
        <v>4.9246835111621996</v>
      </c>
      <c r="DM47" s="102">
        <f t="shared" si="150"/>
        <v>5.0244239367047259</v>
      </c>
      <c r="DN47" s="102">
        <f t="shared" si="151"/>
        <v>5.2114372345969615</v>
      </c>
      <c r="DO47" s="102">
        <f t="shared" si="152"/>
        <v>5.2114372345969615</v>
      </c>
      <c r="DP47" s="102">
        <f t="shared" si="153"/>
        <v>5.2862425537538558</v>
      </c>
      <c r="DQ47" s="102">
        <f t="shared" si="154"/>
        <v>5.2987101069466718</v>
      </c>
      <c r="DR47" s="102">
        <f t="shared" si="155"/>
        <v>5.3111776601394869</v>
      </c>
      <c r="DS47" s="102">
        <f t="shared" si="156"/>
        <v>5.3236452133323029</v>
      </c>
      <c r="DT47" s="102">
        <f t="shared" si="157"/>
        <v>5.4109180856820132</v>
      </c>
      <c r="DU47" s="102">
        <f t="shared" si="158"/>
        <v>5.5231260644173537</v>
      </c>
      <c r="DV47" s="102">
        <f t="shared" si="159"/>
        <v>5.6228664899598799</v>
      </c>
      <c r="DW47" s="102">
        <f t="shared" si="160"/>
        <v>5.635334043152695</v>
      </c>
      <c r="DX47" s="102">
        <f t="shared" si="161"/>
        <v>5.635334043152695</v>
      </c>
      <c r="DY47" s="102">
        <f t="shared" si="162"/>
        <v>5.7475420218880355</v>
      </c>
      <c r="DZ47" s="102">
        <f t="shared" si="163"/>
        <v>5.8098797878521147</v>
      </c>
      <c r="EA47" s="102">
        <f t="shared" si="164"/>
        <v>5.8098797878521147</v>
      </c>
      <c r="EB47" s="102">
        <f t="shared" ref="EB47:EP62" si="166">+BF47/$CA47*10000</f>
        <v>5.8597500006233778</v>
      </c>
      <c r="EC47" s="102">
        <f t="shared" si="166"/>
        <v>0</v>
      </c>
      <c r="ED47" s="102">
        <f t="shared" si="166"/>
        <v>0</v>
      </c>
      <c r="EE47" s="102">
        <f t="shared" si="166"/>
        <v>0</v>
      </c>
      <c r="EF47" s="102">
        <f t="shared" si="166"/>
        <v>0</v>
      </c>
      <c r="EG47" s="102">
        <f t="shared" si="166"/>
        <v>0</v>
      </c>
      <c r="EH47" s="102">
        <f t="shared" si="166"/>
        <v>0</v>
      </c>
      <c r="EI47" s="102">
        <f t="shared" si="166"/>
        <v>0</v>
      </c>
      <c r="EJ47" s="102">
        <f t="shared" si="166"/>
        <v>0</v>
      </c>
      <c r="EK47" s="102">
        <f t="shared" si="166"/>
        <v>0</v>
      </c>
      <c r="EL47" s="102">
        <f t="shared" si="166"/>
        <v>0</v>
      </c>
      <c r="EM47" s="102">
        <f t="shared" si="166"/>
        <v>0</v>
      </c>
      <c r="EN47" s="102">
        <f t="shared" si="166"/>
        <v>0</v>
      </c>
      <c r="EO47" s="102">
        <f t="shared" si="166"/>
        <v>0</v>
      </c>
      <c r="EP47" s="102">
        <f t="shared" si="166"/>
        <v>0</v>
      </c>
      <c r="EQ47" s="102">
        <f t="shared" si="165"/>
        <v>0</v>
      </c>
      <c r="ER47" s="102">
        <f t="shared" si="165"/>
        <v>0</v>
      </c>
      <c r="ES47" s="102">
        <f t="shared" si="165"/>
        <v>0</v>
      </c>
      <c r="ET47" s="102">
        <f t="shared" si="165"/>
        <v>0</v>
      </c>
      <c r="EU47" s="102">
        <f t="shared" si="165"/>
        <v>0</v>
      </c>
      <c r="EW47">
        <v>47</v>
      </c>
      <c r="FB47" s="85">
        <f ca="1">HLOOKUP(FB$1,$F$1:$BZ$108,$EW47,FALSE)</f>
        <v>452</v>
      </c>
      <c r="FC47" s="85">
        <f ca="1">HLOOKUP(FC$1,$F$1:$BZ$108,$EW47,FALSE)</f>
        <v>452</v>
      </c>
      <c r="FD47" s="85">
        <f ca="1">HLOOKUP(FD$1,$F$1:$BZ$108,$EW47,FALSE)</f>
        <v>461</v>
      </c>
      <c r="FE47" s="85">
        <f ca="1">HLOOKUP(FE$1,$F$1:$BZ$108,$EW47,FALSE)</f>
        <v>466</v>
      </c>
      <c r="FF47" s="85">
        <f ca="1">HLOOKUP(FF$1,$F$1:$BZ$108,$EW47,FALSE)</f>
        <v>466</v>
      </c>
      <c r="FG47" s="85">
        <f ca="1">HLOOKUP(FG$1,$F$1:$BZ$108,$EW47,FALSE)</f>
        <v>470</v>
      </c>
      <c r="FI47" s="85">
        <f t="shared" ca="1" si="97"/>
        <v>2.2487595747068254</v>
      </c>
      <c r="FJ47">
        <v>4.5999999999999999E-3</v>
      </c>
      <c r="FK47" s="85">
        <f ca="1">HLOOKUP(FK$1,$F$1:$BZ$108,$EW47,FALSE)/CA47*100000+FJ47</f>
        <v>58.602100006233783</v>
      </c>
      <c r="FL47" t="str">
        <f t="shared" si="98"/>
        <v xml:space="preserve">Lecce </v>
      </c>
      <c r="FM47">
        <f t="shared" ca="1" si="108"/>
        <v>275.30056697999487</v>
      </c>
      <c r="FN47" t="str">
        <f t="shared" ca="1" si="100"/>
        <v xml:space="preserve">Treviso </v>
      </c>
      <c r="FO47" s="2">
        <v>62</v>
      </c>
      <c r="FP47" s="128">
        <f t="shared" ca="1" si="109"/>
        <v>16.498256999951781</v>
      </c>
      <c r="FQ47" t="str">
        <f t="shared" ca="1" si="102"/>
        <v xml:space="preserve">Forlì-Cesena </v>
      </c>
      <c r="FR47" s="2">
        <v>62</v>
      </c>
      <c r="FS47">
        <f t="shared" ca="1" si="103"/>
        <v>69</v>
      </c>
      <c r="FT47">
        <f t="shared" ca="1" si="104"/>
        <v>131.00460000000001</v>
      </c>
      <c r="FU47" t="str">
        <f t="shared" ca="1" si="105"/>
        <v xml:space="preserve">Forlì-Cesena </v>
      </c>
      <c r="FV47" s="85">
        <f t="shared" ca="1" si="106"/>
        <v>127.0042</v>
      </c>
      <c r="FW47" t="str">
        <f t="shared" ca="1" si="107"/>
        <v xml:space="preserve">Venezia </v>
      </c>
    </row>
    <row r="48" spans="1:179" x14ac:dyDescent="0.25">
      <c r="A48">
        <f>IF(B48='Cruscotto province'!$E$3,A47+1,A47)</f>
        <v>5</v>
      </c>
      <c r="B48" t="s">
        <v>68</v>
      </c>
      <c r="C48" t="s">
        <v>188</v>
      </c>
      <c r="D48" s="2">
        <f>IFERROR(_xlfn.NUMBERVALUE(VLOOKUP(C48,'Sel province'!$F$2:$J$150,5,FALSE)),0)</f>
        <v>2157</v>
      </c>
      <c r="E48" s="85"/>
      <c r="F48">
        <v>5</v>
      </c>
      <c r="G48" s="85">
        <v>8</v>
      </c>
      <c r="H48">
        <v>11</v>
      </c>
      <c r="I48">
        <v>35</v>
      </c>
      <c r="J48">
        <v>53</v>
      </c>
      <c r="K48">
        <v>66</v>
      </c>
      <c r="L48">
        <v>89</v>
      </c>
      <c r="M48">
        <v>113</v>
      </c>
      <c r="N48">
        <v>199</v>
      </c>
      <c r="O48">
        <v>237</v>
      </c>
      <c r="P48">
        <v>287</v>
      </c>
      <c r="Q48">
        <v>344</v>
      </c>
      <c r="R48">
        <v>386</v>
      </c>
      <c r="S48">
        <v>440</v>
      </c>
      <c r="T48">
        <v>466</v>
      </c>
      <c r="U48">
        <v>530</v>
      </c>
      <c r="V48">
        <v>676</v>
      </c>
      <c r="W48">
        <v>818</v>
      </c>
      <c r="X48">
        <v>872</v>
      </c>
      <c r="Y48">
        <v>934</v>
      </c>
      <c r="Z48">
        <v>1015</v>
      </c>
      <c r="AA48">
        <v>1076</v>
      </c>
      <c r="AB48">
        <v>1159</v>
      </c>
      <c r="AC48">
        <v>1210</v>
      </c>
      <c r="AD48">
        <v>1316</v>
      </c>
      <c r="AE48">
        <v>1381</v>
      </c>
      <c r="AF48">
        <v>1437</v>
      </c>
      <c r="AG48">
        <v>1470</v>
      </c>
      <c r="AH48">
        <v>1516</v>
      </c>
      <c r="AI48">
        <v>1552</v>
      </c>
      <c r="AJ48">
        <v>1594</v>
      </c>
      <c r="AK48">
        <v>1628</v>
      </c>
      <c r="AL48">
        <v>1678</v>
      </c>
      <c r="AM48">
        <v>1712</v>
      </c>
      <c r="AN48">
        <v>1731</v>
      </c>
      <c r="AO48">
        <v>1755</v>
      </c>
      <c r="AP48">
        <v>1805</v>
      </c>
      <c r="AQ48">
        <v>1838</v>
      </c>
      <c r="AR48">
        <v>1860</v>
      </c>
      <c r="AS48">
        <v>1881</v>
      </c>
      <c r="AT48">
        <v>1911</v>
      </c>
      <c r="AU48">
        <v>1970</v>
      </c>
      <c r="AV48">
        <v>1982</v>
      </c>
      <c r="AW48">
        <v>1986</v>
      </c>
      <c r="AX48">
        <v>2005</v>
      </c>
      <c r="AY48">
        <v>2030</v>
      </c>
      <c r="AZ48">
        <v>2072</v>
      </c>
      <c r="BA48">
        <v>2080</v>
      </c>
      <c r="BB48">
        <v>2093</v>
      </c>
      <c r="BC48">
        <v>2109</v>
      </c>
      <c r="BD48">
        <v>2132</v>
      </c>
      <c r="BE48">
        <v>2149</v>
      </c>
      <c r="BF48">
        <v>2157</v>
      </c>
      <c r="CA48" s="101">
        <v>339238</v>
      </c>
      <c r="CB48" s="102">
        <f t="shared" si="44"/>
        <v>0.14738914862132191</v>
      </c>
      <c r="CC48" s="102">
        <f t="shared" si="112"/>
        <v>0.23582263779411503</v>
      </c>
      <c r="CD48" s="102">
        <f t="shared" si="113"/>
        <v>0.32425612696690814</v>
      </c>
      <c r="CE48" s="102">
        <f t="shared" si="114"/>
        <v>1.0317240403492534</v>
      </c>
      <c r="CF48" s="102">
        <f t="shared" si="115"/>
        <v>1.562324975386012</v>
      </c>
      <c r="CG48" s="102">
        <f t="shared" si="116"/>
        <v>1.9455367618014492</v>
      </c>
      <c r="CH48" s="102">
        <f t="shared" si="117"/>
        <v>2.62352684545953</v>
      </c>
      <c r="CI48" s="102">
        <f t="shared" si="118"/>
        <v>3.3309947588418751</v>
      </c>
      <c r="CJ48" s="102">
        <f t="shared" si="119"/>
        <v>5.8660881151286119</v>
      </c>
      <c r="CK48" s="102">
        <f t="shared" si="120"/>
        <v>6.9862456446506584</v>
      </c>
      <c r="CL48" s="102">
        <f t="shared" si="121"/>
        <v>8.4601371308638775</v>
      </c>
      <c r="CM48" s="102">
        <f t="shared" si="122"/>
        <v>10.140373425146947</v>
      </c>
      <c r="CN48" s="102">
        <f t="shared" si="123"/>
        <v>11.378442273566051</v>
      </c>
      <c r="CO48" s="102">
        <f t="shared" si="124"/>
        <v>12.970245078676328</v>
      </c>
      <c r="CP48" s="102">
        <f t="shared" si="127"/>
        <v>13.736668651507202</v>
      </c>
      <c r="CQ48" s="102">
        <f t="shared" si="128"/>
        <v>15.62324975386012</v>
      </c>
      <c r="CR48" s="102">
        <f t="shared" si="129"/>
        <v>19.927012893602722</v>
      </c>
      <c r="CS48" s="102">
        <f t="shared" si="130"/>
        <v>24.112864714448261</v>
      </c>
      <c r="CT48" s="102">
        <f t="shared" si="131"/>
        <v>25.704667519558541</v>
      </c>
      <c r="CU48" s="102">
        <f t="shared" si="132"/>
        <v>27.532292962462929</v>
      </c>
      <c r="CV48" s="102">
        <f t="shared" si="133"/>
        <v>29.919997170128344</v>
      </c>
      <c r="CW48" s="102">
        <f t="shared" si="134"/>
        <v>31.718144783308475</v>
      </c>
      <c r="CX48" s="102">
        <f t="shared" si="135"/>
        <v>34.164804650422418</v>
      </c>
      <c r="CY48" s="102">
        <f t="shared" si="136"/>
        <v>35.668173966359902</v>
      </c>
      <c r="CZ48" s="102">
        <f t="shared" si="137"/>
        <v>38.792823917131926</v>
      </c>
      <c r="DA48" s="102">
        <f t="shared" si="138"/>
        <v>40.708882849209104</v>
      </c>
      <c r="DB48" s="102">
        <f t="shared" si="139"/>
        <v>42.359641313767916</v>
      </c>
      <c r="DC48" s="102">
        <f t="shared" si="140"/>
        <v>43.332409694668641</v>
      </c>
      <c r="DD48" s="102">
        <f t="shared" si="141"/>
        <v>44.688389861984795</v>
      </c>
      <c r="DE48" s="102">
        <f t="shared" si="142"/>
        <v>45.749591732058313</v>
      </c>
      <c r="DF48" s="102">
        <f t="shared" si="143"/>
        <v>46.987660580477417</v>
      </c>
      <c r="DG48" s="102">
        <f t="shared" si="144"/>
        <v>47.989906791102413</v>
      </c>
      <c r="DH48" s="102">
        <f t="shared" si="145"/>
        <v>49.463798277315625</v>
      </c>
      <c r="DI48" s="102">
        <f t="shared" si="146"/>
        <v>50.466044487940621</v>
      </c>
      <c r="DJ48" s="102">
        <f t="shared" si="147"/>
        <v>51.026123252701645</v>
      </c>
      <c r="DK48" s="102">
        <f t="shared" si="148"/>
        <v>51.73359116608399</v>
      </c>
      <c r="DL48" s="102">
        <f t="shared" si="149"/>
        <v>53.207482652297209</v>
      </c>
      <c r="DM48" s="102">
        <f t="shared" si="150"/>
        <v>54.180251033197926</v>
      </c>
      <c r="DN48" s="102">
        <f t="shared" si="151"/>
        <v>54.82876328713175</v>
      </c>
      <c r="DO48" s="102">
        <f t="shared" si="152"/>
        <v>55.447797711341302</v>
      </c>
      <c r="DP48" s="102">
        <f t="shared" si="153"/>
        <v>56.332132603069233</v>
      </c>
      <c r="DQ48" s="102">
        <f t="shared" si="154"/>
        <v>58.071324556800825</v>
      </c>
      <c r="DR48" s="102">
        <f t="shared" si="155"/>
        <v>58.425058513491997</v>
      </c>
      <c r="DS48" s="102">
        <f t="shared" si="156"/>
        <v>58.542969832389062</v>
      </c>
      <c r="DT48" s="102">
        <f t="shared" si="157"/>
        <v>59.103048597150085</v>
      </c>
      <c r="DU48" s="102">
        <f t="shared" si="158"/>
        <v>59.839994340256688</v>
      </c>
      <c r="DV48" s="102">
        <f t="shared" si="159"/>
        <v>61.078063188675792</v>
      </c>
      <c r="DW48" s="102">
        <f t="shared" si="160"/>
        <v>61.313885826469914</v>
      </c>
      <c r="DX48" s="102">
        <f t="shared" si="161"/>
        <v>61.697097612885344</v>
      </c>
      <c r="DY48" s="102">
        <f t="shared" si="162"/>
        <v>62.168742888473581</v>
      </c>
      <c r="DZ48" s="102">
        <f t="shared" si="163"/>
        <v>62.846732972131655</v>
      </c>
      <c r="EA48" s="102">
        <f t="shared" si="164"/>
        <v>63.347856077444156</v>
      </c>
      <c r="EB48" s="102">
        <f t="shared" si="166"/>
        <v>63.583678715238271</v>
      </c>
      <c r="EC48" s="102">
        <f t="shared" si="166"/>
        <v>0</v>
      </c>
      <c r="ED48" s="102">
        <f t="shared" si="166"/>
        <v>0</v>
      </c>
      <c r="EE48" s="102">
        <f t="shared" si="166"/>
        <v>0</v>
      </c>
      <c r="EF48" s="102">
        <f t="shared" si="166"/>
        <v>0</v>
      </c>
      <c r="EG48" s="102">
        <f t="shared" si="166"/>
        <v>0</v>
      </c>
      <c r="EH48" s="102">
        <f t="shared" si="166"/>
        <v>0</v>
      </c>
      <c r="EI48" s="102">
        <f t="shared" si="166"/>
        <v>0</v>
      </c>
      <c r="EJ48" s="102">
        <f t="shared" si="166"/>
        <v>0</v>
      </c>
      <c r="EK48" s="102">
        <f t="shared" si="166"/>
        <v>0</v>
      </c>
      <c r="EL48" s="102">
        <f t="shared" si="166"/>
        <v>0</v>
      </c>
      <c r="EM48" s="102">
        <f t="shared" si="166"/>
        <v>0</v>
      </c>
      <c r="EN48" s="102">
        <f t="shared" si="166"/>
        <v>0</v>
      </c>
      <c r="EO48" s="102">
        <f t="shared" si="166"/>
        <v>0</v>
      </c>
      <c r="EP48" s="102">
        <f t="shared" si="166"/>
        <v>0</v>
      </c>
      <c r="EQ48" s="102">
        <f t="shared" si="165"/>
        <v>0</v>
      </c>
      <c r="ER48" s="102">
        <f t="shared" si="165"/>
        <v>0</v>
      </c>
      <c r="ES48" s="102">
        <f t="shared" si="165"/>
        <v>0</v>
      </c>
      <c r="ET48" s="102">
        <f t="shared" si="165"/>
        <v>0</v>
      </c>
      <c r="EU48" s="102">
        <f t="shared" si="165"/>
        <v>0</v>
      </c>
      <c r="EW48">
        <v>48</v>
      </c>
      <c r="FB48" s="85">
        <f ca="1">HLOOKUP(FB$1,$F$1:$BZ$108,$EW48,FALSE)</f>
        <v>2080</v>
      </c>
      <c r="FC48" s="85">
        <f ca="1">HLOOKUP(FC$1,$F$1:$BZ$108,$EW48,FALSE)</f>
        <v>2093</v>
      </c>
      <c r="FD48" s="85">
        <f ca="1">HLOOKUP(FD$1,$F$1:$BZ$108,$EW48,FALSE)</f>
        <v>2109</v>
      </c>
      <c r="FE48" s="85">
        <f ca="1">HLOOKUP(FE$1,$F$1:$BZ$108,$EW48,FALSE)</f>
        <v>2132</v>
      </c>
      <c r="FF48" s="85">
        <f ca="1">HLOOKUP(FF$1,$F$1:$BZ$108,$EW48,FALSE)</f>
        <v>2149</v>
      </c>
      <c r="FG48" s="85">
        <f ca="1">HLOOKUP(FG$1,$F$1:$BZ$108,$EW48,FALSE)</f>
        <v>2157</v>
      </c>
      <c r="FI48" s="85">
        <f t="shared" ca="1" si="97"/>
        <v>22.702628887683574</v>
      </c>
      <c r="FJ48">
        <v>4.7000000000000002E-3</v>
      </c>
      <c r="FK48" s="85">
        <f ca="1">HLOOKUP(FK$1,$F$1:$BZ$108,$EW48,FALSE)/CA48*100000+FJ48</f>
        <v>635.84148715238268</v>
      </c>
      <c r="FL48" t="str">
        <f t="shared" si="98"/>
        <v xml:space="preserve">Lecco </v>
      </c>
      <c r="FM48">
        <f t="shared" ca="1" si="108"/>
        <v>274.16069553422494</v>
      </c>
      <c r="FN48" t="str">
        <f t="shared" ca="1" si="100"/>
        <v xml:space="preserve">Venezia </v>
      </c>
      <c r="FO48" s="2">
        <v>61</v>
      </c>
      <c r="FP48" s="128">
        <f t="shared" ca="1" si="109"/>
        <v>16.316183206916239</v>
      </c>
      <c r="FQ48" t="str">
        <f t="shared" ca="1" si="102"/>
        <v xml:space="preserve">La Spezia </v>
      </c>
      <c r="FR48" s="2">
        <v>61</v>
      </c>
      <c r="FS48">
        <f t="shared" ca="1" si="103"/>
        <v>67</v>
      </c>
      <c r="FT48">
        <f t="shared" ca="1" si="104"/>
        <v>128.00470000000001</v>
      </c>
      <c r="FU48" t="str">
        <f t="shared" ca="1" si="105"/>
        <v xml:space="preserve">La Spezia </v>
      </c>
      <c r="FV48" s="85">
        <f t="shared" ca="1" si="106"/>
        <v>124.0057</v>
      </c>
      <c r="FW48" t="str">
        <f t="shared" ca="1" si="107"/>
        <v xml:space="preserve">Padova </v>
      </c>
    </row>
    <row r="49" spans="1:179" x14ac:dyDescent="0.25">
      <c r="A49">
        <f>IF(B49='Cruscotto province'!$E$3,A48+1,A48)</f>
        <v>5</v>
      </c>
      <c r="B49" t="s">
        <v>74</v>
      </c>
      <c r="C49" t="s">
        <v>189</v>
      </c>
      <c r="D49" s="2">
        <f>IFERROR(_xlfn.NUMBERVALUE(VLOOKUP(C49,'Sel province'!$F$2:$J$150,5,FALSE)),0)</f>
        <v>501</v>
      </c>
      <c r="E49" s="85"/>
      <c r="F49">
        <v>3</v>
      </c>
      <c r="G49" s="85">
        <v>3</v>
      </c>
      <c r="H49">
        <v>5</v>
      </c>
      <c r="I49">
        <v>6</v>
      </c>
      <c r="J49">
        <v>10</v>
      </c>
      <c r="K49">
        <v>10</v>
      </c>
      <c r="L49">
        <v>14</v>
      </c>
      <c r="M49">
        <v>16</v>
      </c>
      <c r="N49">
        <v>16</v>
      </c>
      <c r="O49">
        <v>27</v>
      </c>
      <c r="P49">
        <v>40</v>
      </c>
      <c r="Q49">
        <v>50</v>
      </c>
      <c r="R49">
        <v>53</v>
      </c>
      <c r="S49">
        <v>59</v>
      </c>
      <c r="T49">
        <v>62</v>
      </c>
      <c r="U49">
        <v>62</v>
      </c>
      <c r="V49">
        <v>117</v>
      </c>
      <c r="W49">
        <v>120</v>
      </c>
      <c r="X49">
        <v>130</v>
      </c>
      <c r="Y49">
        <v>140</v>
      </c>
      <c r="Z49">
        <v>162</v>
      </c>
      <c r="AA49">
        <v>179</v>
      </c>
      <c r="AB49">
        <v>204</v>
      </c>
      <c r="AC49">
        <v>204</v>
      </c>
      <c r="AD49">
        <v>220</v>
      </c>
      <c r="AE49">
        <v>236</v>
      </c>
      <c r="AF49">
        <v>271</v>
      </c>
      <c r="AG49">
        <v>280</v>
      </c>
      <c r="AH49">
        <v>295</v>
      </c>
      <c r="AI49">
        <v>301</v>
      </c>
      <c r="AJ49">
        <v>307</v>
      </c>
      <c r="AK49">
        <v>316</v>
      </c>
      <c r="AL49">
        <v>322</v>
      </c>
      <c r="AM49">
        <v>323</v>
      </c>
      <c r="AN49">
        <v>336</v>
      </c>
      <c r="AO49">
        <v>349</v>
      </c>
      <c r="AP49">
        <v>353</v>
      </c>
      <c r="AQ49">
        <v>358</v>
      </c>
      <c r="AR49">
        <v>379</v>
      </c>
      <c r="AS49">
        <v>398</v>
      </c>
      <c r="AT49">
        <v>404</v>
      </c>
      <c r="AU49">
        <v>410</v>
      </c>
      <c r="AV49">
        <v>415</v>
      </c>
      <c r="AW49">
        <v>465</v>
      </c>
      <c r="AX49">
        <v>475</v>
      </c>
      <c r="AY49">
        <v>480</v>
      </c>
      <c r="AZ49">
        <v>489</v>
      </c>
      <c r="BA49">
        <v>491</v>
      </c>
      <c r="BB49">
        <v>492</v>
      </c>
      <c r="BC49">
        <v>494</v>
      </c>
      <c r="BD49">
        <v>495</v>
      </c>
      <c r="BE49">
        <v>499</v>
      </c>
      <c r="BF49">
        <v>501</v>
      </c>
      <c r="CA49" s="101">
        <v>337334</v>
      </c>
      <c r="CB49" s="102">
        <f t="shared" si="44"/>
        <v>8.8932630567923776E-2</v>
      </c>
      <c r="CC49" s="102">
        <f t="shared" si="112"/>
        <v>8.8932630567923776E-2</v>
      </c>
      <c r="CD49" s="102">
        <f t="shared" si="113"/>
        <v>0.14822105094653965</v>
      </c>
      <c r="CE49" s="102">
        <f t="shared" si="114"/>
        <v>0.17786526113584755</v>
      </c>
      <c r="CF49" s="102">
        <f t="shared" si="115"/>
        <v>0.29644210189307929</v>
      </c>
      <c r="CG49" s="102">
        <f t="shared" si="116"/>
        <v>0.29644210189307929</v>
      </c>
      <c r="CH49" s="102">
        <f t="shared" si="117"/>
        <v>0.41501894265031092</v>
      </c>
      <c r="CI49" s="102">
        <f t="shared" si="118"/>
        <v>0.47430736302892684</v>
      </c>
      <c r="CJ49" s="102">
        <f t="shared" si="119"/>
        <v>0.47430736302892684</v>
      </c>
      <c r="CK49" s="102">
        <f t="shared" si="120"/>
        <v>0.80039367511131398</v>
      </c>
      <c r="CL49" s="102">
        <f t="shared" si="121"/>
        <v>1.1857684075723172</v>
      </c>
      <c r="CM49" s="102">
        <f t="shared" si="122"/>
        <v>1.4822105094653963</v>
      </c>
      <c r="CN49" s="102">
        <f t="shared" si="123"/>
        <v>1.5711431400333202</v>
      </c>
      <c r="CO49" s="102">
        <f t="shared" si="124"/>
        <v>1.7490084011691676</v>
      </c>
      <c r="CP49" s="102">
        <f t="shared" si="127"/>
        <v>1.8379410317370914</v>
      </c>
      <c r="CQ49" s="102">
        <f t="shared" si="128"/>
        <v>1.8379410317370914</v>
      </c>
      <c r="CR49" s="102">
        <f t="shared" si="129"/>
        <v>3.4683725921490276</v>
      </c>
      <c r="CS49" s="102">
        <f t="shared" si="130"/>
        <v>3.5573052227169515</v>
      </c>
      <c r="CT49" s="102">
        <f t="shared" si="131"/>
        <v>3.8537473246100307</v>
      </c>
      <c r="CU49" s="102">
        <f t="shared" si="132"/>
        <v>4.1501894265031094</v>
      </c>
      <c r="CV49" s="102">
        <f t="shared" si="133"/>
        <v>4.8023620506678837</v>
      </c>
      <c r="CW49" s="102">
        <f t="shared" si="134"/>
        <v>5.306313623886119</v>
      </c>
      <c r="CX49" s="102">
        <f t="shared" si="135"/>
        <v>6.0474188786188163</v>
      </c>
      <c r="CY49" s="102">
        <f t="shared" si="136"/>
        <v>6.0474188786188163</v>
      </c>
      <c r="CZ49" s="102">
        <f t="shared" si="137"/>
        <v>6.5217262416477437</v>
      </c>
      <c r="DA49" s="102">
        <f t="shared" si="138"/>
        <v>6.9960336046766702</v>
      </c>
      <c r="DB49" s="102">
        <f t="shared" si="139"/>
        <v>8.033580961302448</v>
      </c>
      <c r="DC49" s="102">
        <f t="shared" si="140"/>
        <v>8.3003788530062188</v>
      </c>
      <c r="DD49" s="102">
        <f t="shared" si="141"/>
        <v>8.7450420058458374</v>
      </c>
      <c r="DE49" s="102">
        <f t="shared" si="142"/>
        <v>8.9229072669816851</v>
      </c>
      <c r="DF49" s="102">
        <f t="shared" si="143"/>
        <v>9.1007725281175329</v>
      </c>
      <c r="DG49" s="102">
        <f t="shared" si="144"/>
        <v>9.3675704198213037</v>
      </c>
      <c r="DH49" s="102">
        <f t="shared" si="145"/>
        <v>9.5454356809571514</v>
      </c>
      <c r="DI49" s="102">
        <f t="shared" si="146"/>
        <v>9.5750798911464603</v>
      </c>
      <c r="DJ49" s="102">
        <f t="shared" si="147"/>
        <v>9.9604546236074629</v>
      </c>
      <c r="DK49" s="102">
        <f t="shared" si="148"/>
        <v>10.345829356068466</v>
      </c>
      <c r="DL49" s="102">
        <f t="shared" si="149"/>
        <v>10.464406196825699</v>
      </c>
      <c r="DM49" s="102">
        <f t="shared" si="150"/>
        <v>10.612627247772238</v>
      </c>
      <c r="DN49" s="102">
        <f t="shared" si="151"/>
        <v>11.235155661747703</v>
      </c>
      <c r="DO49" s="102">
        <f t="shared" si="152"/>
        <v>11.798395655344555</v>
      </c>
      <c r="DP49" s="102">
        <f t="shared" si="153"/>
        <v>11.976260916480403</v>
      </c>
      <c r="DQ49" s="102">
        <f t="shared" si="154"/>
        <v>12.15412617761625</v>
      </c>
      <c r="DR49" s="102">
        <f t="shared" si="155"/>
        <v>12.302347228562789</v>
      </c>
      <c r="DS49" s="102">
        <f t="shared" si="156"/>
        <v>13.784557738028186</v>
      </c>
      <c r="DT49" s="102">
        <f t="shared" si="157"/>
        <v>14.080999839921263</v>
      </c>
      <c r="DU49" s="102">
        <f t="shared" si="158"/>
        <v>14.229220890867806</v>
      </c>
      <c r="DV49" s="102">
        <f t="shared" si="159"/>
        <v>14.496018782571575</v>
      </c>
      <c r="DW49" s="102">
        <f t="shared" si="160"/>
        <v>14.555307202950193</v>
      </c>
      <c r="DX49" s="102">
        <f t="shared" si="161"/>
        <v>14.584951413139498</v>
      </c>
      <c r="DY49" s="102">
        <f t="shared" si="162"/>
        <v>14.644239833518116</v>
      </c>
      <c r="DZ49" s="102">
        <f t="shared" si="163"/>
        <v>14.673884043707424</v>
      </c>
      <c r="EA49" s="102">
        <f t="shared" si="164"/>
        <v>14.792460884464655</v>
      </c>
      <c r="EB49" s="102">
        <f t="shared" si="166"/>
        <v>14.85174930484327</v>
      </c>
      <c r="EC49" s="102">
        <f t="shared" si="166"/>
        <v>0</v>
      </c>
      <c r="ED49" s="102">
        <f t="shared" si="166"/>
        <v>0</v>
      </c>
      <c r="EE49" s="102">
        <f t="shared" si="166"/>
        <v>0</v>
      </c>
      <c r="EF49" s="102">
        <f t="shared" si="166"/>
        <v>0</v>
      </c>
      <c r="EG49" s="102">
        <f t="shared" si="166"/>
        <v>0</v>
      </c>
      <c r="EH49" s="102">
        <f t="shared" si="166"/>
        <v>0</v>
      </c>
      <c r="EI49" s="102">
        <f t="shared" si="166"/>
        <v>0</v>
      </c>
      <c r="EJ49" s="102">
        <f t="shared" si="166"/>
        <v>0</v>
      </c>
      <c r="EK49" s="102">
        <f t="shared" si="166"/>
        <v>0</v>
      </c>
      <c r="EL49" s="102">
        <f t="shared" si="166"/>
        <v>0</v>
      </c>
      <c r="EM49" s="102">
        <f t="shared" si="166"/>
        <v>0</v>
      </c>
      <c r="EN49" s="102">
        <f t="shared" si="166"/>
        <v>0</v>
      </c>
      <c r="EO49" s="102">
        <f t="shared" si="166"/>
        <v>0</v>
      </c>
      <c r="EP49" s="102">
        <f t="shared" si="166"/>
        <v>0</v>
      </c>
      <c r="EQ49" s="102">
        <f t="shared" si="165"/>
        <v>0</v>
      </c>
      <c r="ER49" s="102">
        <f t="shared" si="165"/>
        <v>0</v>
      </c>
      <c r="ES49" s="102">
        <f t="shared" si="165"/>
        <v>0</v>
      </c>
      <c r="ET49" s="102">
        <f t="shared" si="165"/>
        <v>0</v>
      </c>
      <c r="EU49" s="102">
        <f t="shared" si="165"/>
        <v>0</v>
      </c>
      <c r="EW49">
        <v>49</v>
      </c>
      <c r="FB49" s="85">
        <f ca="1">HLOOKUP(FB$1,$F$1:$BZ$108,$EW49,FALSE)</f>
        <v>491</v>
      </c>
      <c r="FC49" s="85">
        <f ca="1">HLOOKUP(FC$1,$F$1:$BZ$108,$EW49,FALSE)</f>
        <v>492</v>
      </c>
      <c r="FD49" s="85">
        <f ca="1">HLOOKUP(FD$1,$F$1:$BZ$108,$EW49,FALSE)</f>
        <v>494</v>
      </c>
      <c r="FE49" s="85">
        <f ca="1">HLOOKUP(FE$1,$F$1:$BZ$108,$EW49,FALSE)</f>
        <v>495</v>
      </c>
      <c r="FF49" s="85">
        <f ca="1">HLOOKUP(FF$1,$F$1:$BZ$108,$EW49,FALSE)</f>
        <v>499</v>
      </c>
      <c r="FG49" s="85">
        <f ca="1">HLOOKUP(FG$1,$F$1:$BZ$108,$EW49,FALSE)</f>
        <v>501</v>
      </c>
      <c r="FI49" s="85">
        <f t="shared" ca="1" si="97"/>
        <v>2.9692210189307926</v>
      </c>
      <c r="FJ49">
        <v>4.7999999999999996E-3</v>
      </c>
      <c r="FK49" s="85">
        <f ca="1">HLOOKUP(FK$1,$F$1:$BZ$108,$EW49,FALSE)/CA49*100000+FJ49</f>
        <v>148.52229304843269</v>
      </c>
      <c r="FL49" t="str">
        <f t="shared" si="98"/>
        <v xml:space="preserve">Livorno </v>
      </c>
      <c r="FM49">
        <f t="shared" ca="1" si="108"/>
        <v>270.44637217527691</v>
      </c>
      <c r="FN49" t="str">
        <f t="shared" ca="1" si="100"/>
        <v xml:space="preserve">Varese </v>
      </c>
      <c r="FO49" s="2">
        <v>60</v>
      </c>
      <c r="FP49" s="128">
        <f t="shared" ca="1" si="109"/>
        <v>15.642813452969541</v>
      </c>
      <c r="FQ49" t="str">
        <f t="shared" ca="1" si="102"/>
        <v xml:space="preserve">Bolzano </v>
      </c>
      <c r="FR49" s="2">
        <v>60</v>
      </c>
      <c r="FS49">
        <f t="shared" ca="1" si="103"/>
        <v>75</v>
      </c>
      <c r="FT49">
        <f t="shared" ca="1" si="104"/>
        <v>135.00479999999999</v>
      </c>
      <c r="FU49" t="str">
        <f t="shared" ca="1" si="105"/>
        <v xml:space="preserve">Bolzano </v>
      </c>
      <c r="FV49" s="85">
        <f t="shared" ca="1" si="106"/>
        <v>121.0035</v>
      </c>
      <c r="FW49" t="str">
        <f t="shared" ca="1" si="107"/>
        <v xml:space="preserve">Chieti </v>
      </c>
    </row>
    <row r="50" spans="1:179" x14ac:dyDescent="0.25">
      <c r="A50">
        <f>IF(B50='Cruscotto province'!$E$3,A49+1,A49)</f>
        <v>6</v>
      </c>
      <c r="B50" t="s">
        <v>68</v>
      </c>
      <c r="C50" t="s">
        <v>190</v>
      </c>
      <c r="D50" s="2">
        <f>IFERROR(_xlfn.NUMBERVALUE(VLOOKUP(C50,'Sel province'!$F$2:$J$150,5,FALSE)),0)</f>
        <v>2903</v>
      </c>
      <c r="E50" s="85"/>
      <c r="F50">
        <v>559</v>
      </c>
      <c r="G50" s="85">
        <v>658</v>
      </c>
      <c r="H50">
        <v>739</v>
      </c>
      <c r="I50">
        <v>811</v>
      </c>
      <c r="J50">
        <v>853</v>
      </c>
      <c r="K50">
        <v>928</v>
      </c>
      <c r="L50">
        <v>963</v>
      </c>
      <c r="M50">
        <v>1035</v>
      </c>
      <c r="N50">
        <v>1123</v>
      </c>
      <c r="O50">
        <v>1133</v>
      </c>
      <c r="P50">
        <v>1276</v>
      </c>
      <c r="Q50">
        <v>1320</v>
      </c>
      <c r="R50">
        <v>1362</v>
      </c>
      <c r="S50">
        <v>1418</v>
      </c>
      <c r="T50">
        <v>1445</v>
      </c>
      <c r="U50">
        <v>1528</v>
      </c>
      <c r="V50">
        <v>1597</v>
      </c>
      <c r="W50">
        <v>1693</v>
      </c>
      <c r="X50">
        <v>1772</v>
      </c>
      <c r="Y50">
        <v>1817</v>
      </c>
      <c r="Z50">
        <v>1860</v>
      </c>
      <c r="AA50">
        <v>1884</v>
      </c>
      <c r="AB50">
        <v>1968</v>
      </c>
      <c r="AC50">
        <v>2006</v>
      </c>
      <c r="AD50">
        <v>2029</v>
      </c>
      <c r="AE50">
        <v>2057</v>
      </c>
      <c r="AF50">
        <v>2087</v>
      </c>
      <c r="AG50">
        <v>2116</v>
      </c>
      <c r="AH50">
        <v>2157</v>
      </c>
      <c r="AI50">
        <v>2189</v>
      </c>
      <c r="AJ50">
        <v>2214</v>
      </c>
      <c r="AK50">
        <v>2238</v>
      </c>
      <c r="AL50">
        <v>2255</v>
      </c>
      <c r="AM50">
        <v>2278</v>
      </c>
      <c r="AN50">
        <v>2321</v>
      </c>
      <c r="AO50">
        <v>2347</v>
      </c>
      <c r="AP50">
        <v>2376</v>
      </c>
      <c r="AQ50">
        <v>2419</v>
      </c>
      <c r="AR50">
        <v>2472</v>
      </c>
      <c r="AS50">
        <v>2543</v>
      </c>
      <c r="AT50">
        <v>2559</v>
      </c>
      <c r="AU50">
        <v>2569</v>
      </c>
      <c r="AV50">
        <v>2587</v>
      </c>
      <c r="AW50">
        <v>2626</v>
      </c>
      <c r="AX50">
        <v>2678</v>
      </c>
      <c r="AY50">
        <v>2714</v>
      </c>
      <c r="AZ50">
        <v>2724</v>
      </c>
      <c r="BA50">
        <v>2740</v>
      </c>
      <c r="BB50">
        <v>2751</v>
      </c>
      <c r="BC50">
        <v>2787</v>
      </c>
      <c r="BD50">
        <v>2833</v>
      </c>
      <c r="BE50">
        <v>2836</v>
      </c>
      <c r="BF50">
        <v>2903</v>
      </c>
      <c r="CA50" s="101">
        <v>229338</v>
      </c>
      <c r="CB50" s="102">
        <f t="shared" si="44"/>
        <v>24.374504007185902</v>
      </c>
      <c r="CC50" s="102">
        <f t="shared" si="112"/>
        <v>28.691276630998789</v>
      </c>
      <c r="CD50" s="102">
        <f t="shared" si="113"/>
        <v>32.223181505027512</v>
      </c>
      <c r="CE50" s="102">
        <f t="shared" si="114"/>
        <v>35.36265250416416</v>
      </c>
      <c r="CF50" s="102">
        <f t="shared" si="115"/>
        <v>37.194010586993869</v>
      </c>
      <c r="CG50" s="102">
        <f t="shared" si="116"/>
        <v>40.464292877761203</v>
      </c>
      <c r="CH50" s="102">
        <f t="shared" si="117"/>
        <v>41.990424613452632</v>
      </c>
      <c r="CI50" s="102">
        <f t="shared" si="118"/>
        <v>45.129895612589273</v>
      </c>
      <c r="CJ50" s="102">
        <f t="shared" si="119"/>
        <v>48.967026833756286</v>
      </c>
      <c r="CK50" s="102">
        <f t="shared" si="120"/>
        <v>49.403064472525266</v>
      </c>
      <c r="CL50" s="102">
        <f t="shared" si="121"/>
        <v>55.63840270692166</v>
      </c>
      <c r="CM50" s="102">
        <f t="shared" si="122"/>
        <v>57.556968317505167</v>
      </c>
      <c r="CN50" s="102">
        <f t="shared" ref="CN50:CN81" si="167">+R50/$CA50*10000</f>
        <v>59.388326400334876</v>
      </c>
      <c r="CO50" s="102">
        <f t="shared" ref="CO50:CO81" si="168">+S50/$CA50*10000</f>
        <v>61.830137177441159</v>
      </c>
      <c r="CP50" s="102">
        <f t="shared" si="127"/>
        <v>63.007438802117399</v>
      </c>
      <c r="CQ50" s="102">
        <f t="shared" si="128"/>
        <v>66.626551203899922</v>
      </c>
      <c r="CR50" s="102">
        <f t="shared" si="129"/>
        <v>69.635210911405878</v>
      </c>
      <c r="CS50" s="102">
        <f t="shared" si="130"/>
        <v>73.821172243588066</v>
      </c>
      <c r="CT50" s="102">
        <f t="shared" si="131"/>
        <v>77.265869589863001</v>
      </c>
      <c r="CU50" s="102">
        <f t="shared" si="132"/>
        <v>79.228038964323403</v>
      </c>
      <c r="CV50" s="102">
        <f t="shared" si="133"/>
        <v>81.10300081103</v>
      </c>
      <c r="CW50" s="102">
        <f t="shared" si="134"/>
        <v>82.149491144075554</v>
      </c>
      <c r="CX50" s="102">
        <f t="shared" si="135"/>
        <v>85.812207309734973</v>
      </c>
      <c r="CY50" s="102">
        <f t="shared" si="136"/>
        <v>87.469150337057087</v>
      </c>
      <c r="CZ50" s="102">
        <f t="shared" si="137"/>
        <v>88.472036906225739</v>
      </c>
      <c r="DA50" s="102">
        <f t="shared" si="138"/>
        <v>89.692942294778888</v>
      </c>
      <c r="DB50" s="102">
        <f t="shared" si="139"/>
        <v>91.001055211085827</v>
      </c>
      <c r="DC50" s="102">
        <f t="shared" si="140"/>
        <v>92.26556436351585</v>
      </c>
      <c r="DD50" s="102">
        <f t="shared" si="141"/>
        <v>94.053318682468685</v>
      </c>
      <c r="DE50" s="102">
        <f t="shared" si="142"/>
        <v>95.4486391265294</v>
      </c>
      <c r="DF50" s="102">
        <f t="shared" si="143"/>
        <v>96.538733223451857</v>
      </c>
      <c r="DG50" s="102">
        <f t="shared" si="144"/>
        <v>97.585223556497397</v>
      </c>
      <c r="DH50" s="102">
        <f t="shared" si="145"/>
        <v>98.326487542404664</v>
      </c>
      <c r="DI50" s="102">
        <f t="shared" si="146"/>
        <v>99.329374111573316</v>
      </c>
      <c r="DJ50" s="102">
        <f t="shared" si="147"/>
        <v>101.20433595827993</v>
      </c>
      <c r="DK50" s="102">
        <f t="shared" si="148"/>
        <v>102.33803381907927</v>
      </c>
      <c r="DL50" s="102">
        <f t="shared" si="149"/>
        <v>103.60254297150929</v>
      </c>
      <c r="DM50" s="102">
        <f t="shared" si="150"/>
        <v>105.47750481821591</v>
      </c>
      <c r="DN50" s="102">
        <f t="shared" si="151"/>
        <v>107.7885043036915</v>
      </c>
      <c r="DO50" s="102">
        <f t="shared" si="152"/>
        <v>110.88437153895124</v>
      </c>
      <c r="DP50" s="102">
        <f t="shared" si="153"/>
        <v>111.58203176098161</v>
      </c>
      <c r="DQ50" s="102">
        <f t="shared" si="154"/>
        <v>112.0180693997506</v>
      </c>
      <c r="DR50" s="102">
        <f t="shared" si="155"/>
        <v>112.80293714953476</v>
      </c>
      <c r="DS50" s="102">
        <f t="shared" si="156"/>
        <v>114.50348394073377</v>
      </c>
      <c r="DT50" s="102">
        <f t="shared" si="157"/>
        <v>116.77087966233245</v>
      </c>
      <c r="DU50" s="102">
        <f t="shared" si="158"/>
        <v>118.34061516190077</v>
      </c>
      <c r="DV50" s="102">
        <f t="shared" si="159"/>
        <v>118.77665280066975</v>
      </c>
      <c r="DW50" s="102">
        <f t="shared" si="160"/>
        <v>119.47431302270013</v>
      </c>
      <c r="DX50" s="102">
        <f t="shared" si="161"/>
        <v>119.953954425346</v>
      </c>
      <c r="DY50" s="102">
        <f t="shared" si="162"/>
        <v>121.52368992491431</v>
      </c>
      <c r="DZ50" s="102">
        <f t="shared" si="163"/>
        <v>123.52946306325161</v>
      </c>
      <c r="EA50" s="102">
        <f t="shared" si="164"/>
        <v>123.66027435488232</v>
      </c>
      <c r="EB50" s="102">
        <f t="shared" si="166"/>
        <v>126.58172653463447</v>
      </c>
      <c r="EC50" s="102">
        <f t="shared" si="166"/>
        <v>0</v>
      </c>
      <c r="ED50" s="102">
        <f t="shared" si="166"/>
        <v>0</v>
      </c>
      <c r="EE50" s="102">
        <f t="shared" si="166"/>
        <v>0</v>
      </c>
      <c r="EF50" s="102">
        <f t="shared" si="166"/>
        <v>0</v>
      </c>
      <c r="EG50" s="102">
        <f t="shared" si="166"/>
        <v>0</v>
      </c>
      <c r="EH50" s="102">
        <f t="shared" si="166"/>
        <v>0</v>
      </c>
      <c r="EI50" s="102">
        <f t="shared" si="166"/>
        <v>0</v>
      </c>
      <c r="EJ50" s="102">
        <f t="shared" si="166"/>
        <v>0</v>
      </c>
      <c r="EK50" s="102">
        <f t="shared" si="166"/>
        <v>0</v>
      </c>
      <c r="EL50" s="102">
        <f t="shared" si="166"/>
        <v>0</v>
      </c>
      <c r="EM50" s="102">
        <f t="shared" si="166"/>
        <v>0</v>
      </c>
      <c r="EN50" s="102">
        <f t="shared" si="166"/>
        <v>0</v>
      </c>
      <c r="EO50" s="102">
        <f t="shared" si="166"/>
        <v>0</v>
      </c>
      <c r="EP50" s="102">
        <f t="shared" si="166"/>
        <v>0</v>
      </c>
      <c r="EQ50" s="102">
        <f t="shared" si="165"/>
        <v>0</v>
      </c>
      <c r="ER50" s="102">
        <f t="shared" si="165"/>
        <v>0</v>
      </c>
      <c r="ES50" s="102">
        <f t="shared" si="165"/>
        <v>0</v>
      </c>
      <c r="ET50" s="102">
        <f t="shared" si="165"/>
        <v>0</v>
      </c>
      <c r="EU50" s="102">
        <f t="shared" si="165"/>
        <v>0</v>
      </c>
      <c r="EW50">
        <v>50</v>
      </c>
      <c r="FB50" s="85">
        <f ca="1">HLOOKUP(FB$1,$F$1:$BZ$108,$EW50,FALSE)</f>
        <v>2740</v>
      </c>
      <c r="FC50" s="85">
        <f ca="1">HLOOKUP(FC$1,$F$1:$BZ$108,$EW50,FALSE)</f>
        <v>2751</v>
      </c>
      <c r="FD50" s="85">
        <f ca="1">HLOOKUP(FD$1,$F$1:$BZ$108,$EW50,FALSE)</f>
        <v>2787</v>
      </c>
      <c r="FE50" s="85">
        <f ca="1">HLOOKUP(FE$1,$F$1:$BZ$108,$EW50,FALSE)</f>
        <v>2833</v>
      </c>
      <c r="FF50" s="85">
        <f ca="1">HLOOKUP(FF$1,$F$1:$BZ$108,$EW50,FALSE)</f>
        <v>2836</v>
      </c>
      <c r="FG50" s="85">
        <f ca="1">HLOOKUP(FG$1,$F$1:$BZ$108,$EW50,FALSE)</f>
        <v>2903</v>
      </c>
      <c r="FI50" s="85">
        <f t="shared" ca="1" si="97"/>
        <v>71.079035119343501</v>
      </c>
      <c r="FJ50">
        <v>4.8999999999999998E-3</v>
      </c>
      <c r="FK50" s="85">
        <f ca="1">HLOOKUP(FK$1,$F$1:$BZ$108,$EW50,FALSE)/CA50*100000+FJ50</f>
        <v>1265.8221653463447</v>
      </c>
      <c r="FL50" t="str">
        <f t="shared" si="98"/>
        <v xml:space="preserve">Lodi </v>
      </c>
      <c r="FM50">
        <f t="shared" ca="1" si="108"/>
        <v>254.04937850454414</v>
      </c>
      <c r="FN50" t="str">
        <f t="shared" ca="1" si="100"/>
        <v xml:space="preserve">Ferrara </v>
      </c>
      <c r="FO50" s="2">
        <v>59</v>
      </c>
      <c r="FP50" s="128">
        <f t="shared" ca="1" si="109"/>
        <v>14.301251461546819</v>
      </c>
      <c r="FQ50" t="str">
        <f t="shared" ca="1" si="102"/>
        <v xml:space="preserve">Fermo </v>
      </c>
      <c r="FR50" s="2">
        <v>59</v>
      </c>
      <c r="FS50">
        <f t="shared" ca="1" si="103"/>
        <v>56</v>
      </c>
      <c r="FT50">
        <f t="shared" ca="1" si="104"/>
        <v>115.00490000000001</v>
      </c>
      <c r="FU50" t="str">
        <f t="shared" ca="1" si="105"/>
        <v xml:space="preserve">Fermo </v>
      </c>
      <c r="FV50" s="85">
        <f t="shared" ca="1" si="106"/>
        <v>120.004</v>
      </c>
      <c r="FW50" t="str">
        <f t="shared" ca="1" si="107"/>
        <v xml:space="preserve">Rieti </v>
      </c>
    </row>
    <row r="51" spans="1:179" x14ac:dyDescent="0.25">
      <c r="A51">
        <f>IF(B51='Cruscotto province'!$E$3,A50+1,A50)</f>
        <v>6</v>
      </c>
      <c r="B51" t="s">
        <v>74</v>
      </c>
      <c r="C51" t="s">
        <v>191</v>
      </c>
      <c r="D51" s="2">
        <f>IFERROR(_xlfn.NUMBERVALUE(VLOOKUP(C51,'Sel province'!$F$2:$J$150,5,FALSE)),0)</f>
        <v>1244</v>
      </c>
      <c r="E51" s="85"/>
      <c r="F51">
        <v>3</v>
      </c>
      <c r="G51" s="85">
        <v>6</v>
      </c>
      <c r="H51">
        <v>8</v>
      </c>
      <c r="I51">
        <v>15</v>
      </c>
      <c r="J51">
        <v>26</v>
      </c>
      <c r="K51">
        <v>31</v>
      </c>
      <c r="L51">
        <v>37</v>
      </c>
      <c r="M51">
        <v>43</v>
      </c>
      <c r="N51">
        <v>49</v>
      </c>
      <c r="O51">
        <v>79</v>
      </c>
      <c r="P51">
        <v>96</v>
      </c>
      <c r="Q51">
        <v>130</v>
      </c>
      <c r="R51">
        <v>138</v>
      </c>
      <c r="S51">
        <v>179</v>
      </c>
      <c r="T51">
        <v>205</v>
      </c>
      <c r="U51">
        <v>230</v>
      </c>
      <c r="V51">
        <v>249</v>
      </c>
      <c r="W51">
        <v>307</v>
      </c>
      <c r="X51">
        <v>356</v>
      </c>
      <c r="Y51">
        <v>363</v>
      </c>
      <c r="Z51">
        <v>387</v>
      </c>
      <c r="AA51">
        <v>436</v>
      </c>
      <c r="AB51">
        <v>481</v>
      </c>
      <c r="AC51">
        <v>481</v>
      </c>
      <c r="AD51">
        <v>618</v>
      </c>
      <c r="AE51">
        <v>672</v>
      </c>
      <c r="AF51">
        <v>711</v>
      </c>
      <c r="AG51">
        <v>729</v>
      </c>
      <c r="AH51">
        <v>771</v>
      </c>
      <c r="AI51">
        <v>802</v>
      </c>
      <c r="AJ51">
        <v>843</v>
      </c>
      <c r="AK51">
        <v>855</v>
      </c>
      <c r="AL51">
        <v>872</v>
      </c>
      <c r="AM51">
        <v>888</v>
      </c>
      <c r="AN51">
        <v>920</v>
      </c>
      <c r="AO51">
        <v>954</v>
      </c>
      <c r="AP51">
        <v>979</v>
      </c>
      <c r="AQ51">
        <v>988</v>
      </c>
      <c r="AR51">
        <v>1006</v>
      </c>
      <c r="AS51">
        <v>1020</v>
      </c>
      <c r="AT51">
        <v>1060</v>
      </c>
      <c r="AU51">
        <v>1061</v>
      </c>
      <c r="AV51">
        <v>1073</v>
      </c>
      <c r="AW51">
        <v>1134</v>
      </c>
      <c r="AX51">
        <v>1158</v>
      </c>
      <c r="AY51">
        <v>1165</v>
      </c>
      <c r="AZ51">
        <v>1197</v>
      </c>
      <c r="BA51">
        <v>1213</v>
      </c>
      <c r="BB51">
        <v>1215</v>
      </c>
      <c r="BC51">
        <v>1221</v>
      </c>
      <c r="BD51">
        <v>1225</v>
      </c>
      <c r="BE51">
        <v>1230</v>
      </c>
      <c r="BF51">
        <v>1244</v>
      </c>
      <c r="CA51" s="101">
        <v>390042</v>
      </c>
      <c r="CB51" s="102">
        <f t="shared" si="44"/>
        <v>7.6914793791437855E-2</v>
      </c>
      <c r="CC51" s="102">
        <f t="shared" si="112"/>
        <v>0.15382958758287571</v>
      </c>
      <c r="CD51" s="102">
        <f t="shared" si="113"/>
        <v>0.20510611677716759</v>
      </c>
      <c r="CE51" s="102">
        <f t="shared" si="114"/>
        <v>0.38457396895718921</v>
      </c>
      <c r="CF51" s="102">
        <f t="shared" si="115"/>
        <v>0.66659487952579466</v>
      </c>
      <c r="CG51" s="102">
        <f t="shared" si="116"/>
        <v>0.79478620251152443</v>
      </c>
      <c r="CH51" s="102">
        <f t="shared" si="117"/>
        <v>0.94861579009440011</v>
      </c>
      <c r="CI51" s="102">
        <f t="shared" si="118"/>
        <v>1.1024453776772758</v>
      </c>
      <c r="CJ51" s="102">
        <f t="shared" si="119"/>
        <v>1.2562749652601513</v>
      </c>
      <c r="CK51" s="102">
        <f t="shared" si="120"/>
        <v>2.0254229031745301</v>
      </c>
      <c r="CL51" s="102">
        <f t="shared" si="121"/>
        <v>2.4612734013260114</v>
      </c>
      <c r="CM51" s="102">
        <f t="shared" si="122"/>
        <v>3.3329743976289734</v>
      </c>
      <c r="CN51" s="102">
        <f t="shared" si="167"/>
        <v>3.5380805144061407</v>
      </c>
      <c r="CO51" s="102">
        <f t="shared" si="168"/>
        <v>4.5892493628891247</v>
      </c>
      <c r="CP51" s="102">
        <f t="shared" si="127"/>
        <v>5.255844242414919</v>
      </c>
      <c r="CQ51" s="102">
        <f t="shared" si="128"/>
        <v>5.8968008573435675</v>
      </c>
      <c r="CR51" s="102">
        <f t="shared" si="129"/>
        <v>6.3839278846893412</v>
      </c>
      <c r="CS51" s="102">
        <f t="shared" si="130"/>
        <v>7.8709472313238056</v>
      </c>
      <c r="CT51" s="102">
        <f t="shared" si="131"/>
        <v>9.1272221965839577</v>
      </c>
      <c r="CU51" s="102">
        <f t="shared" si="132"/>
        <v>9.3066900487639792</v>
      </c>
      <c r="CV51" s="102">
        <f t="shared" si="133"/>
        <v>9.9220083990954802</v>
      </c>
      <c r="CW51" s="102">
        <f t="shared" si="134"/>
        <v>11.178283364355634</v>
      </c>
      <c r="CX51" s="102">
        <f t="shared" si="135"/>
        <v>12.332005271227201</v>
      </c>
      <c r="CY51" s="102">
        <f t="shared" si="136"/>
        <v>12.332005271227201</v>
      </c>
      <c r="CZ51" s="102">
        <f t="shared" si="137"/>
        <v>15.844447521036196</v>
      </c>
      <c r="DA51" s="102">
        <f t="shared" si="138"/>
        <v>17.228913809282076</v>
      </c>
      <c r="DB51" s="102">
        <f t="shared" si="139"/>
        <v>18.228806128570771</v>
      </c>
      <c r="DC51" s="102">
        <f t="shared" si="140"/>
        <v>18.690294891319397</v>
      </c>
      <c r="DD51" s="102">
        <f t="shared" si="141"/>
        <v>19.767102004399526</v>
      </c>
      <c r="DE51" s="102">
        <f t="shared" si="142"/>
        <v>20.56188820691105</v>
      </c>
      <c r="DF51" s="102">
        <f t="shared" si="143"/>
        <v>21.613057055394034</v>
      </c>
      <c r="DG51" s="102">
        <f t="shared" si="144"/>
        <v>21.920716230559787</v>
      </c>
      <c r="DH51" s="102">
        <f t="shared" si="145"/>
        <v>22.356566728711268</v>
      </c>
      <c r="DI51" s="102">
        <f t="shared" si="146"/>
        <v>22.766778962265604</v>
      </c>
      <c r="DJ51" s="102">
        <f t="shared" si="147"/>
        <v>23.58720342937427</v>
      </c>
      <c r="DK51" s="102">
        <f t="shared" si="148"/>
        <v>24.458904425677233</v>
      </c>
      <c r="DL51" s="102">
        <f t="shared" si="149"/>
        <v>25.099861040605884</v>
      </c>
      <c r="DM51" s="102">
        <f t="shared" si="150"/>
        <v>25.330605421980199</v>
      </c>
      <c r="DN51" s="102">
        <f t="shared" si="151"/>
        <v>25.792094184728825</v>
      </c>
      <c r="DO51" s="102">
        <f t="shared" si="152"/>
        <v>26.151029889088868</v>
      </c>
      <c r="DP51" s="102">
        <f t="shared" si="153"/>
        <v>27.176560472974703</v>
      </c>
      <c r="DQ51" s="102">
        <f t="shared" si="154"/>
        <v>27.202198737571848</v>
      </c>
      <c r="DR51" s="102">
        <f t="shared" si="155"/>
        <v>27.509857912737601</v>
      </c>
      <c r="DS51" s="102">
        <f t="shared" si="156"/>
        <v>29.073792053163505</v>
      </c>
      <c r="DT51" s="102">
        <f t="shared" si="157"/>
        <v>29.689110403495011</v>
      </c>
      <c r="DU51" s="102">
        <f t="shared" si="158"/>
        <v>29.868578255675033</v>
      </c>
      <c r="DV51" s="102">
        <f t="shared" si="159"/>
        <v>30.689002722783698</v>
      </c>
      <c r="DW51" s="102">
        <f t="shared" si="160"/>
        <v>31.099214956338034</v>
      </c>
      <c r="DX51" s="102">
        <f t="shared" si="161"/>
        <v>31.150491485532324</v>
      </c>
      <c r="DY51" s="102">
        <f t="shared" si="162"/>
        <v>31.304321073115201</v>
      </c>
      <c r="DZ51" s="102">
        <f t="shared" si="163"/>
        <v>31.406874131503784</v>
      </c>
      <c r="EA51" s="102">
        <f t="shared" si="164"/>
        <v>31.535065454489516</v>
      </c>
      <c r="EB51" s="102">
        <f t="shared" si="166"/>
        <v>31.894001158849559</v>
      </c>
      <c r="EC51" s="102">
        <f t="shared" si="166"/>
        <v>0</v>
      </c>
      <c r="ED51" s="102">
        <f t="shared" si="166"/>
        <v>0</v>
      </c>
      <c r="EE51" s="102">
        <f t="shared" si="166"/>
        <v>0</v>
      </c>
      <c r="EF51" s="102">
        <f t="shared" si="166"/>
        <v>0</v>
      </c>
      <c r="EG51" s="102">
        <f t="shared" si="166"/>
        <v>0</v>
      </c>
      <c r="EH51" s="102">
        <f t="shared" si="166"/>
        <v>0</v>
      </c>
      <c r="EI51" s="102">
        <f t="shared" si="166"/>
        <v>0</v>
      </c>
      <c r="EJ51" s="102">
        <f t="shared" si="166"/>
        <v>0</v>
      </c>
      <c r="EK51" s="102">
        <f t="shared" si="166"/>
        <v>0</v>
      </c>
      <c r="EL51" s="102">
        <f t="shared" si="166"/>
        <v>0</v>
      </c>
      <c r="EM51" s="102">
        <f t="shared" si="166"/>
        <v>0</v>
      </c>
      <c r="EN51" s="102">
        <f t="shared" si="166"/>
        <v>0</v>
      </c>
      <c r="EO51" s="102">
        <f t="shared" si="166"/>
        <v>0</v>
      </c>
      <c r="EP51" s="102">
        <f t="shared" si="166"/>
        <v>0</v>
      </c>
      <c r="EQ51" s="102">
        <f t="shared" si="165"/>
        <v>0</v>
      </c>
      <c r="ER51" s="102">
        <f t="shared" si="165"/>
        <v>0</v>
      </c>
      <c r="ES51" s="102">
        <f t="shared" si="165"/>
        <v>0</v>
      </c>
      <c r="ET51" s="102">
        <f t="shared" si="165"/>
        <v>0</v>
      </c>
      <c r="EU51" s="102">
        <f t="shared" si="165"/>
        <v>0</v>
      </c>
      <c r="EW51">
        <v>51</v>
      </c>
      <c r="FB51" s="85">
        <f ca="1">HLOOKUP(FB$1,$F$1:$BZ$108,$EW51,FALSE)</f>
        <v>1213</v>
      </c>
      <c r="FC51" s="85">
        <f ca="1">HLOOKUP(FC$1,$F$1:$BZ$108,$EW51,FALSE)</f>
        <v>1215</v>
      </c>
      <c r="FD51" s="85">
        <f ca="1">HLOOKUP(FD$1,$F$1:$BZ$108,$EW51,FALSE)</f>
        <v>1221</v>
      </c>
      <c r="FE51" s="85">
        <f ca="1">HLOOKUP(FE$1,$F$1:$BZ$108,$EW51,FALSE)</f>
        <v>1225</v>
      </c>
      <c r="FF51" s="85">
        <f ca="1">HLOOKUP(FF$1,$F$1:$BZ$108,$EW51,FALSE)</f>
        <v>1230</v>
      </c>
      <c r="FG51" s="85">
        <f ca="1">HLOOKUP(FG$1,$F$1:$BZ$108,$EW51,FALSE)</f>
        <v>1244</v>
      </c>
      <c r="FI51" s="85">
        <f t="shared" ca="1" si="97"/>
        <v>7.9528620251152438</v>
      </c>
      <c r="FJ51">
        <v>5.0000000000000001E-3</v>
      </c>
      <c r="FK51" s="85">
        <f ca="1">HLOOKUP(FK$1,$F$1:$BZ$108,$EW51,FALSE)/CA51*100000+FJ51</f>
        <v>318.94501158849556</v>
      </c>
      <c r="FL51" t="str">
        <f t="shared" si="98"/>
        <v xml:space="preserve">Lucca </v>
      </c>
      <c r="FM51">
        <f t="shared" ca="1" si="108"/>
        <v>247.57166041020506</v>
      </c>
      <c r="FN51" t="str">
        <f t="shared" ca="1" si="100"/>
        <v xml:space="preserve">Ravenna </v>
      </c>
      <c r="FO51" s="2">
        <v>58</v>
      </c>
      <c r="FP51" s="128">
        <f t="shared" ca="1" si="109"/>
        <v>14.248864960830197</v>
      </c>
      <c r="FQ51" t="str">
        <f t="shared" ca="1" si="102"/>
        <v xml:space="preserve">Massa Carrara </v>
      </c>
      <c r="FR51" s="2">
        <v>58</v>
      </c>
      <c r="FS51">
        <f t="shared" ca="1" si="103"/>
        <v>79</v>
      </c>
      <c r="FT51">
        <f t="shared" ca="1" si="104"/>
        <v>137.005</v>
      </c>
      <c r="FU51" t="str">
        <f t="shared" ca="1" si="105"/>
        <v xml:space="preserve">Massa Carrara </v>
      </c>
      <c r="FV51" s="85">
        <f t="shared" ca="1" si="106"/>
        <v>118.00579999999999</v>
      </c>
      <c r="FW51" t="str">
        <f t="shared" ca="1" si="107"/>
        <v xml:space="preserve">Ancona </v>
      </c>
    </row>
    <row r="52" spans="1:179" x14ac:dyDescent="0.25">
      <c r="A52">
        <f>IF(B52='Cruscotto province'!$E$3,A51+1,A51)</f>
        <v>6</v>
      </c>
      <c r="B52" t="s">
        <v>69</v>
      </c>
      <c r="C52" t="s">
        <v>192</v>
      </c>
      <c r="D52" s="2">
        <f>IFERROR(_xlfn.NUMBERVALUE(VLOOKUP(C52,'Sel province'!$F$2:$J$150,5,FALSE)),0)</f>
        <v>985</v>
      </c>
      <c r="E52" s="85"/>
      <c r="F52">
        <v>2</v>
      </c>
      <c r="G52" s="85">
        <v>2</v>
      </c>
      <c r="H52">
        <v>7</v>
      </c>
      <c r="I52">
        <v>7</v>
      </c>
      <c r="J52">
        <v>9</v>
      </c>
      <c r="K52">
        <v>9</v>
      </c>
      <c r="L52">
        <v>11</v>
      </c>
      <c r="M52">
        <v>17</v>
      </c>
      <c r="N52">
        <v>32</v>
      </c>
      <c r="O52">
        <v>48</v>
      </c>
      <c r="P52">
        <v>58</v>
      </c>
      <c r="Q52">
        <v>94</v>
      </c>
      <c r="R52">
        <v>117</v>
      </c>
      <c r="S52">
        <v>128</v>
      </c>
      <c r="T52">
        <v>160</v>
      </c>
      <c r="U52">
        <v>186</v>
      </c>
      <c r="V52">
        <v>215</v>
      </c>
      <c r="W52">
        <v>238</v>
      </c>
      <c r="X52">
        <v>293</v>
      </c>
      <c r="Y52">
        <v>326</v>
      </c>
      <c r="Z52">
        <v>368</v>
      </c>
      <c r="AA52">
        <v>395</v>
      </c>
      <c r="AB52">
        <v>405</v>
      </c>
      <c r="AC52">
        <v>411</v>
      </c>
      <c r="AD52">
        <v>457</v>
      </c>
      <c r="AE52">
        <v>476</v>
      </c>
      <c r="AF52">
        <v>477</v>
      </c>
      <c r="AG52">
        <v>493</v>
      </c>
      <c r="AH52">
        <v>506</v>
      </c>
      <c r="AI52">
        <v>533</v>
      </c>
      <c r="AJ52">
        <v>561</v>
      </c>
      <c r="AK52">
        <v>598</v>
      </c>
      <c r="AL52">
        <v>614</v>
      </c>
      <c r="AM52">
        <v>639</v>
      </c>
      <c r="AN52">
        <v>664</v>
      </c>
      <c r="AO52">
        <v>714</v>
      </c>
      <c r="AP52">
        <v>732</v>
      </c>
      <c r="AQ52">
        <v>776</v>
      </c>
      <c r="AR52">
        <v>801</v>
      </c>
      <c r="AS52">
        <v>818</v>
      </c>
      <c r="AT52">
        <v>834</v>
      </c>
      <c r="AU52">
        <v>837</v>
      </c>
      <c r="AV52">
        <v>846</v>
      </c>
      <c r="AW52">
        <v>871</v>
      </c>
      <c r="AX52">
        <v>895</v>
      </c>
      <c r="AY52">
        <v>906</v>
      </c>
      <c r="AZ52">
        <v>914</v>
      </c>
      <c r="BA52">
        <v>922</v>
      </c>
      <c r="BB52">
        <v>932</v>
      </c>
      <c r="BC52">
        <v>946</v>
      </c>
      <c r="BD52">
        <v>956</v>
      </c>
      <c r="BE52">
        <v>976</v>
      </c>
      <c r="BF52">
        <v>985</v>
      </c>
      <c r="CA52" s="101">
        <v>318921</v>
      </c>
      <c r="CB52" s="102">
        <f t="shared" si="44"/>
        <v>6.2711455187961909E-2</v>
      </c>
      <c r="CC52" s="102">
        <f t="shared" si="112"/>
        <v>6.2711455187961909E-2</v>
      </c>
      <c r="CD52" s="102">
        <f t="shared" si="113"/>
        <v>0.21949009315786666</v>
      </c>
      <c r="CE52" s="102">
        <f t="shared" si="114"/>
        <v>0.21949009315786666</v>
      </c>
      <c r="CF52" s="102">
        <f t="shared" si="115"/>
        <v>0.28220154834582861</v>
      </c>
      <c r="CG52" s="102">
        <f t="shared" si="116"/>
        <v>0.28220154834582861</v>
      </c>
      <c r="CH52" s="102">
        <f t="shared" si="117"/>
        <v>0.34491300353379051</v>
      </c>
      <c r="CI52" s="102">
        <f t="shared" si="118"/>
        <v>0.53304736909767625</v>
      </c>
      <c r="CJ52" s="102">
        <f t="shared" si="119"/>
        <v>1.0033832830073905</v>
      </c>
      <c r="CK52" s="102">
        <f t="shared" si="120"/>
        <v>1.5050749245110859</v>
      </c>
      <c r="CL52" s="102">
        <f t="shared" si="121"/>
        <v>1.8186322004508952</v>
      </c>
      <c r="CM52" s="102">
        <f t="shared" si="122"/>
        <v>2.9474383938342097</v>
      </c>
      <c r="CN52" s="102">
        <f t="shared" si="167"/>
        <v>3.6686201284957716</v>
      </c>
      <c r="CO52" s="102">
        <f t="shared" si="168"/>
        <v>4.0135331320295622</v>
      </c>
      <c r="CP52" s="102">
        <f t="shared" si="127"/>
        <v>5.0169164150369525</v>
      </c>
      <c r="CQ52" s="102">
        <f t="shared" si="128"/>
        <v>5.8321653324804581</v>
      </c>
      <c r="CR52" s="102">
        <f t="shared" si="129"/>
        <v>6.7414814327059052</v>
      </c>
      <c r="CS52" s="102">
        <f t="shared" si="130"/>
        <v>7.4626631673674675</v>
      </c>
      <c r="CT52" s="102">
        <f t="shared" si="131"/>
        <v>9.1872281850364192</v>
      </c>
      <c r="CU52" s="102">
        <f t="shared" si="132"/>
        <v>10.221967195637792</v>
      </c>
      <c r="CV52" s="102">
        <f t="shared" si="133"/>
        <v>11.538907754584992</v>
      </c>
      <c r="CW52" s="102">
        <f t="shared" si="134"/>
        <v>12.385512399622476</v>
      </c>
      <c r="CX52" s="102">
        <f t="shared" si="135"/>
        <v>12.699069675562287</v>
      </c>
      <c r="CY52" s="102">
        <f t="shared" si="136"/>
        <v>12.887204041126171</v>
      </c>
      <c r="CZ52" s="102">
        <f t="shared" si="137"/>
        <v>14.329567510449296</v>
      </c>
      <c r="DA52" s="102">
        <f t="shared" si="138"/>
        <v>14.925326334734935</v>
      </c>
      <c r="DB52" s="102">
        <f t="shared" si="139"/>
        <v>14.956682062328916</v>
      </c>
      <c r="DC52" s="102">
        <f t="shared" si="140"/>
        <v>15.458373703832612</v>
      </c>
      <c r="DD52" s="102">
        <f t="shared" si="141"/>
        <v>15.865998162554362</v>
      </c>
      <c r="DE52" s="102">
        <f t="shared" si="142"/>
        <v>16.71260280759185</v>
      </c>
      <c r="DF52" s="102">
        <f t="shared" si="143"/>
        <v>17.590563180223317</v>
      </c>
      <c r="DG52" s="102">
        <f t="shared" si="144"/>
        <v>18.750725101200608</v>
      </c>
      <c r="DH52" s="102">
        <f t="shared" si="145"/>
        <v>19.252416742704305</v>
      </c>
      <c r="DI52" s="102">
        <f t="shared" si="146"/>
        <v>20.036309932553831</v>
      </c>
      <c r="DJ52" s="102">
        <f t="shared" si="147"/>
        <v>20.820203122403356</v>
      </c>
      <c r="DK52" s="102">
        <f t="shared" si="148"/>
        <v>22.3879895021024</v>
      </c>
      <c r="DL52" s="102">
        <f t="shared" si="149"/>
        <v>22.952392598794059</v>
      </c>
      <c r="DM52" s="102">
        <f t="shared" si="150"/>
        <v>24.332044612929224</v>
      </c>
      <c r="DN52" s="102">
        <f t="shared" si="151"/>
        <v>25.115937802778742</v>
      </c>
      <c r="DO52" s="102">
        <f t="shared" si="152"/>
        <v>25.648985171876419</v>
      </c>
      <c r="DP52" s="102">
        <f t="shared" si="153"/>
        <v>26.150676813380116</v>
      </c>
      <c r="DQ52" s="102">
        <f t="shared" si="154"/>
        <v>26.244743996162057</v>
      </c>
      <c r="DR52" s="102">
        <f t="shared" si="155"/>
        <v>26.526945544507889</v>
      </c>
      <c r="DS52" s="102">
        <f t="shared" si="156"/>
        <v>27.310838734357414</v>
      </c>
      <c r="DT52" s="102">
        <f t="shared" si="157"/>
        <v>28.063376196612953</v>
      </c>
      <c r="DU52" s="102">
        <f t="shared" si="158"/>
        <v>28.408289200146744</v>
      </c>
      <c r="DV52" s="102">
        <f t="shared" si="159"/>
        <v>28.659135020898592</v>
      </c>
      <c r="DW52" s="102">
        <f t="shared" si="160"/>
        <v>28.909980841650441</v>
      </c>
      <c r="DX52" s="102">
        <f t="shared" si="161"/>
        <v>29.223538117590248</v>
      </c>
      <c r="DY52" s="102">
        <f t="shared" si="162"/>
        <v>29.662518303905983</v>
      </c>
      <c r="DZ52" s="102">
        <f t="shared" si="163"/>
        <v>29.976075579845794</v>
      </c>
      <c r="EA52" s="102">
        <f t="shared" si="164"/>
        <v>30.603190131725412</v>
      </c>
      <c r="EB52" s="102">
        <f t="shared" si="166"/>
        <v>30.885391680071244</v>
      </c>
      <c r="EC52" s="102">
        <f t="shared" si="166"/>
        <v>0</v>
      </c>
      <c r="ED52" s="102">
        <f t="shared" si="166"/>
        <v>0</v>
      </c>
      <c r="EE52" s="102">
        <f t="shared" si="166"/>
        <v>0</v>
      </c>
      <c r="EF52" s="102">
        <f t="shared" si="166"/>
        <v>0</v>
      </c>
      <c r="EG52" s="102">
        <f t="shared" si="166"/>
        <v>0</v>
      </c>
      <c r="EH52" s="102">
        <f t="shared" si="166"/>
        <v>0</v>
      </c>
      <c r="EI52" s="102">
        <f t="shared" si="166"/>
        <v>0</v>
      </c>
      <c r="EJ52" s="102">
        <f t="shared" si="166"/>
        <v>0</v>
      </c>
      <c r="EK52" s="102">
        <f t="shared" si="166"/>
        <v>0</v>
      </c>
      <c r="EL52" s="102">
        <f t="shared" si="166"/>
        <v>0</v>
      </c>
      <c r="EM52" s="102">
        <f t="shared" si="166"/>
        <v>0</v>
      </c>
      <c r="EN52" s="102">
        <f t="shared" si="166"/>
        <v>0</v>
      </c>
      <c r="EO52" s="102">
        <f t="shared" si="166"/>
        <v>0</v>
      </c>
      <c r="EP52" s="102">
        <f t="shared" si="166"/>
        <v>0</v>
      </c>
      <c r="EQ52" s="102">
        <f t="shared" si="165"/>
        <v>0</v>
      </c>
      <c r="ER52" s="102">
        <f t="shared" si="165"/>
        <v>0</v>
      </c>
      <c r="ES52" s="102">
        <f t="shared" si="165"/>
        <v>0</v>
      </c>
      <c r="ET52" s="102">
        <f t="shared" si="165"/>
        <v>0</v>
      </c>
      <c r="EU52" s="102">
        <f t="shared" si="165"/>
        <v>0</v>
      </c>
      <c r="EW52">
        <v>52</v>
      </c>
      <c r="FB52" s="85">
        <f ca="1">HLOOKUP(FB$1,$F$1:$BZ$108,$EW52,FALSE)</f>
        <v>922</v>
      </c>
      <c r="FC52" s="85">
        <f ca="1">HLOOKUP(FC$1,$F$1:$BZ$108,$EW52,FALSE)</f>
        <v>932</v>
      </c>
      <c r="FD52" s="85">
        <f ca="1">HLOOKUP(FD$1,$F$1:$BZ$108,$EW52,FALSE)</f>
        <v>946</v>
      </c>
      <c r="FE52" s="85">
        <f ca="1">HLOOKUP(FE$1,$F$1:$BZ$108,$EW52,FALSE)</f>
        <v>956</v>
      </c>
      <c r="FF52" s="85">
        <f ca="1">HLOOKUP(FF$1,$F$1:$BZ$108,$EW52,FALSE)</f>
        <v>976</v>
      </c>
      <c r="FG52" s="85">
        <f ca="1">HLOOKUP(FG$1,$F$1:$BZ$108,$EW52,FALSE)</f>
        <v>985</v>
      </c>
      <c r="FI52" s="85">
        <f t="shared" ca="1" si="97"/>
        <v>19.759208384207998</v>
      </c>
      <c r="FJ52">
        <v>5.1000000000000004E-3</v>
      </c>
      <c r="FK52" s="85">
        <f ca="1">HLOOKUP(FK$1,$F$1:$BZ$108,$EW52,FALSE)/CA52*100000+FJ52</f>
        <v>308.85901680071242</v>
      </c>
      <c r="FL52" t="str">
        <f t="shared" si="98"/>
        <v xml:space="preserve">Macerata </v>
      </c>
      <c r="FM52">
        <f t="shared" ca="1" si="108"/>
        <v>246.76938809904055</v>
      </c>
      <c r="FN52" t="str">
        <f t="shared" ca="1" si="100"/>
        <v xml:space="preserve">Sassari </v>
      </c>
      <c r="FO52" s="2">
        <v>57</v>
      </c>
      <c r="FP52" s="128">
        <f t="shared" ca="1" si="109"/>
        <v>13.370732632718724</v>
      </c>
      <c r="FQ52" t="str">
        <f t="shared" ca="1" si="102"/>
        <v xml:space="preserve">Pistoia </v>
      </c>
      <c r="FR52" s="2">
        <v>57</v>
      </c>
      <c r="FS52">
        <f t="shared" ca="1" si="103"/>
        <v>54</v>
      </c>
      <c r="FT52">
        <f t="shared" ca="1" si="104"/>
        <v>111.0051</v>
      </c>
      <c r="FU52" t="str">
        <f t="shared" ca="1" si="105"/>
        <v xml:space="preserve">Pistoia </v>
      </c>
      <c r="FV52" s="85">
        <f t="shared" ca="1" si="106"/>
        <v>118.0052</v>
      </c>
      <c r="FW52" t="str">
        <f t="shared" ca="1" si="107"/>
        <v xml:space="preserve">Treviso </v>
      </c>
    </row>
    <row r="53" spans="1:179" x14ac:dyDescent="0.25">
      <c r="A53">
        <f>IF(B53='Cruscotto province'!$E$3,A52+1,A52)</f>
        <v>7</v>
      </c>
      <c r="B53" t="s">
        <v>68</v>
      </c>
      <c r="C53" t="s">
        <v>193</v>
      </c>
      <c r="D53" s="2">
        <f>IFERROR(_xlfn.NUMBERVALUE(VLOOKUP(C53,'Sel province'!$F$2:$J$150,5,FALSE)),0)</f>
        <v>3082</v>
      </c>
      <c r="E53" s="85"/>
      <c r="F53">
        <v>22</v>
      </c>
      <c r="G53" s="85">
        <v>26</v>
      </c>
      <c r="H53">
        <v>32</v>
      </c>
      <c r="I53">
        <v>46</v>
      </c>
      <c r="J53">
        <v>56</v>
      </c>
      <c r="K53">
        <v>102</v>
      </c>
      <c r="L53">
        <v>119</v>
      </c>
      <c r="M53">
        <v>137</v>
      </c>
      <c r="N53">
        <v>169</v>
      </c>
      <c r="O53">
        <v>187</v>
      </c>
      <c r="P53">
        <v>261</v>
      </c>
      <c r="Q53">
        <v>339</v>
      </c>
      <c r="R53">
        <v>382</v>
      </c>
      <c r="S53">
        <v>465</v>
      </c>
      <c r="T53">
        <v>514</v>
      </c>
      <c r="U53">
        <v>636</v>
      </c>
      <c r="V53">
        <v>723</v>
      </c>
      <c r="W53">
        <v>842</v>
      </c>
      <c r="X53">
        <v>905</v>
      </c>
      <c r="Y53">
        <v>985</v>
      </c>
      <c r="Z53">
        <v>1093</v>
      </c>
      <c r="AA53">
        <v>1176</v>
      </c>
      <c r="AB53">
        <v>1250</v>
      </c>
      <c r="AC53">
        <v>1398</v>
      </c>
      <c r="AD53">
        <v>1484</v>
      </c>
      <c r="AE53">
        <v>1550</v>
      </c>
      <c r="AF53">
        <v>1617</v>
      </c>
      <c r="AG53">
        <v>1688</v>
      </c>
      <c r="AH53">
        <v>1736</v>
      </c>
      <c r="AI53">
        <v>1782</v>
      </c>
      <c r="AJ53">
        <v>1884</v>
      </c>
      <c r="AK53">
        <v>1981</v>
      </c>
      <c r="AL53">
        <v>2044</v>
      </c>
      <c r="AM53">
        <v>2084</v>
      </c>
      <c r="AN53">
        <v>2142</v>
      </c>
      <c r="AO53">
        <v>2216</v>
      </c>
      <c r="AP53">
        <v>2277</v>
      </c>
      <c r="AQ53">
        <v>2355</v>
      </c>
      <c r="AR53">
        <v>2411</v>
      </c>
      <c r="AS53">
        <v>2486</v>
      </c>
      <c r="AT53">
        <v>2571</v>
      </c>
      <c r="AU53">
        <v>2631</v>
      </c>
      <c r="AV53">
        <v>2655</v>
      </c>
      <c r="AW53">
        <v>2691</v>
      </c>
      <c r="AX53">
        <v>2748</v>
      </c>
      <c r="AY53">
        <v>2863</v>
      </c>
      <c r="AZ53">
        <v>2905</v>
      </c>
      <c r="BA53">
        <v>2913</v>
      </c>
      <c r="BB53">
        <v>2933</v>
      </c>
      <c r="BC53">
        <v>2977</v>
      </c>
      <c r="BD53">
        <v>3022</v>
      </c>
      <c r="BE53">
        <v>3057</v>
      </c>
      <c r="BF53">
        <v>3082</v>
      </c>
      <c r="CA53" s="101">
        <v>412610</v>
      </c>
      <c r="CB53" s="102">
        <f t="shared" si="44"/>
        <v>0.5331911490269261</v>
      </c>
      <c r="CC53" s="102">
        <f t="shared" si="112"/>
        <v>0.63013499430454911</v>
      </c>
      <c r="CD53" s="102">
        <f t="shared" si="113"/>
        <v>0.77555076222098351</v>
      </c>
      <c r="CE53" s="102">
        <f t="shared" si="114"/>
        <v>1.1148542206926637</v>
      </c>
      <c r="CF53" s="102">
        <f t="shared" si="115"/>
        <v>1.3572138338867212</v>
      </c>
      <c r="CG53" s="102">
        <f t="shared" si="116"/>
        <v>2.4720680545793852</v>
      </c>
      <c r="CH53" s="102">
        <f t="shared" si="117"/>
        <v>2.8840793970092826</v>
      </c>
      <c r="CI53" s="102">
        <f t="shared" si="118"/>
        <v>3.3203267007585859</v>
      </c>
      <c r="CJ53" s="102">
        <f t="shared" si="119"/>
        <v>4.0958774629795691</v>
      </c>
      <c r="CK53" s="102">
        <f t="shared" si="120"/>
        <v>4.532124766728872</v>
      </c>
      <c r="CL53" s="102">
        <f t="shared" si="121"/>
        <v>6.325585904364897</v>
      </c>
      <c r="CM53" s="102">
        <f t="shared" si="122"/>
        <v>8.2159908872785437</v>
      </c>
      <c r="CN53" s="102">
        <f t="shared" si="167"/>
        <v>9.2581372240129909</v>
      </c>
      <c r="CO53" s="102">
        <f t="shared" si="168"/>
        <v>11.269722013523666</v>
      </c>
      <c r="CP53" s="102">
        <f t="shared" si="127"/>
        <v>12.457284118174547</v>
      </c>
      <c r="CQ53" s="102">
        <f t="shared" si="128"/>
        <v>15.414071399142045</v>
      </c>
      <c r="CR53" s="102">
        <f t="shared" si="129"/>
        <v>17.522600033930345</v>
      </c>
      <c r="CS53" s="102">
        <f t="shared" si="130"/>
        <v>20.406679430939626</v>
      </c>
      <c r="CT53" s="102">
        <f t="shared" si="131"/>
        <v>21.933544994062188</v>
      </c>
      <c r="CU53" s="102">
        <f t="shared" si="132"/>
        <v>23.87242189961465</v>
      </c>
      <c r="CV53" s="102">
        <f t="shared" si="133"/>
        <v>26.489905722110468</v>
      </c>
      <c r="CW53" s="102">
        <f t="shared" si="134"/>
        <v>28.501490511621142</v>
      </c>
      <c r="CX53" s="102">
        <f t="shared" si="135"/>
        <v>30.294951649257168</v>
      </c>
      <c r="CY53" s="102">
        <f t="shared" si="136"/>
        <v>33.881873924529216</v>
      </c>
      <c r="CZ53" s="102">
        <f t="shared" si="137"/>
        <v>35.966166597998111</v>
      </c>
      <c r="DA53" s="102">
        <f t="shared" si="138"/>
        <v>37.56574004507889</v>
      </c>
      <c r="DB53" s="102">
        <f t="shared" si="139"/>
        <v>39.189549453479074</v>
      </c>
      <c r="DC53" s="102">
        <f t="shared" si="140"/>
        <v>40.910302707156873</v>
      </c>
      <c r="DD53" s="102">
        <f t="shared" si="141"/>
        <v>42.073628850488355</v>
      </c>
      <c r="DE53" s="102">
        <f t="shared" si="142"/>
        <v>43.188483071181018</v>
      </c>
      <c r="DF53" s="102">
        <f t="shared" si="143"/>
        <v>45.660551125760399</v>
      </c>
      <c r="DG53" s="102">
        <f t="shared" si="144"/>
        <v>48.01143937374276</v>
      </c>
      <c r="DH53" s="102">
        <f t="shared" si="145"/>
        <v>49.538304936865323</v>
      </c>
      <c r="DI53" s="102">
        <f t="shared" si="146"/>
        <v>50.507743389641554</v>
      </c>
      <c r="DJ53" s="102">
        <f t="shared" si="147"/>
        <v>51.913429146167083</v>
      </c>
      <c r="DK53" s="102">
        <f t="shared" si="148"/>
        <v>53.706890283803105</v>
      </c>
      <c r="DL53" s="102">
        <f t="shared" si="149"/>
        <v>55.185283924286857</v>
      </c>
      <c r="DM53" s="102">
        <f t="shared" si="150"/>
        <v>57.075688907200501</v>
      </c>
      <c r="DN53" s="102">
        <f t="shared" si="151"/>
        <v>58.432902741087226</v>
      </c>
      <c r="DO53" s="102">
        <f t="shared" si="152"/>
        <v>60.250599840042653</v>
      </c>
      <c r="DP53" s="102">
        <f t="shared" si="153"/>
        <v>62.310656552192142</v>
      </c>
      <c r="DQ53" s="102">
        <f t="shared" si="154"/>
        <v>63.764814231356489</v>
      </c>
      <c r="DR53" s="102">
        <f t="shared" si="155"/>
        <v>64.346477303022226</v>
      </c>
      <c r="DS53" s="102">
        <f t="shared" si="156"/>
        <v>65.218971910520835</v>
      </c>
      <c r="DT53" s="102">
        <f t="shared" si="157"/>
        <v>66.600421705726959</v>
      </c>
      <c r="DU53" s="102">
        <f t="shared" si="158"/>
        <v>69.38755725745861</v>
      </c>
      <c r="DV53" s="102">
        <f t="shared" si="159"/>
        <v>70.405467632873652</v>
      </c>
      <c r="DW53" s="102">
        <f t="shared" si="160"/>
        <v>70.599355323428895</v>
      </c>
      <c r="DX53" s="102">
        <f t="shared" si="161"/>
        <v>71.084074549817018</v>
      </c>
      <c r="DY53" s="102">
        <f t="shared" si="162"/>
        <v>72.150456847870871</v>
      </c>
      <c r="DZ53" s="102">
        <f t="shared" si="163"/>
        <v>73.241075107244129</v>
      </c>
      <c r="EA53" s="102">
        <f t="shared" si="164"/>
        <v>74.089333753423332</v>
      </c>
      <c r="EB53" s="102">
        <f t="shared" si="166"/>
        <v>74.695232786408468</v>
      </c>
      <c r="EC53" s="102">
        <f t="shared" si="166"/>
        <v>0</v>
      </c>
      <c r="ED53" s="102">
        <f t="shared" si="166"/>
        <v>0</v>
      </c>
      <c r="EE53" s="102">
        <f t="shared" si="166"/>
        <v>0</v>
      </c>
      <c r="EF53" s="102">
        <f t="shared" si="166"/>
        <v>0</v>
      </c>
      <c r="EG53" s="102">
        <f t="shared" si="166"/>
        <v>0</v>
      </c>
      <c r="EH53" s="102">
        <f t="shared" si="166"/>
        <v>0</v>
      </c>
      <c r="EI53" s="102">
        <f t="shared" si="166"/>
        <v>0</v>
      </c>
      <c r="EJ53" s="102">
        <f t="shared" si="166"/>
        <v>0</v>
      </c>
      <c r="EK53" s="102">
        <f t="shared" si="166"/>
        <v>0</v>
      </c>
      <c r="EL53" s="102">
        <f t="shared" si="166"/>
        <v>0</v>
      </c>
      <c r="EM53" s="102">
        <f t="shared" si="166"/>
        <v>0</v>
      </c>
      <c r="EN53" s="102">
        <f t="shared" si="166"/>
        <v>0</v>
      </c>
      <c r="EO53" s="102">
        <f t="shared" si="166"/>
        <v>0</v>
      </c>
      <c r="EP53" s="102">
        <f t="shared" si="166"/>
        <v>0</v>
      </c>
      <c r="EQ53" s="102">
        <f t="shared" si="165"/>
        <v>0</v>
      </c>
      <c r="ER53" s="102">
        <f t="shared" si="165"/>
        <v>0</v>
      </c>
      <c r="ES53" s="102">
        <f t="shared" si="165"/>
        <v>0</v>
      </c>
      <c r="ET53" s="102">
        <f t="shared" si="165"/>
        <v>0</v>
      </c>
      <c r="EU53" s="102">
        <f t="shared" si="165"/>
        <v>0</v>
      </c>
      <c r="EW53">
        <v>53</v>
      </c>
      <c r="FB53" s="85">
        <f ca="1">HLOOKUP(FB$1,$F$1:$BZ$108,$EW53,FALSE)</f>
        <v>2913</v>
      </c>
      <c r="FC53" s="85">
        <f ca="1">HLOOKUP(FC$1,$F$1:$BZ$108,$EW53,FALSE)</f>
        <v>2933</v>
      </c>
      <c r="FD53" s="85">
        <f ca="1">HLOOKUP(FD$1,$F$1:$BZ$108,$EW53,FALSE)</f>
        <v>2977</v>
      </c>
      <c r="FE53" s="85">
        <f ca="1">HLOOKUP(FE$1,$F$1:$BZ$108,$EW53,FALSE)</f>
        <v>3022</v>
      </c>
      <c r="FF53" s="85">
        <f ca="1">HLOOKUP(FF$1,$F$1:$BZ$108,$EW53,FALSE)</f>
        <v>3057</v>
      </c>
      <c r="FG53" s="85">
        <f ca="1">HLOOKUP(FG$1,$F$1:$BZ$108,$EW53,FALSE)</f>
        <v>3082</v>
      </c>
      <c r="FI53" s="85">
        <f t="shared" ca="1" si="97"/>
        <v>40.963974629795693</v>
      </c>
      <c r="FJ53">
        <v>5.1999999999999998E-3</v>
      </c>
      <c r="FK53" s="85">
        <f ca="1">HLOOKUP(FK$1,$F$1:$BZ$108,$EW53,FALSE)/CA53*100000+FJ53</f>
        <v>746.95752786408468</v>
      </c>
      <c r="FL53" t="str">
        <f t="shared" si="98"/>
        <v xml:space="preserve">Mantova </v>
      </c>
      <c r="FM53">
        <f t="shared" ca="1" si="108"/>
        <v>237.92277632013906</v>
      </c>
      <c r="FN53" t="str">
        <f t="shared" ca="1" si="100"/>
        <v xml:space="preserve">Fermo </v>
      </c>
      <c r="FO53" s="2">
        <v>56</v>
      </c>
      <c r="FP53" s="128">
        <f t="shared" ca="1" si="109"/>
        <v>12.876923794882908</v>
      </c>
      <c r="FQ53" t="str">
        <f t="shared" ca="1" si="102"/>
        <v xml:space="preserve">Treviso </v>
      </c>
      <c r="FR53" s="2">
        <v>56</v>
      </c>
      <c r="FS53">
        <f t="shared" ca="1" si="103"/>
        <v>62</v>
      </c>
      <c r="FT53">
        <f t="shared" ca="1" si="104"/>
        <v>118.0052</v>
      </c>
      <c r="FU53" t="str">
        <f t="shared" ca="1" si="105"/>
        <v xml:space="preserve">Treviso </v>
      </c>
      <c r="FV53" s="85">
        <f t="shared" ca="1" si="106"/>
        <v>115.00490000000001</v>
      </c>
      <c r="FW53" t="str">
        <f t="shared" ca="1" si="107"/>
        <v xml:space="preserve">Fermo </v>
      </c>
    </row>
    <row r="54" spans="1:179" x14ac:dyDescent="0.25">
      <c r="A54">
        <f>IF(B54='Cruscotto province'!$E$3,A53+1,A53)</f>
        <v>7</v>
      </c>
      <c r="B54" t="s">
        <v>74</v>
      </c>
      <c r="C54" t="s">
        <v>194</v>
      </c>
      <c r="D54" s="2">
        <f>IFERROR(_xlfn.NUMBERVALUE(VLOOKUP(C54,'Sel province'!$F$2:$J$150,5,FALSE)),0)</f>
        <v>977</v>
      </c>
      <c r="E54" s="87"/>
      <c r="F54">
        <v>4</v>
      </c>
      <c r="G54" s="85">
        <v>6</v>
      </c>
      <c r="H54">
        <v>10</v>
      </c>
      <c r="I54">
        <v>16</v>
      </c>
      <c r="J54">
        <v>21</v>
      </c>
      <c r="K54">
        <v>28</v>
      </c>
      <c r="L54">
        <v>37</v>
      </c>
      <c r="M54">
        <v>40</v>
      </c>
      <c r="N54">
        <v>40</v>
      </c>
      <c r="O54">
        <v>65</v>
      </c>
      <c r="P54">
        <v>88</v>
      </c>
      <c r="Q54">
        <v>108</v>
      </c>
      <c r="R54">
        <v>117</v>
      </c>
      <c r="S54">
        <v>143</v>
      </c>
      <c r="T54">
        <v>176</v>
      </c>
      <c r="U54">
        <v>200</v>
      </c>
      <c r="V54">
        <v>232</v>
      </c>
      <c r="W54">
        <v>256</v>
      </c>
      <c r="X54">
        <v>281</v>
      </c>
      <c r="Y54">
        <v>289</v>
      </c>
      <c r="Z54">
        <v>314</v>
      </c>
      <c r="AA54">
        <v>330</v>
      </c>
      <c r="AB54">
        <v>334</v>
      </c>
      <c r="AC54">
        <v>334</v>
      </c>
      <c r="AD54">
        <v>470</v>
      </c>
      <c r="AE54">
        <v>493</v>
      </c>
      <c r="AF54">
        <v>543</v>
      </c>
      <c r="AG54">
        <v>561</v>
      </c>
      <c r="AH54">
        <v>611</v>
      </c>
      <c r="AI54">
        <v>644</v>
      </c>
      <c r="AJ54">
        <v>644</v>
      </c>
      <c r="AK54">
        <v>659</v>
      </c>
      <c r="AL54">
        <v>667</v>
      </c>
      <c r="AM54">
        <v>698</v>
      </c>
      <c r="AN54">
        <v>734</v>
      </c>
      <c r="AO54">
        <v>769</v>
      </c>
      <c r="AP54">
        <v>790</v>
      </c>
      <c r="AQ54">
        <v>798</v>
      </c>
      <c r="AR54">
        <v>814</v>
      </c>
      <c r="AS54">
        <v>855</v>
      </c>
      <c r="AT54">
        <v>867</v>
      </c>
      <c r="AU54">
        <v>873</v>
      </c>
      <c r="AV54">
        <v>881</v>
      </c>
      <c r="AW54">
        <v>893</v>
      </c>
      <c r="AX54">
        <v>912</v>
      </c>
      <c r="AY54">
        <v>918</v>
      </c>
      <c r="AZ54">
        <v>933</v>
      </c>
      <c r="BA54">
        <v>949</v>
      </c>
      <c r="BB54">
        <v>956</v>
      </c>
      <c r="BC54">
        <v>957</v>
      </c>
      <c r="BD54">
        <v>959</v>
      </c>
      <c r="BE54">
        <v>966</v>
      </c>
      <c r="BF54">
        <v>977</v>
      </c>
      <c r="CA54" s="101">
        <v>196580</v>
      </c>
      <c r="CB54" s="102">
        <f t="shared" si="44"/>
        <v>0.20347949944043139</v>
      </c>
      <c r="CC54" s="102">
        <f t="shared" si="112"/>
        <v>0.30521924916064708</v>
      </c>
      <c r="CD54" s="102">
        <f t="shared" si="113"/>
        <v>0.50869874860107844</v>
      </c>
      <c r="CE54" s="102">
        <f t="shared" si="114"/>
        <v>0.81391799776172558</v>
      </c>
      <c r="CF54" s="102">
        <f t="shared" si="115"/>
        <v>1.0682673720622646</v>
      </c>
      <c r="CG54" s="102">
        <f t="shared" si="116"/>
        <v>1.4243564960830197</v>
      </c>
      <c r="CH54" s="102">
        <f t="shared" si="117"/>
        <v>1.8821853698239903</v>
      </c>
      <c r="CI54" s="102">
        <f t="shared" si="118"/>
        <v>2.0347949944043138</v>
      </c>
      <c r="CJ54" s="102">
        <f t="shared" si="119"/>
        <v>2.0347949944043138</v>
      </c>
      <c r="CK54" s="102">
        <f t="shared" si="120"/>
        <v>3.3065418659070098</v>
      </c>
      <c r="CL54" s="102">
        <f t="shared" si="121"/>
        <v>4.4765489876894904</v>
      </c>
      <c r="CM54" s="102">
        <f t="shared" si="122"/>
        <v>5.4939464848916471</v>
      </c>
      <c r="CN54" s="102">
        <f t="shared" si="167"/>
        <v>5.9517753586326174</v>
      </c>
      <c r="CO54" s="102">
        <f t="shared" si="168"/>
        <v>7.274392104995421</v>
      </c>
      <c r="CP54" s="102">
        <f t="shared" si="127"/>
        <v>8.9530979753789808</v>
      </c>
      <c r="CQ54" s="102">
        <f t="shared" si="128"/>
        <v>10.173974972021568</v>
      </c>
      <c r="CR54" s="102">
        <f t="shared" si="129"/>
        <v>11.80181096754502</v>
      </c>
      <c r="CS54" s="102">
        <f t="shared" si="130"/>
        <v>13.022687964187609</v>
      </c>
      <c r="CT54" s="102">
        <f t="shared" si="131"/>
        <v>14.294434835690303</v>
      </c>
      <c r="CU54" s="102">
        <f t="shared" si="132"/>
        <v>14.701393834571165</v>
      </c>
      <c r="CV54" s="102">
        <f t="shared" si="133"/>
        <v>15.973140706073863</v>
      </c>
      <c r="CW54" s="102">
        <f t="shared" si="134"/>
        <v>16.787058703835587</v>
      </c>
      <c r="CX54" s="102">
        <f t="shared" si="135"/>
        <v>16.990538203276021</v>
      </c>
      <c r="CY54" s="102">
        <f t="shared" si="136"/>
        <v>16.990538203276021</v>
      </c>
      <c r="CZ54" s="102">
        <f t="shared" si="137"/>
        <v>23.908841184250686</v>
      </c>
      <c r="DA54" s="102">
        <f t="shared" si="138"/>
        <v>25.078848306033166</v>
      </c>
      <c r="DB54" s="102">
        <f t="shared" si="139"/>
        <v>27.622342049038558</v>
      </c>
      <c r="DC54" s="102">
        <f t="shared" si="140"/>
        <v>28.537999796520502</v>
      </c>
      <c r="DD54" s="102">
        <f t="shared" si="141"/>
        <v>31.081493539525891</v>
      </c>
      <c r="DE54" s="102">
        <f t="shared" si="142"/>
        <v>32.760199409909454</v>
      </c>
      <c r="DF54" s="102">
        <f t="shared" si="143"/>
        <v>32.760199409909454</v>
      </c>
      <c r="DG54" s="102">
        <f t="shared" si="144"/>
        <v>33.52324753281107</v>
      </c>
      <c r="DH54" s="102">
        <f t="shared" si="145"/>
        <v>33.93020653169193</v>
      </c>
      <c r="DI54" s="102">
        <f t="shared" si="146"/>
        <v>35.50717265235528</v>
      </c>
      <c r="DJ54" s="102">
        <f t="shared" si="147"/>
        <v>37.338488147319154</v>
      </c>
      <c r="DK54" s="102">
        <f t="shared" si="148"/>
        <v>39.118933767422931</v>
      </c>
      <c r="DL54" s="102">
        <f t="shared" si="149"/>
        <v>40.187201139485197</v>
      </c>
      <c r="DM54" s="102">
        <f t="shared" si="150"/>
        <v>40.594160138366064</v>
      </c>
      <c r="DN54" s="102">
        <f t="shared" si="151"/>
        <v>41.408078136127784</v>
      </c>
      <c r="DO54" s="102">
        <f t="shared" si="152"/>
        <v>43.493743005392204</v>
      </c>
      <c r="DP54" s="102">
        <f t="shared" si="153"/>
        <v>44.104181503713498</v>
      </c>
      <c r="DQ54" s="102">
        <f t="shared" si="154"/>
        <v>44.409400752874149</v>
      </c>
      <c r="DR54" s="102">
        <f t="shared" si="155"/>
        <v>44.816359751755016</v>
      </c>
      <c r="DS54" s="102">
        <f t="shared" si="156"/>
        <v>45.42679825007631</v>
      </c>
      <c r="DT54" s="102">
        <f t="shared" si="157"/>
        <v>46.393325872418352</v>
      </c>
      <c r="DU54" s="102">
        <f t="shared" si="158"/>
        <v>46.698545121579002</v>
      </c>
      <c r="DV54" s="102">
        <f t="shared" si="159"/>
        <v>47.461593244480618</v>
      </c>
      <c r="DW54" s="102">
        <f t="shared" si="160"/>
        <v>48.275511242242345</v>
      </c>
      <c r="DX54" s="102">
        <f t="shared" si="161"/>
        <v>48.631600366263093</v>
      </c>
      <c r="DY54" s="102">
        <f t="shared" si="162"/>
        <v>48.682470241123205</v>
      </c>
      <c r="DZ54" s="102">
        <f t="shared" si="163"/>
        <v>48.784209990843429</v>
      </c>
      <c r="EA54" s="102">
        <f t="shared" si="164"/>
        <v>49.140299114864177</v>
      </c>
      <c r="EB54" s="102">
        <f t="shared" si="166"/>
        <v>49.699867738325359</v>
      </c>
      <c r="EC54" s="102">
        <f t="shared" si="166"/>
        <v>0</v>
      </c>
      <c r="ED54" s="102">
        <f t="shared" si="166"/>
        <v>0</v>
      </c>
      <c r="EE54" s="102">
        <f t="shared" si="166"/>
        <v>0</v>
      </c>
      <c r="EF54" s="102">
        <f t="shared" si="166"/>
        <v>0</v>
      </c>
      <c r="EG54" s="102">
        <f t="shared" si="166"/>
        <v>0</v>
      </c>
      <c r="EH54" s="102">
        <f t="shared" si="166"/>
        <v>0</v>
      </c>
      <c r="EI54" s="102">
        <f t="shared" si="166"/>
        <v>0</v>
      </c>
      <c r="EJ54" s="102">
        <f t="shared" si="166"/>
        <v>0</v>
      </c>
      <c r="EK54" s="102">
        <f t="shared" si="166"/>
        <v>0</v>
      </c>
      <c r="EL54" s="102">
        <f t="shared" si="166"/>
        <v>0</v>
      </c>
      <c r="EM54" s="102">
        <f t="shared" si="166"/>
        <v>0</v>
      </c>
      <c r="EN54" s="102">
        <f t="shared" si="166"/>
        <v>0</v>
      </c>
      <c r="EO54" s="102">
        <f t="shared" si="166"/>
        <v>0</v>
      </c>
      <c r="EP54" s="102">
        <f t="shared" si="166"/>
        <v>0</v>
      </c>
      <c r="EQ54" s="102">
        <f t="shared" si="165"/>
        <v>0</v>
      </c>
      <c r="ER54" s="102">
        <f t="shared" si="165"/>
        <v>0</v>
      </c>
      <c r="ES54" s="102">
        <f t="shared" si="165"/>
        <v>0</v>
      </c>
      <c r="ET54" s="102">
        <f t="shared" si="165"/>
        <v>0</v>
      </c>
      <c r="EU54" s="102">
        <f t="shared" si="165"/>
        <v>0</v>
      </c>
      <c r="EW54">
        <v>54</v>
      </c>
      <c r="FB54" s="85">
        <f ca="1">HLOOKUP(FB$1,$F$1:$BZ$108,$EW54,FALSE)</f>
        <v>949</v>
      </c>
      <c r="FC54" s="85">
        <f ca="1">HLOOKUP(FC$1,$F$1:$BZ$108,$EW54,FALSE)</f>
        <v>956</v>
      </c>
      <c r="FD54" s="85">
        <f ca="1">HLOOKUP(FD$1,$F$1:$BZ$108,$EW54,FALSE)</f>
        <v>957</v>
      </c>
      <c r="FE54" s="85">
        <f ca="1">HLOOKUP(FE$1,$F$1:$BZ$108,$EW54,FALSE)</f>
        <v>959</v>
      </c>
      <c r="FF54" s="85">
        <f ca="1">HLOOKUP(FF$1,$F$1:$BZ$108,$EW54,FALSE)</f>
        <v>966</v>
      </c>
      <c r="FG54" s="85">
        <f ca="1">HLOOKUP(FG$1,$F$1:$BZ$108,$EW54,FALSE)</f>
        <v>977</v>
      </c>
      <c r="FI54" s="85">
        <f t="shared" ca="1" si="97"/>
        <v>14.248864960830197</v>
      </c>
      <c r="FJ54">
        <v>5.3E-3</v>
      </c>
      <c r="FK54" s="85">
        <f ca="1">HLOOKUP(FK$1,$F$1:$BZ$108,$EW54,FALSE)/CA54*100000+FJ54</f>
        <v>497.00397738325358</v>
      </c>
      <c r="FL54" t="str">
        <f t="shared" si="98"/>
        <v xml:space="preserve">Massa Carrara </v>
      </c>
      <c r="FM54">
        <f t="shared" ca="1" si="108"/>
        <v>236.23950301811345</v>
      </c>
      <c r="FN54" t="str">
        <f t="shared" ca="1" si="100"/>
        <v xml:space="preserve">Enna </v>
      </c>
      <c r="FO54" s="2">
        <v>55</v>
      </c>
      <c r="FP54" s="128">
        <f t="shared" ca="1" si="109"/>
        <v>12.486924642975371</v>
      </c>
      <c r="FQ54" t="str">
        <f t="shared" ca="1" si="102"/>
        <v xml:space="preserve">Arezzo </v>
      </c>
      <c r="FR54" s="2">
        <v>55</v>
      </c>
      <c r="FS54">
        <f t="shared" ca="1" si="103"/>
        <v>46</v>
      </c>
      <c r="FT54">
        <f t="shared" ca="1" si="104"/>
        <v>101.00530000000001</v>
      </c>
      <c r="FU54" t="str">
        <f t="shared" ca="1" si="105"/>
        <v xml:space="preserve">Arezzo </v>
      </c>
      <c r="FV54" s="85">
        <f t="shared" ca="1" si="106"/>
        <v>111.0051</v>
      </c>
      <c r="FW54" t="str">
        <f t="shared" ca="1" si="107"/>
        <v xml:space="preserve">Pistoia </v>
      </c>
    </row>
    <row r="55" spans="1:179" x14ac:dyDescent="0.25">
      <c r="A55">
        <f>IF(B55='Cruscotto province'!$E$3,A54+1,A54)</f>
        <v>7</v>
      </c>
      <c r="B55" t="s">
        <v>61</v>
      </c>
      <c r="C55" t="s">
        <v>195</v>
      </c>
      <c r="D55" s="2">
        <f>IFERROR(_xlfn.NUMBERVALUE(VLOOKUP(C55,'Sel province'!$F$2:$J$150,5,FALSE)),0)</f>
        <v>186</v>
      </c>
      <c r="E55" s="85"/>
      <c r="H55">
        <v>1</v>
      </c>
      <c r="I55">
        <v>1</v>
      </c>
      <c r="J55">
        <v>2</v>
      </c>
      <c r="K55">
        <v>3</v>
      </c>
      <c r="L55">
        <v>3</v>
      </c>
      <c r="M55">
        <v>3</v>
      </c>
      <c r="N55">
        <v>3</v>
      </c>
      <c r="O55">
        <v>3</v>
      </c>
      <c r="P55">
        <v>3</v>
      </c>
      <c r="Q55">
        <v>4</v>
      </c>
      <c r="R55">
        <v>4</v>
      </c>
      <c r="S55">
        <v>4</v>
      </c>
      <c r="T55">
        <v>5</v>
      </c>
      <c r="U55">
        <v>7</v>
      </c>
      <c r="V55">
        <v>9</v>
      </c>
      <c r="W55">
        <v>8</v>
      </c>
      <c r="X55">
        <v>16</v>
      </c>
      <c r="Y55">
        <v>18</v>
      </c>
      <c r="Z55">
        <v>25</v>
      </c>
      <c r="AA55">
        <v>36</v>
      </c>
      <c r="AB55">
        <v>48</v>
      </c>
      <c r="AC55">
        <v>53</v>
      </c>
      <c r="AD55">
        <v>76</v>
      </c>
      <c r="AE55">
        <v>84</v>
      </c>
      <c r="AF55">
        <v>92</v>
      </c>
      <c r="AG55">
        <v>104</v>
      </c>
      <c r="AH55">
        <v>114</v>
      </c>
      <c r="AI55">
        <v>118</v>
      </c>
      <c r="AJ55">
        <v>124</v>
      </c>
      <c r="AK55">
        <v>125</v>
      </c>
      <c r="AL55">
        <v>136</v>
      </c>
      <c r="AM55">
        <v>143</v>
      </c>
      <c r="AN55">
        <v>144</v>
      </c>
      <c r="AO55">
        <v>145</v>
      </c>
      <c r="AP55">
        <v>146</v>
      </c>
      <c r="AQ55">
        <v>147</v>
      </c>
      <c r="AR55">
        <v>151</v>
      </c>
      <c r="AS55">
        <v>153</v>
      </c>
      <c r="AT55">
        <v>155</v>
      </c>
      <c r="AU55">
        <v>155</v>
      </c>
      <c r="AV55">
        <v>155</v>
      </c>
      <c r="AW55">
        <v>169</v>
      </c>
      <c r="AX55">
        <v>170</v>
      </c>
      <c r="AY55">
        <v>172</v>
      </c>
      <c r="AZ55">
        <v>174</v>
      </c>
      <c r="BA55">
        <v>174</v>
      </c>
      <c r="BB55">
        <v>177</v>
      </c>
      <c r="BC55">
        <v>181</v>
      </c>
      <c r="BD55">
        <v>183</v>
      </c>
      <c r="BE55">
        <v>185</v>
      </c>
      <c r="BF55">
        <v>186</v>
      </c>
      <c r="CA55" s="101">
        <v>199685</v>
      </c>
      <c r="CB55" s="102">
        <f t="shared" si="44"/>
        <v>0</v>
      </c>
      <c r="CC55" s="102">
        <f t="shared" si="112"/>
        <v>0</v>
      </c>
      <c r="CD55" s="102">
        <f t="shared" si="113"/>
        <v>5.0078874226907377E-2</v>
      </c>
      <c r="CE55" s="102">
        <f t="shared" si="114"/>
        <v>5.0078874226907377E-2</v>
      </c>
      <c r="CF55" s="102">
        <f t="shared" si="115"/>
        <v>0.10015774845381475</v>
      </c>
      <c r="CG55" s="102">
        <f t="shared" si="116"/>
        <v>0.15023662268072213</v>
      </c>
      <c r="CH55" s="102">
        <f t="shared" si="117"/>
        <v>0.15023662268072213</v>
      </c>
      <c r="CI55" s="102">
        <f t="shared" si="118"/>
        <v>0.15023662268072213</v>
      </c>
      <c r="CJ55" s="102">
        <f t="shared" si="119"/>
        <v>0.15023662268072213</v>
      </c>
      <c r="CK55" s="102">
        <f t="shared" si="120"/>
        <v>0.15023662268072213</v>
      </c>
      <c r="CL55" s="102">
        <f t="shared" si="121"/>
        <v>0.15023662268072213</v>
      </c>
      <c r="CM55" s="102">
        <f t="shared" si="122"/>
        <v>0.20031549690762951</v>
      </c>
      <c r="CN55" s="102">
        <f t="shared" si="167"/>
        <v>0.20031549690762951</v>
      </c>
      <c r="CO55" s="102">
        <f t="shared" si="168"/>
        <v>0.20031549690762951</v>
      </c>
      <c r="CP55" s="102">
        <f t="shared" si="127"/>
        <v>0.25039437113453689</v>
      </c>
      <c r="CQ55" s="102">
        <f t="shared" si="128"/>
        <v>0.35055211958835164</v>
      </c>
      <c r="CR55" s="102">
        <f t="shared" si="129"/>
        <v>0.45070986804216645</v>
      </c>
      <c r="CS55" s="102">
        <f t="shared" si="130"/>
        <v>0.40063099381525902</v>
      </c>
      <c r="CT55" s="102">
        <f t="shared" si="131"/>
        <v>0.80126198763051804</v>
      </c>
      <c r="CU55" s="102">
        <f t="shared" si="132"/>
        <v>0.9014197360843329</v>
      </c>
      <c r="CV55" s="102">
        <f t="shared" si="133"/>
        <v>1.2519718556726844</v>
      </c>
      <c r="CW55" s="102">
        <f t="shared" si="134"/>
        <v>1.8028394721686658</v>
      </c>
      <c r="CX55" s="102">
        <f t="shared" si="135"/>
        <v>2.4037859628915541</v>
      </c>
      <c r="CY55" s="102">
        <f t="shared" si="136"/>
        <v>2.654180334026091</v>
      </c>
      <c r="CZ55" s="102">
        <f t="shared" si="137"/>
        <v>3.8059944412449611</v>
      </c>
      <c r="DA55" s="102">
        <f t="shared" si="138"/>
        <v>4.2066254350602197</v>
      </c>
      <c r="DB55" s="102">
        <f t="shared" si="139"/>
        <v>4.6072564288754787</v>
      </c>
      <c r="DC55" s="102">
        <f t="shared" si="140"/>
        <v>5.2082029195983672</v>
      </c>
      <c r="DD55" s="102">
        <f t="shared" si="141"/>
        <v>5.708991661867441</v>
      </c>
      <c r="DE55" s="102">
        <f t="shared" si="142"/>
        <v>5.9093071587750705</v>
      </c>
      <c r="DF55" s="102">
        <f t="shared" si="143"/>
        <v>6.2097804041365148</v>
      </c>
      <c r="DG55" s="102">
        <f t="shared" si="144"/>
        <v>6.2598592783634226</v>
      </c>
      <c r="DH55" s="102">
        <f t="shared" si="145"/>
        <v>6.8107268948594033</v>
      </c>
      <c r="DI55" s="102">
        <f t="shared" si="146"/>
        <v>7.1612790144477545</v>
      </c>
      <c r="DJ55" s="102">
        <f t="shared" si="147"/>
        <v>7.2113578886746632</v>
      </c>
      <c r="DK55" s="102">
        <f t="shared" si="148"/>
        <v>7.2614367629015693</v>
      </c>
      <c r="DL55" s="102">
        <f t="shared" si="149"/>
        <v>7.311515637128478</v>
      </c>
      <c r="DM55" s="102">
        <f t="shared" si="150"/>
        <v>7.361594511355384</v>
      </c>
      <c r="DN55" s="102">
        <f t="shared" si="151"/>
        <v>7.5619100082630144</v>
      </c>
      <c r="DO55" s="102">
        <f t="shared" si="152"/>
        <v>7.6620677567168292</v>
      </c>
      <c r="DP55" s="102">
        <f t="shared" si="153"/>
        <v>7.7622255051706439</v>
      </c>
      <c r="DQ55" s="102">
        <f t="shared" si="154"/>
        <v>7.7622255051706439</v>
      </c>
      <c r="DR55" s="102">
        <f t="shared" si="155"/>
        <v>7.7622255051706439</v>
      </c>
      <c r="DS55" s="102">
        <f t="shared" si="156"/>
        <v>8.4633297443473463</v>
      </c>
      <c r="DT55" s="102">
        <f t="shared" si="157"/>
        <v>8.5134086185742532</v>
      </c>
      <c r="DU55" s="102">
        <f t="shared" si="158"/>
        <v>8.6135663670280689</v>
      </c>
      <c r="DV55" s="102">
        <f t="shared" si="159"/>
        <v>8.7137241154818827</v>
      </c>
      <c r="DW55" s="102">
        <f t="shared" si="160"/>
        <v>8.7137241154818827</v>
      </c>
      <c r="DX55" s="102">
        <f t="shared" si="161"/>
        <v>8.8639607381626071</v>
      </c>
      <c r="DY55" s="102">
        <f t="shared" si="162"/>
        <v>9.0642762350702366</v>
      </c>
      <c r="DZ55" s="102">
        <f t="shared" si="163"/>
        <v>9.1644339835240505</v>
      </c>
      <c r="EA55" s="102">
        <f t="shared" si="164"/>
        <v>9.2645917319778661</v>
      </c>
      <c r="EB55" s="102">
        <f t="shared" si="166"/>
        <v>9.3146706062047731</v>
      </c>
      <c r="EC55" s="102">
        <f t="shared" si="166"/>
        <v>0</v>
      </c>
      <c r="ED55" s="102">
        <f t="shared" si="166"/>
        <v>0</v>
      </c>
      <c r="EE55" s="102">
        <f t="shared" si="166"/>
        <v>0</v>
      </c>
      <c r="EF55" s="102">
        <f t="shared" si="166"/>
        <v>0</v>
      </c>
      <c r="EG55" s="102">
        <f t="shared" si="166"/>
        <v>0</v>
      </c>
      <c r="EH55" s="102">
        <f t="shared" si="166"/>
        <v>0</v>
      </c>
      <c r="EI55" s="102">
        <f t="shared" si="166"/>
        <v>0</v>
      </c>
      <c r="EJ55" s="102">
        <f t="shared" si="166"/>
        <v>0</v>
      </c>
      <c r="EK55" s="102">
        <f t="shared" si="166"/>
        <v>0</v>
      </c>
      <c r="EL55" s="102">
        <f t="shared" si="166"/>
        <v>0</v>
      </c>
      <c r="EM55" s="102">
        <f t="shared" si="166"/>
        <v>0</v>
      </c>
      <c r="EN55" s="102">
        <f t="shared" si="166"/>
        <v>0</v>
      </c>
      <c r="EO55" s="102">
        <f t="shared" si="166"/>
        <v>0</v>
      </c>
      <c r="EP55" s="102">
        <f t="shared" si="166"/>
        <v>0</v>
      </c>
      <c r="EQ55" s="102">
        <f t="shared" si="165"/>
        <v>0</v>
      </c>
      <c r="ER55" s="102">
        <f t="shared" si="165"/>
        <v>0</v>
      </c>
      <c r="ES55" s="102">
        <f t="shared" si="165"/>
        <v>0</v>
      </c>
      <c r="ET55" s="102">
        <f t="shared" si="165"/>
        <v>0</v>
      </c>
      <c r="EU55" s="102">
        <f t="shared" si="165"/>
        <v>0</v>
      </c>
      <c r="EW55">
        <v>55</v>
      </c>
      <c r="FB55" s="85">
        <f ca="1">HLOOKUP(FB$1,$F$1:$BZ$108,$EW55,FALSE)</f>
        <v>174</v>
      </c>
      <c r="FC55" s="85">
        <f ca="1">HLOOKUP(FC$1,$F$1:$BZ$108,$EW55,FALSE)</f>
        <v>177</v>
      </c>
      <c r="FD55" s="85">
        <f ca="1">HLOOKUP(FD$1,$F$1:$BZ$108,$EW55,FALSE)</f>
        <v>181</v>
      </c>
      <c r="FE55" s="85">
        <f ca="1">HLOOKUP(FE$1,$F$1:$BZ$108,$EW55,FALSE)</f>
        <v>183</v>
      </c>
      <c r="FF55" s="85">
        <f ca="1">HLOOKUP(FF$1,$F$1:$BZ$108,$EW55,FALSE)</f>
        <v>185</v>
      </c>
      <c r="FG55" s="85">
        <f ca="1">HLOOKUP(FG$1,$F$1:$BZ$108,$EW55,FALSE)</f>
        <v>186</v>
      </c>
      <c r="FI55" s="85">
        <f t="shared" ca="1" si="97"/>
        <v>6.0148649072288851</v>
      </c>
      <c r="FJ55">
        <v>5.4000000000000003E-3</v>
      </c>
      <c r="FK55" s="85">
        <f ca="1">HLOOKUP(FK$1,$F$1:$BZ$108,$EW55,FALSE)/CA55*100000+FJ55</f>
        <v>93.152106062047721</v>
      </c>
      <c r="FL55" t="str">
        <f t="shared" si="98"/>
        <v xml:space="preserve">Matera </v>
      </c>
      <c r="FM55">
        <f t="shared" ca="1" si="108"/>
        <v>207.99859251436581</v>
      </c>
      <c r="FN55" t="str">
        <f t="shared" ca="1" si="100"/>
        <v xml:space="preserve">Pistoia </v>
      </c>
      <c r="FO55" s="2">
        <v>54</v>
      </c>
      <c r="FP55" s="128">
        <f t="shared" ca="1" si="109"/>
        <v>12.128378884185167</v>
      </c>
      <c r="FQ55" t="str">
        <f t="shared" ca="1" si="102"/>
        <v xml:space="preserve">Catania </v>
      </c>
      <c r="FR55" s="2">
        <v>54</v>
      </c>
      <c r="FS55">
        <f t="shared" ca="1" si="103"/>
        <v>27</v>
      </c>
      <c r="FT55">
        <f t="shared" ca="1" si="104"/>
        <v>81.005399999999995</v>
      </c>
      <c r="FU55" t="str">
        <f t="shared" ca="1" si="105"/>
        <v xml:space="preserve">Catania </v>
      </c>
      <c r="FV55" s="85">
        <f t="shared" ca="1" si="106"/>
        <v>110.0064</v>
      </c>
      <c r="FW55" t="str">
        <f t="shared" ca="1" si="107"/>
        <v xml:space="preserve">Lucca </v>
      </c>
    </row>
    <row r="56" spans="1:179" x14ac:dyDescent="0.25">
      <c r="A56">
        <f>IF(B56='Cruscotto province'!$E$3,A55+1,A55)</f>
        <v>7</v>
      </c>
      <c r="B56" t="s">
        <v>73</v>
      </c>
      <c r="C56" t="s">
        <v>196</v>
      </c>
      <c r="D56" s="2">
        <f>IFERROR(_xlfn.NUMBERVALUE(VLOOKUP(C56,'Sel province'!$F$2:$J$150,5,FALSE)),0)</f>
        <v>530</v>
      </c>
      <c r="E56" s="85"/>
      <c r="J56">
        <v>2</v>
      </c>
      <c r="K56">
        <v>2</v>
      </c>
      <c r="L56">
        <v>2</v>
      </c>
      <c r="M56">
        <v>4</v>
      </c>
      <c r="N56">
        <v>9</v>
      </c>
      <c r="O56">
        <v>9</v>
      </c>
      <c r="P56">
        <v>9</v>
      </c>
      <c r="Q56">
        <v>10</v>
      </c>
      <c r="R56">
        <v>11</v>
      </c>
      <c r="S56">
        <v>16</v>
      </c>
      <c r="T56">
        <v>16</v>
      </c>
      <c r="U56">
        <v>16</v>
      </c>
      <c r="V56">
        <v>39</v>
      </c>
      <c r="W56">
        <v>70</v>
      </c>
      <c r="X56">
        <v>112</v>
      </c>
      <c r="Y56">
        <v>120</v>
      </c>
      <c r="Z56">
        <v>139</v>
      </c>
      <c r="AA56">
        <v>174</v>
      </c>
      <c r="AB56">
        <v>221</v>
      </c>
      <c r="AC56">
        <v>227</v>
      </c>
      <c r="AD56">
        <v>279</v>
      </c>
      <c r="AE56">
        <v>289</v>
      </c>
      <c r="AF56">
        <v>305</v>
      </c>
      <c r="AG56">
        <v>311</v>
      </c>
      <c r="AH56">
        <v>319</v>
      </c>
      <c r="AI56">
        <v>323</v>
      </c>
      <c r="AJ56">
        <v>337</v>
      </c>
      <c r="AK56">
        <v>344</v>
      </c>
      <c r="AL56">
        <v>353</v>
      </c>
      <c r="AM56">
        <v>362</v>
      </c>
      <c r="AN56">
        <v>370</v>
      </c>
      <c r="AO56">
        <v>376</v>
      </c>
      <c r="AP56">
        <v>399</v>
      </c>
      <c r="AQ56">
        <v>412</v>
      </c>
      <c r="AR56">
        <v>422</v>
      </c>
      <c r="AS56">
        <v>429</v>
      </c>
      <c r="AT56">
        <v>436</v>
      </c>
      <c r="AU56">
        <v>439</v>
      </c>
      <c r="AV56">
        <v>449</v>
      </c>
      <c r="AW56">
        <v>456</v>
      </c>
      <c r="AX56">
        <v>467</v>
      </c>
      <c r="AY56">
        <v>481</v>
      </c>
      <c r="AZ56">
        <v>489</v>
      </c>
      <c r="BA56">
        <v>497</v>
      </c>
      <c r="BB56">
        <v>513</v>
      </c>
      <c r="BC56">
        <v>515</v>
      </c>
      <c r="BD56">
        <v>519</v>
      </c>
      <c r="BE56">
        <v>525</v>
      </c>
      <c r="BF56">
        <v>530</v>
      </c>
      <c r="CA56" s="101">
        <v>636653</v>
      </c>
      <c r="CB56" s="102">
        <f t="shared" si="44"/>
        <v>0</v>
      </c>
      <c r="CC56" s="102">
        <f t="shared" si="112"/>
        <v>0</v>
      </c>
      <c r="CD56" s="102">
        <f t="shared" si="113"/>
        <v>0</v>
      </c>
      <c r="CE56" s="102">
        <f t="shared" si="114"/>
        <v>0</v>
      </c>
      <c r="CF56" s="102">
        <f t="shared" si="115"/>
        <v>3.141428690354086E-2</v>
      </c>
      <c r="CG56" s="102">
        <f t="shared" si="116"/>
        <v>3.141428690354086E-2</v>
      </c>
      <c r="CH56" s="102">
        <f t="shared" si="117"/>
        <v>3.141428690354086E-2</v>
      </c>
      <c r="CI56" s="102">
        <f t="shared" si="118"/>
        <v>6.282857380708172E-2</v>
      </c>
      <c r="CJ56" s="102">
        <f t="shared" si="119"/>
        <v>0.14136429106593387</v>
      </c>
      <c r="CK56" s="102">
        <f t="shared" si="120"/>
        <v>0.14136429106593387</v>
      </c>
      <c r="CL56" s="102">
        <f t="shared" si="121"/>
        <v>0.14136429106593387</v>
      </c>
      <c r="CM56" s="102">
        <f t="shared" si="122"/>
        <v>0.15707143451770431</v>
      </c>
      <c r="CN56" s="102">
        <f t="shared" si="167"/>
        <v>0.17277857796947474</v>
      </c>
      <c r="CO56" s="102">
        <f t="shared" si="168"/>
        <v>0.25131429522832688</v>
      </c>
      <c r="CP56" s="102">
        <f t="shared" si="127"/>
        <v>0.25131429522832688</v>
      </c>
      <c r="CQ56" s="102">
        <f t="shared" si="128"/>
        <v>0.25131429522832688</v>
      </c>
      <c r="CR56" s="102">
        <f t="shared" si="129"/>
        <v>0.61257859461904685</v>
      </c>
      <c r="CS56" s="102">
        <f t="shared" si="130"/>
        <v>1.0995000416239302</v>
      </c>
      <c r="CT56" s="102">
        <f t="shared" si="131"/>
        <v>1.7592000665982881</v>
      </c>
      <c r="CU56" s="102">
        <f t="shared" si="132"/>
        <v>1.8848572142124518</v>
      </c>
      <c r="CV56" s="102">
        <f t="shared" si="133"/>
        <v>2.1832929397960896</v>
      </c>
      <c r="CW56" s="102">
        <f t="shared" si="134"/>
        <v>2.7330429606080546</v>
      </c>
      <c r="CX56" s="102">
        <f t="shared" si="135"/>
        <v>3.4712787028412655</v>
      </c>
      <c r="CY56" s="102">
        <f t="shared" si="136"/>
        <v>3.5655215635518878</v>
      </c>
      <c r="CZ56" s="102">
        <f t="shared" si="137"/>
        <v>4.3822930230439496</v>
      </c>
      <c r="DA56" s="102">
        <f t="shared" si="138"/>
        <v>4.5393644575616543</v>
      </c>
      <c r="DB56" s="102">
        <f t="shared" si="139"/>
        <v>4.7906787527899812</v>
      </c>
      <c r="DC56" s="102">
        <f t="shared" si="140"/>
        <v>4.8849216135006035</v>
      </c>
      <c r="DD56" s="102">
        <f t="shared" si="141"/>
        <v>5.0105787611147674</v>
      </c>
      <c r="DE56" s="102">
        <f t="shared" si="142"/>
        <v>5.0734073349218498</v>
      </c>
      <c r="DF56" s="102">
        <f t="shared" si="143"/>
        <v>5.2933073432466351</v>
      </c>
      <c r="DG56" s="102">
        <f t="shared" si="144"/>
        <v>5.4032573474090277</v>
      </c>
      <c r="DH56" s="102">
        <f t="shared" si="145"/>
        <v>5.5446216384749611</v>
      </c>
      <c r="DI56" s="102">
        <f t="shared" si="146"/>
        <v>5.6859859295408963</v>
      </c>
      <c r="DJ56" s="102">
        <f t="shared" si="147"/>
        <v>5.8116430771550593</v>
      </c>
      <c r="DK56" s="102">
        <f t="shared" si="148"/>
        <v>5.9058859378656816</v>
      </c>
      <c r="DL56" s="102">
        <f t="shared" si="149"/>
        <v>6.2671502372564021</v>
      </c>
      <c r="DM56" s="102">
        <f t="shared" si="150"/>
        <v>6.4713431021294179</v>
      </c>
      <c r="DN56" s="102">
        <f t="shared" si="151"/>
        <v>6.6284145366471217</v>
      </c>
      <c r="DO56" s="102">
        <f t="shared" si="152"/>
        <v>6.7383645408095143</v>
      </c>
      <c r="DP56" s="102">
        <f t="shared" si="153"/>
        <v>6.8483145449719078</v>
      </c>
      <c r="DQ56" s="102">
        <f t="shared" si="154"/>
        <v>6.895435975327219</v>
      </c>
      <c r="DR56" s="102">
        <f t="shared" si="155"/>
        <v>7.0525074098449236</v>
      </c>
      <c r="DS56" s="102">
        <f t="shared" si="156"/>
        <v>7.1624574140073163</v>
      </c>
      <c r="DT56" s="102">
        <f t="shared" si="157"/>
        <v>7.3352359919767913</v>
      </c>
      <c r="DU56" s="102">
        <f t="shared" si="158"/>
        <v>7.5551360003015766</v>
      </c>
      <c r="DV56" s="102">
        <f t="shared" si="159"/>
        <v>7.6807931479157405</v>
      </c>
      <c r="DW56" s="102">
        <f t="shared" si="160"/>
        <v>7.8064502955299044</v>
      </c>
      <c r="DX56" s="102">
        <f t="shared" si="161"/>
        <v>8.0577645907582305</v>
      </c>
      <c r="DY56" s="102">
        <f t="shared" si="162"/>
        <v>8.089178877661773</v>
      </c>
      <c r="DZ56" s="102">
        <f t="shared" si="163"/>
        <v>8.1520074514688528</v>
      </c>
      <c r="EA56" s="102">
        <f t="shared" si="164"/>
        <v>8.2462503121794768</v>
      </c>
      <c r="EB56" s="102">
        <f t="shared" si="166"/>
        <v>8.3247860294383287</v>
      </c>
      <c r="EC56" s="102">
        <f t="shared" si="166"/>
        <v>0</v>
      </c>
      <c r="ED56" s="102">
        <f t="shared" si="166"/>
        <v>0</v>
      </c>
      <c r="EE56" s="102">
        <f t="shared" si="166"/>
        <v>0</v>
      </c>
      <c r="EF56" s="102">
        <f t="shared" si="166"/>
        <v>0</v>
      </c>
      <c r="EG56" s="102">
        <f t="shared" si="166"/>
        <v>0</v>
      </c>
      <c r="EH56" s="102">
        <f t="shared" si="166"/>
        <v>0</v>
      </c>
      <c r="EI56" s="102">
        <f t="shared" si="166"/>
        <v>0</v>
      </c>
      <c r="EJ56" s="102">
        <f t="shared" si="166"/>
        <v>0</v>
      </c>
      <c r="EK56" s="102">
        <f t="shared" si="166"/>
        <v>0</v>
      </c>
      <c r="EL56" s="102">
        <f t="shared" si="166"/>
        <v>0</v>
      </c>
      <c r="EM56" s="102">
        <f t="shared" si="166"/>
        <v>0</v>
      </c>
      <c r="EN56" s="102">
        <f t="shared" si="166"/>
        <v>0</v>
      </c>
      <c r="EO56" s="102">
        <f t="shared" si="166"/>
        <v>0</v>
      </c>
      <c r="EP56" s="102">
        <f t="shared" si="166"/>
        <v>0</v>
      </c>
      <c r="EQ56" s="102">
        <f t="shared" si="165"/>
        <v>0</v>
      </c>
      <c r="ER56" s="102">
        <f t="shared" si="165"/>
        <v>0</v>
      </c>
      <c r="ES56" s="102">
        <f t="shared" si="165"/>
        <v>0</v>
      </c>
      <c r="ET56" s="102">
        <f t="shared" si="165"/>
        <v>0</v>
      </c>
      <c r="EU56" s="102">
        <f t="shared" si="165"/>
        <v>0</v>
      </c>
      <c r="EW56">
        <v>56</v>
      </c>
      <c r="FB56" s="85">
        <f ca="1">HLOOKUP(FB$1,$F$1:$BZ$108,$EW56,FALSE)</f>
        <v>497</v>
      </c>
      <c r="FC56" s="85">
        <f ca="1">HLOOKUP(FC$1,$F$1:$BZ$108,$EW56,FALSE)</f>
        <v>513</v>
      </c>
      <c r="FD56" s="85">
        <f ca="1">HLOOKUP(FD$1,$F$1:$BZ$108,$EW56,FALSE)</f>
        <v>515</v>
      </c>
      <c r="FE56" s="85">
        <f ca="1">HLOOKUP(FE$1,$F$1:$BZ$108,$EW56,FALSE)</f>
        <v>519</v>
      </c>
      <c r="FF56" s="85">
        <f ca="1">HLOOKUP(FF$1,$F$1:$BZ$108,$EW56,FALSE)</f>
        <v>525</v>
      </c>
      <c r="FG56" s="85">
        <f ca="1">HLOOKUP(FG$1,$F$1:$BZ$108,$EW56,FALSE)</f>
        <v>530</v>
      </c>
      <c r="FI56" s="85">
        <f t="shared" ca="1" si="97"/>
        <v>5.1888573390842412</v>
      </c>
      <c r="FJ56">
        <v>5.4999999999999997E-3</v>
      </c>
      <c r="FK56" s="85">
        <f ca="1">HLOOKUP(FK$1,$F$1:$BZ$108,$EW56,FALSE)/CA56*100000+FJ56</f>
        <v>83.253360294383285</v>
      </c>
      <c r="FL56" t="str">
        <f t="shared" si="98"/>
        <v xml:space="preserve">Messina </v>
      </c>
      <c r="FM56">
        <f t="shared" ca="1" si="108"/>
        <v>204.29566577959653</v>
      </c>
      <c r="FN56" t="str">
        <f t="shared" ca="1" si="100"/>
        <v xml:space="preserve">Teramo </v>
      </c>
      <c r="FO56" s="2">
        <v>53</v>
      </c>
      <c r="FP56" s="128">
        <f t="shared" ca="1" si="109"/>
        <v>11.904178237688335</v>
      </c>
      <c r="FQ56" t="str">
        <f t="shared" ca="1" si="102"/>
        <v xml:space="preserve">Enna </v>
      </c>
      <c r="FR56" s="2">
        <v>53</v>
      </c>
      <c r="FS56">
        <f t="shared" ca="1" si="103"/>
        <v>55</v>
      </c>
      <c r="FT56">
        <f t="shared" ca="1" si="104"/>
        <v>108.0055</v>
      </c>
      <c r="FU56" t="str">
        <f t="shared" ca="1" si="105"/>
        <v xml:space="preserve">Enna </v>
      </c>
      <c r="FV56" s="85">
        <f t="shared" ca="1" si="106"/>
        <v>110.0034</v>
      </c>
      <c r="FW56" t="str">
        <f t="shared" ca="1" si="107"/>
        <v xml:space="preserve">Gorizia </v>
      </c>
    </row>
    <row r="57" spans="1:179" x14ac:dyDescent="0.25">
      <c r="A57">
        <f>IF(B57='Cruscotto province'!$E$3,A56+1,A56)</f>
        <v>8</v>
      </c>
      <c r="B57" t="s">
        <v>68</v>
      </c>
      <c r="C57" t="s">
        <v>197</v>
      </c>
      <c r="D57" s="2">
        <f>IFERROR(_xlfn.NUMBERVALUE(VLOOKUP(C57,'Sel province'!$F$2:$J$150,5,FALSE)),0)</f>
        <v>17908</v>
      </c>
      <c r="E57" s="85"/>
      <c r="F57">
        <v>145</v>
      </c>
      <c r="G57" s="85">
        <v>197</v>
      </c>
      <c r="H57">
        <v>267</v>
      </c>
      <c r="I57">
        <v>361</v>
      </c>
      <c r="J57">
        <v>406</v>
      </c>
      <c r="K57">
        <v>506</v>
      </c>
      <c r="L57">
        <v>592</v>
      </c>
      <c r="M57">
        <v>925</v>
      </c>
      <c r="N57">
        <v>1146</v>
      </c>
      <c r="O57">
        <v>1307</v>
      </c>
      <c r="P57">
        <v>1551</v>
      </c>
      <c r="Q57">
        <v>1750</v>
      </c>
      <c r="R57">
        <v>1983</v>
      </c>
      <c r="S57">
        <v>2326</v>
      </c>
      <c r="T57">
        <v>2644</v>
      </c>
      <c r="U57">
        <v>3278</v>
      </c>
      <c r="V57">
        <v>3804</v>
      </c>
      <c r="W57">
        <v>4672</v>
      </c>
      <c r="X57">
        <v>5096</v>
      </c>
      <c r="Y57">
        <v>5326</v>
      </c>
      <c r="Z57">
        <v>5701</v>
      </c>
      <c r="AA57">
        <v>6074</v>
      </c>
      <c r="AB57">
        <v>6922</v>
      </c>
      <c r="AC57">
        <v>7469</v>
      </c>
      <c r="AD57">
        <v>7783</v>
      </c>
      <c r="AE57">
        <v>8329</v>
      </c>
      <c r="AF57">
        <v>8676</v>
      </c>
      <c r="AG57">
        <v>8911</v>
      </c>
      <c r="AH57">
        <v>9522</v>
      </c>
      <c r="AI57">
        <v>10004</v>
      </c>
      <c r="AJ57">
        <v>10391</v>
      </c>
      <c r="AK57">
        <v>10819</v>
      </c>
      <c r="AL57">
        <v>11230</v>
      </c>
      <c r="AM57">
        <v>11538</v>
      </c>
      <c r="AN57">
        <v>11787</v>
      </c>
      <c r="AO57">
        <v>12039</v>
      </c>
      <c r="AP57">
        <v>12479</v>
      </c>
      <c r="AQ57">
        <v>12748</v>
      </c>
      <c r="AR57">
        <v>13268</v>
      </c>
      <c r="AS57">
        <v>13680</v>
      </c>
      <c r="AT57">
        <v>14161</v>
      </c>
      <c r="AU57">
        <v>14350</v>
      </c>
      <c r="AV57">
        <v>14675</v>
      </c>
      <c r="AW57">
        <v>14952</v>
      </c>
      <c r="AX57">
        <v>15277</v>
      </c>
      <c r="AY57">
        <v>15546</v>
      </c>
      <c r="AZ57">
        <v>15825</v>
      </c>
      <c r="BA57">
        <v>16112</v>
      </c>
      <c r="BB57">
        <v>16520</v>
      </c>
      <c r="BC57">
        <v>17000</v>
      </c>
      <c r="BD57">
        <v>17277</v>
      </c>
      <c r="BE57">
        <v>17689</v>
      </c>
      <c r="BF57">
        <v>17908</v>
      </c>
      <c r="CA57" s="101">
        <v>3218201</v>
      </c>
      <c r="CB57" s="102">
        <f t="shared" si="44"/>
        <v>0.45056228619654271</v>
      </c>
      <c r="CC57" s="102">
        <f t="shared" si="112"/>
        <v>0.61214324400495801</v>
      </c>
      <c r="CD57" s="102">
        <f t="shared" si="113"/>
        <v>0.82965607182397871</v>
      </c>
      <c r="CE57" s="102">
        <f t="shared" si="114"/>
        <v>1.1217447263238063</v>
      </c>
      <c r="CF57" s="102">
        <f t="shared" si="115"/>
        <v>1.2615744013503196</v>
      </c>
      <c r="CG57" s="102">
        <f t="shared" si="116"/>
        <v>1.5723070125203491</v>
      </c>
      <c r="CH57" s="102">
        <f t="shared" si="117"/>
        <v>1.8395370581265744</v>
      </c>
      <c r="CI57" s="102">
        <f t="shared" si="118"/>
        <v>2.8742766533227728</v>
      </c>
      <c r="CJ57" s="102">
        <f t="shared" si="119"/>
        <v>3.5609957240085377</v>
      </c>
      <c r="CK57" s="102">
        <f t="shared" si="120"/>
        <v>4.0612752279922848</v>
      </c>
      <c r="CL57" s="102">
        <f t="shared" si="121"/>
        <v>4.819462799247157</v>
      </c>
      <c r="CM57" s="102">
        <f t="shared" si="122"/>
        <v>5.4378206954755157</v>
      </c>
      <c r="CN57" s="102">
        <f t="shared" si="167"/>
        <v>6.1618276795016849</v>
      </c>
      <c r="CO57" s="102">
        <f t="shared" si="168"/>
        <v>7.227640535814885</v>
      </c>
      <c r="CP57" s="102">
        <f t="shared" si="127"/>
        <v>8.2157702393355798</v>
      </c>
      <c r="CQ57" s="102">
        <f t="shared" si="128"/>
        <v>10.185814994153567</v>
      </c>
      <c r="CR57" s="102">
        <f t="shared" si="129"/>
        <v>11.820268528907922</v>
      </c>
      <c r="CS57" s="102">
        <f t="shared" si="130"/>
        <v>14.517427593863776</v>
      </c>
      <c r="CT57" s="102">
        <f t="shared" si="131"/>
        <v>15.834933865224702</v>
      </c>
      <c r="CU57" s="102">
        <f t="shared" si="132"/>
        <v>16.549618870915769</v>
      </c>
      <c r="CV57" s="102">
        <f t="shared" si="133"/>
        <v>17.714866162803379</v>
      </c>
      <c r="CW57" s="102">
        <f t="shared" si="134"/>
        <v>18.87389880246759</v>
      </c>
      <c r="CX57" s="102">
        <f t="shared" si="135"/>
        <v>21.508911345189439</v>
      </c>
      <c r="CY57" s="102">
        <f t="shared" si="136"/>
        <v>23.208618728289501</v>
      </c>
      <c r="CZ57" s="102">
        <f t="shared" si="137"/>
        <v>24.184319127363391</v>
      </c>
      <c r="DA57" s="102">
        <f t="shared" si="138"/>
        <v>25.880919184351754</v>
      </c>
      <c r="DB57" s="102">
        <f t="shared" si="139"/>
        <v>26.959161345111756</v>
      </c>
      <c r="DC57" s="102">
        <f t="shared" si="140"/>
        <v>27.689382981361323</v>
      </c>
      <c r="DD57" s="102">
        <f t="shared" si="141"/>
        <v>29.587959235610203</v>
      </c>
      <c r="DE57" s="102">
        <f t="shared" si="142"/>
        <v>31.085690421449748</v>
      </c>
      <c r="DF57" s="102">
        <f t="shared" si="143"/>
        <v>32.288225626677765</v>
      </c>
      <c r="DG57" s="102">
        <f t="shared" si="144"/>
        <v>33.618161202485489</v>
      </c>
      <c r="DH57" s="102">
        <f t="shared" si="145"/>
        <v>34.895272234394312</v>
      </c>
      <c r="DI57" s="102">
        <f t="shared" si="146"/>
        <v>35.852328676797995</v>
      </c>
      <c r="DJ57" s="102">
        <f t="shared" si="147"/>
        <v>36.626052878611375</v>
      </c>
      <c r="DK57" s="102">
        <f t="shared" si="148"/>
        <v>37.40909905875985</v>
      </c>
      <c r="DL57" s="102">
        <f t="shared" si="149"/>
        <v>38.776322547907974</v>
      </c>
      <c r="DM57" s="102">
        <f t="shared" si="150"/>
        <v>39.612193271955356</v>
      </c>
      <c r="DN57" s="102">
        <f t="shared" si="151"/>
        <v>41.228002850039509</v>
      </c>
      <c r="DO57" s="102">
        <f t="shared" si="152"/>
        <v>42.508221208060029</v>
      </c>
      <c r="DP57" s="102">
        <f t="shared" si="153"/>
        <v>44.002845067787874</v>
      </c>
      <c r="DQ57" s="102">
        <f t="shared" si="154"/>
        <v>44.590129702899233</v>
      </c>
      <c r="DR57" s="102">
        <f t="shared" si="155"/>
        <v>45.600010689201824</v>
      </c>
      <c r="DS57" s="102">
        <f t="shared" si="156"/>
        <v>46.460740022142808</v>
      </c>
      <c r="DT57" s="102">
        <f t="shared" si="157"/>
        <v>47.470621008445399</v>
      </c>
      <c r="DU57" s="102">
        <f t="shared" si="158"/>
        <v>48.30649173249278</v>
      </c>
      <c r="DV57" s="102">
        <f t="shared" si="159"/>
        <v>49.173435717657163</v>
      </c>
      <c r="DW57" s="102">
        <f t="shared" si="160"/>
        <v>50.065238311715149</v>
      </c>
      <c r="DX57" s="102">
        <f t="shared" si="161"/>
        <v>51.333027365288864</v>
      </c>
      <c r="DY57" s="102">
        <f t="shared" si="162"/>
        <v>52.824543898905006</v>
      </c>
      <c r="DZ57" s="102">
        <f t="shared" si="163"/>
        <v>53.685273231845997</v>
      </c>
      <c r="EA57" s="102">
        <f t="shared" si="164"/>
        <v>54.96549158986651</v>
      </c>
      <c r="EB57" s="102">
        <f t="shared" si="166"/>
        <v>55.645996008328879</v>
      </c>
      <c r="EC57" s="102">
        <f t="shared" si="166"/>
        <v>0</v>
      </c>
      <c r="ED57" s="102">
        <f t="shared" si="166"/>
        <v>0</v>
      </c>
      <c r="EE57" s="102">
        <f t="shared" si="166"/>
        <v>0</v>
      </c>
      <c r="EF57" s="102">
        <f t="shared" si="166"/>
        <v>0</v>
      </c>
      <c r="EG57" s="102">
        <f t="shared" si="166"/>
        <v>0</v>
      </c>
      <c r="EH57" s="102">
        <f t="shared" si="166"/>
        <v>0</v>
      </c>
      <c r="EI57" s="102">
        <f t="shared" si="166"/>
        <v>0</v>
      </c>
      <c r="EJ57" s="102">
        <f t="shared" si="166"/>
        <v>0</v>
      </c>
      <c r="EK57" s="102">
        <f t="shared" si="166"/>
        <v>0</v>
      </c>
      <c r="EL57" s="102">
        <f t="shared" si="166"/>
        <v>0</v>
      </c>
      <c r="EM57" s="102">
        <f t="shared" si="166"/>
        <v>0</v>
      </c>
      <c r="EN57" s="102">
        <f t="shared" si="166"/>
        <v>0</v>
      </c>
      <c r="EO57" s="102">
        <f t="shared" si="166"/>
        <v>0</v>
      </c>
      <c r="EP57" s="102">
        <f t="shared" si="166"/>
        <v>0</v>
      </c>
      <c r="EQ57" s="102">
        <f t="shared" si="165"/>
        <v>0</v>
      </c>
      <c r="ER57" s="102">
        <f t="shared" si="165"/>
        <v>0</v>
      </c>
      <c r="ES57" s="102">
        <f t="shared" si="165"/>
        <v>0</v>
      </c>
      <c r="ET57" s="102">
        <f t="shared" si="165"/>
        <v>0</v>
      </c>
      <c r="EU57" s="102">
        <f t="shared" si="165"/>
        <v>0</v>
      </c>
      <c r="EW57">
        <v>57</v>
      </c>
      <c r="FB57" s="85">
        <f ca="1">HLOOKUP(FB$1,$F$1:$BZ$108,$EW57,FALSE)</f>
        <v>16112</v>
      </c>
      <c r="FC57" s="85">
        <f ca="1">HLOOKUP(FC$1,$F$1:$BZ$108,$EW57,FALSE)</f>
        <v>16520</v>
      </c>
      <c r="FD57" s="85">
        <f ca="1">HLOOKUP(FD$1,$F$1:$BZ$108,$EW57,FALSE)</f>
        <v>17000</v>
      </c>
      <c r="FE57" s="85">
        <f ca="1">HLOOKUP(FE$1,$F$1:$BZ$108,$EW57,FALSE)</f>
        <v>17277</v>
      </c>
      <c r="FF57" s="85">
        <f ca="1">HLOOKUP(FF$1,$F$1:$BZ$108,$EW57,FALSE)</f>
        <v>17689</v>
      </c>
      <c r="FG57" s="85">
        <f ca="1">HLOOKUP(FG$1,$F$1:$BZ$108,$EW57,FALSE)</f>
        <v>17908</v>
      </c>
      <c r="FI57" s="85">
        <f t="shared" ca="1" si="97"/>
        <v>55.813176966137291</v>
      </c>
      <c r="FJ57">
        <v>5.5999999999999999E-3</v>
      </c>
      <c r="FK57" s="85">
        <f ca="1">HLOOKUP(FK$1,$F$1:$BZ$108,$EW57,FALSE)/CA57*100000+FJ57</f>
        <v>556.46556008328878</v>
      </c>
      <c r="FL57" t="str">
        <f t="shared" si="98"/>
        <v xml:space="preserve">Milano </v>
      </c>
      <c r="FM57">
        <f t="shared" ca="1" si="108"/>
        <v>198.83915233134292</v>
      </c>
      <c r="FN57" t="str">
        <f t="shared" ca="1" si="100"/>
        <v xml:space="preserve">Rieti </v>
      </c>
      <c r="FO57" s="2">
        <v>52</v>
      </c>
      <c r="FP57" s="128">
        <f t="shared" ca="1" si="109"/>
        <v>11.790319078740653</v>
      </c>
      <c r="FQ57" t="str">
        <f t="shared" ca="1" si="102"/>
        <v xml:space="preserve">Prato </v>
      </c>
      <c r="FR57" s="2">
        <v>52</v>
      </c>
      <c r="FS57">
        <f t="shared" ca="1" si="103"/>
        <v>50</v>
      </c>
      <c r="FT57">
        <f t="shared" ca="1" si="104"/>
        <v>102.0056</v>
      </c>
      <c r="FU57" t="str">
        <f t="shared" ca="1" si="105"/>
        <v xml:space="preserve">Prato </v>
      </c>
      <c r="FV57" s="85">
        <f t="shared" ca="1" si="106"/>
        <v>108.0055</v>
      </c>
      <c r="FW57" t="str">
        <f t="shared" ca="1" si="107"/>
        <v xml:space="preserve">Enna </v>
      </c>
    </row>
    <row r="58" spans="1:179" x14ac:dyDescent="0.25">
      <c r="A58">
        <f>IF(B58='Cruscotto province'!$E$3,A57+1,A57)</f>
        <v>8</v>
      </c>
      <c r="B58" t="s">
        <v>413</v>
      </c>
      <c r="C58" t="s">
        <v>198</v>
      </c>
      <c r="D58" s="2">
        <f>IFERROR(_xlfn.NUMBERVALUE(VLOOKUP(C58,'Sel province'!$F$2:$J$150,5,FALSE)),0)</f>
        <v>3538</v>
      </c>
      <c r="E58" s="85"/>
      <c r="F58">
        <v>41</v>
      </c>
      <c r="G58" s="85">
        <v>45</v>
      </c>
      <c r="H58">
        <v>73</v>
      </c>
      <c r="I58">
        <v>82</v>
      </c>
      <c r="J58">
        <v>97</v>
      </c>
      <c r="K58">
        <v>116</v>
      </c>
      <c r="L58">
        <v>127</v>
      </c>
      <c r="M58">
        <v>163</v>
      </c>
      <c r="N58">
        <v>190</v>
      </c>
      <c r="O58">
        <v>251</v>
      </c>
      <c r="P58">
        <v>306</v>
      </c>
      <c r="Q58">
        <v>367</v>
      </c>
      <c r="R58">
        <v>440</v>
      </c>
      <c r="S58">
        <v>460</v>
      </c>
      <c r="T58">
        <v>575</v>
      </c>
      <c r="U58">
        <v>663</v>
      </c>
      <c r="V58">
        <v>767</v>
      </c>
      <c r="W58">
        <v>906</v>
      </c>
      <c r="X58">
        <v>1010</v>
      </c>
      <c r="Y58">
        <v>1155</v>
      </c>
      <c r="Z58">
        <v>1354</v>
      </c>
      <c r="AA58">
        <v>1533</v>
      </c>
      <c r="AB58">
        <v>1676</v>
      </c>
      <c r="AC58">
        <v>1772</v>
      </c>
      <c r="AD58">
        <v>1922</v>
      </c>
      <c r="AE58">
        <v>2094</v>
      </c>
      <c r="AF58">
        <v>2137</v>
      </c>
      <c r="AG58">
        <v>2222</v>
      </c>
      <c r="AH58">
        <v>2297</v>
      </c>
      <c r="AI58">
        <v>2416</v>
      </c>
      <c r="AJ58">
        <v>2498</v>
      </c>
      <c r="AK58">
        <v>2551</v>
      </c>
      <c r="AL58">
        <v>2609</v>
      </c>
      <c r="AM58">
        <v>2691</v>
      </c>
      <c r="AN58">
        <v>2758</v>
      </c>
      <c r="AO58">
        <v>2811</v>
      </c>
      <c r="AP58">
        <v>2867</v>
      </c>
      <c r="AQ58">
        <v>2930</v>
      </c>
      <c r="AR58">
        <v>3011</v>
      </c>
      <c r="AS58">
        <v>3087</v>
      </c>
      <c r="AT58">
        <v>3132</v>
      </c>
      <c r="AU58">
        <v>3180</v>
      </c>
      <c r="AV58">
        <v>3217</v>
      </c>
      <c r="AW58">
        <v>3262</v>
      </c>
      <c r="AX58">
        <v>3301</v>
      </c>
      <c r="AY58">
        <v>3340</v>
      </c>
      <c r="AZ58">
        <v>3390</v>
      </c>
      <c r="BA58">
        <v>3411</v>
      </c>
      <c r="BB58">
        <v>3449</v>
      </c>
      <c r="BC58">
        <v>3472</v>
      </c>
      <c r="BD58">
        <v>3490</v>
      </c>
      <c r="BE58">
        <v>3519</v>
      </c>
      <c r="BF58">
        <v>3538</v>
      </c>
      <c r="CA58" s="101">
        <v>700862</v>
      </c>
      <c r="CB58" s="102">
        <f t="shared" si="44"/>
        <v>0.58499390750247549</v>
      </c>
      <c r="CC58" s="102">
        <f t="shared" si="112"/>
        <v>0.64206648384418041</v>
      </c>
      <c r="CD58" s="102">
        <f t="shared" si="113"/>
        <v>1.0415745182361149</v>
      </c>
      <c r="CE58" s="102">
        <f t="shared" si="114"/>
        <v>1.169987815004951</v>
      </c>
      <c r="CF58" s="102">
        <f t="shared" si="115"/>
        <v>1.3840099762863447</v>
      </c>
      <c r="CG58" s="102">
        <f t="shared" si="116"/>
        <v>1.655104713909443</v>
      </c>
      <c r="CH58" s="102">
        <f t="shared" si="117"/>
        <v>1.8120542988491315</v>
      </c>
      <c r="CI58" s="102">
        <f t="shared" si="118"/>
        <v>2.3257074859244757</v>
      </c>
      <c r="CJ58" s="102">
        <f t="shared" si="119"/>
        <v>2.7109473762309837</v>
      </c>
      <c r="CK58" s="102">
        <f t="shared" si="120"/>
        <v>3.5813041654419844</v>
      </c>
      <c r="CL58" s="102">
        <f t="shared" si="121"/>
        <v>4.3660520901404265</v>
      </c>
      <c r="CM58" s="102">
        <f t="shared" si="122"/>
        <v>5.2364088793514272</v>
      </c>
      <c r="CN58" s="102">
        <f t="shared" si="167"/>
        <v>6.2779833975875414</v>
      </c>
      <c r="CO58" s="102">
        <f t="shared" si="168"/>
        <v>6.5633462792960673</v>
      </c>
      <c r="CP58" s="102">
        <f t="shared" si="127"/>
        <v>8.2041828491200839</v>
      </c>
      <c r="CQ58" s="102">
        <f t="shared" si="128"/>
        <v>9.4597795286375916</v>
      </c>
      <c r="CR58" s="102">
        <f t="shared" si="129"/>
        <v>10.94366651352192</v>
      </c>
      <c r="CS58" s="102">
        <f t="shared" si="130"/>
        <v>12.926938541396167</v>
      </c>
      <c r="CT58" s="102">
        <f t="shared" si="131"/>
        <v>14.410825526280494</v>
      </c>
      <c r="CU58" s="102">
        <f t="shared" si="132"/>
        <v>16.479706418667298</v>
      </c>
      <c r="CV58" s="102">
        <f t="shared" si="133"/>
        <v>19.319067091667119</v>
      </c>
      <c r="CW58" s="102">
        <f t="shared" si="134"/>
        <v>21.873064882958413</v>
      </c>
      <c r="CX58" s="102">
        <f t="shared" si="135"/>
        <v>23.913409487174366</v>
      </c>
      <c r="CY58" s="102">
        <f t="shared" si="136"/>
        <v>25.283151319375282</v>
      </c>
      <c r="CZ58" s="102">
        <f t="shared" si="137"/>
        <v>27.423372932189217</v>
      </c>
      <c r="DA58" s="102">
        <f t="shared" si="138"/>
        <v>29.877493714882529</v>
      </c>
      <c r="DB58" s="102">
        <f t="shared" si="139"/>
        <v>30.491023910555857</v>
      </c>
      <c r="DC58" s="102">
        <f t="shared" si="140"/>
        <v>31.703816157817091</v>
      </c>
      <c r="DD58" s="102">
        <f t="shared" si="141"/>
        <v>32.773926964224053</v>
      </c>
      <c r="DE58" s="102">
        <f t="shared" si="142"/>
        <v>34.471836110389773</v>
      </c>
      <c r="DF58" s="102">
        <f t="shared" si="143"/>
        <v>35.641823925394725</v>
      </c>
      <c r="DG58" s="102">
        <f t="shared" si="144"/>
        <v>36.398035561922313</v>
      </c>
      <c r="DH58" s="102">
        <f t="shared" si="145"/>
        <v>37.225587918877039</v>
      </c>
      <c r="DI58" s="102">
        <f t="shared" si="146"/>
        <v>38.395575733881991</v>
      </c>
      <c r="DJ58" s="102">
        <f t="shared" si="147"/>
        <v>39.35154138760555</v>
      </c>
      <c r="DK58" s="102">
        <f t="shared" si="148"/>
        <v>40.107753024133146</v>
      </c>
      <c r="DL58" s="102">
        <f t="shared" si="149"/>
        <v>40.90676909291701</v>
      </c>
      <c r="DM58" s="102">
        <f t="shared" si="150"/>
        <v>41.805662170298866</v>
      </c>
      <c r="DN58" s="102">
        <f t="shared" si="151"/>
        <v>42.961381841218383</v>
      </c>
      <c r="DO58" s="102">
        <f t="shared" si="152"/>
        <v>44.045760791710777</v>
      </c>
      <c r="DP58" s="102">
        <f t="shared" si="153"/>
        <v>44.687827275554959</v>
      </c>
      <c r="DQ58" s="102">
        <f t="shared" si="154"/>
        <v>45.372698191655417</v>
      </c>
      <c r="DR58" s="102">
        <f t="shared" si="155"/>
        <v>45.900619522816193</v>
      </c>
      <c r="DS58" s="102">
        <f t="shared" si="156"/>
        <v>46.542686006660375</v>
      </c>
      <c r="DT58" s="102">
        <f t="shared" si="157"/>
        <v>47.099143625991992</v>
      </c>
      <c r="DU58" s="102">
        <f t="shared" si="158"/>
        <v>47.655601245323609</v>
      </c>
      <c r="DV58" s="102">
        <f t="shared" si="159"/>
        <v>48.369008449594929</v>
      </c>
      <c r="DW58" s="102">
        <f t="shared" si="160"/>
        <v>48.668639475388872</v>
      </c>
      <c r="DX58" s="102">
        <f t="shared" si="161"/>
        <v>49.210828950635076</v>
      </c>
      <c r="DY58" s="102">
        <f t="shared" si="162"/>
        <v>49.538996264599874</v>
      </c>
      <c r="DZ58" s="102">
        <f t="shared" si="163"/>
        <v>49.795822858137555</v>
      </c>
      <c r="EA58" s="102">
        <f t="shared" si="164"/>
        <v>50.209599036614911</v>
      </c>
      <c r="EB58" s="102">
        <f t="shared" si="166"/>
        <v>50.480693774238013</v>
      </c>
      <c r="EC58" s="102">
        <f t="shared" si="166"/>
        <v>0</v>
      </c>
      <c r="ED58" s="102">
        <f t="shared" si="166"/>
        <v>0</v>
      </c>
      <c r="EE58" s="102">
        <f t="shared" si="166"/>
        <v>0</v>
      </c>
      <c r="EF58" s="102">
        <f t="shared" si="166"/>
        <v>0</v>
      </c>
      <c r="EG58" s="102">
        <f t="shared" si="166"/>
        <v>0</v>
      </c>
      <c r="EH58" s="102">
        <f t="shared" si="166"/>
        <v>0</v>
      </c>
      <c r="EI58" s="102">
        <f t="shared" si="166"/>
        <v>0</v>
      </c>
      <c r="EJ58" s="102">
        <f t="shared" si="166"/>
        <v>0</v>
      </c>
      <c r="EK58" s="102">
        <f t="shared" si="166"/>
        <v>0</v>
      </c>
      <c r="EL58" s="102">
        <f t="shared" si="166"/>
        <v>0</v>
      </c>
      <c r="EM58" s="102">
        <f t="shared" si="166"/>
        <v>0</v>
      </c>
      <c r="EN58" s="102">
        <f t="shared" si="166"/>
        <v>0</v>
      </c>
      <c r="EO58" s="102">
        <f t="shared" si="166"/>
        <v>0</v>
      </c>
      <c r="EP58" s="102">
        <f t="shared" si="166"/>
        <v>0</v>
      </c>
      <c r="EQ58" s="102">
        <f t="shared" si="165"/>
        <v>0</v>
      </c>
      <c r="ER58" s="102">
        <f t="shared" si="165"/>
        <v>0</v>
      </c>
      <c r="ES58" s="102">
        <f t="shared" si="165"/>
        <v>0</v>
      </c>
      <c r="ET58" s="102">
        <f t="shared" si="165"/>
        <v>0</v>
      </c>
      <c r="EU58" s="102">
        <f t="shared" si="165"/>
        <v>0</v>
      </c>
      <c r="EW58">
        <v>58</v>
      </c>
      <c r="FB58" s="85">
        <f ca="1">HLOOKUP(FB$1,$F$1:$BZ$108,$EW58,FALSE)</f>
        <v>3411</v>
      </c>
      <c r="FC58" s="85">
        <f ca="1">HLOOKUP(FC$1,$F$1:$BZ$108,$EW58,FALSE)</f>
        <v>3449</v>
      </c>
      <c r="FD58" s="85">
        <f ca="1">HLOOKUP(FD$1,$F$1:$BZ$108,$EW58,FALSE)</f>
        <v>3472</v>
      </c>
      <c r="FE58" s="85">
        <f ca="1">HLOOKUP(FE$1,$F$1:$BZ$108,$EW58,FALSE)</f>
        <v>3490</v>
      </c>
      <c r="FF58" s="85">
        <f ca="1">HLOOKUP(FF$1,$F$1:$BZ$108,$EW58,FALSE)</f>
        <v>3519</v>
      </c>
      <c r="FG58" s="85">
        <f ca="1">HLOOKUP(FG$1,$F$1:$BZ$108,$EW58,FALSE)</f>
        <v>3538</v>
      </c>
      <c r="FI58" s="85">
        <f t="shared" ca="1" si="97"/>
        <v>18.126242988491317</v>
      </c>
      <c r="FJ58">
        <v>5.7000000000000002E-3</v>
      </c>
      <c r="FK58" s="85">
        <f ca="1">HLOOKUP(FK$1,$F$1:$BZ$108,$EW58,FALSE)/CA58*100000+FJ58</f>
        <v>504.8126377423801</v>
      </c>
      <c r="FL58" t="str">
        <f t="shared" si="98"/>
        <v xml:space="preserve">Modena </v>
      </c>
      <c r="FM58">
        <f t="shared" ca="1" si="108"/>
        <v>197.47018530737157</v>
      </c>
      <c r="FN58" t="str">
        <f t="shared" ca="1" si="100"/>
        <v xml:space="preserve">Pisa </v>
      </c>
      <c r="FO58" s="2">
        <v>51</v>
      </c>
      <c r="FP58" s="128">
        <f t="shared" ca="1" si="109"/>
        <v>11.648191155794137</v>
      </c>
      <c r="FQ58" t="str">
        <f t="shared" ca="1" si="102"/>
        <v xml:space="preserve">Padova </v>
      </c>
      <c r="FR58" s="2">
        <v>51</v>
      </c>
      <c r="FS58">
        <f t="shared" ca="1" si="103"/>
        <v>73</v>
      </c>
      <c r="FT58">
        <f t="shared" ca="1" si="104"/>
        <v>124.0057</v>
      </c>
      <c r="FU58" t="str">
        <f t="shared" ca="1" si="105"/>
        <v xml:space="preserve">Padova </v>
      </c>
      <c r="FV58" s="85">
        <f t="shared" ca="1" si="106"/>
        <v>106.00449999999999</v>
      </c>
      <c r="FW58" t="str">
        <f t="shared" ca="1" si="107"/>
        <v xml:space="preserve">Foggia </v>
      </c>
    </row>
    <row r="59" spans="1:179" x14ac:dyDescent="0.25">
      <c r="A59">
        <f>IF(B59='Cruscotto province'!$E$3,A58+1,A58)</f>
        <v>9</v>
      </c>
      <c r="B59" t="s">
        <v>68</v>
      </c>
      <c r="C59" t="s">
        <v>199</v>
      </c>
      <c r="D59" s="2">
        <f>IFERROR(_xlfn.NUMBERVALUE(VLOOKUP(C59,'Sel province'!$F$2:$J$150,5,FALSE)),0)</f>
        <v>4417</v>
      </c>
      <c r="E59" s="85"/>
      <c r="F59">
        <v>11</v>
      </c>
      <c r="G59" s="85">
        <v>19</v>
      </c>
      <c r="H59">
        <v>20</v>
      </c>
      <c r="I59">
        <v>61</v>
      </c>
      <c r="J59">
        <v>59</v>
      </c>
      <c r="K59">
        <v>64</v>
      </c>
      <c r="L59">
        <v>65</v>
      </c>
      <c r="M59">
        <v>85</v>
      </c>
      <c r="N59">
        <v>130</v>
      </c>
      <c r="O59">
        <v>143</v>
      </c>
      <c r="P59">
        <v>224</v>
      </c>
      <c r="Q59">
        <v>327</v>
      </c>
      <c r="R59">
        <v>346</v>
      </c>
      <c r="S59">
        <v>376</v>
      </c>
      <c r="T59">
        <v>401</v>
      </c>
      <c r="U59">
        <v>495</v>
      </c>
      <c r="V59">
        <v>816</v>
      </c>
      <c r="W59">
        <v>1084</v>
      </c>
      <c r="X59">
        <v>1108</v>
      </c>
      <c r="Y59">
        <v>1130</v>
      </c>
      <c r="Z59">
        <v>1454</v>
      </c>
      <c r="AA59">
        <v>1587</v>
      </c>
      <c r="AB59">
        <v>1750</v>
      </c>
      <c r="AC59">
        <v>1948</v>
      </c>
      <c r="AD59">
        <v>2086</v>
      </c>
      <c r="AE59">
        <v>2265</v>
      </c>
      <c r="AF59">
        <v>2362</v>
      </c>
      <c r="AG59">
        <v>2462</v>
      </c>
      <c r="AH59">
        <v>2543</v>
      </c>
      <c r="AI59">
        <v>2633</v>
      </c>
      <c r="AJ59">
        <v>2774</v>
      </c>
      <c r="AK59">
        <v>2935</v>
      </c>
      <c r="AL59">
        <v>3046</v>
      </c>
      <c r="AM59">
        <v>3157</v>
      </c>
      <c r="AN59">
        <v>3206</v>
      </c>
      <c r="AO59">
        <v>3264</v>
      </c>
      <c r="AP59">
        <v>3355</v>
      </c>
      <c r="AQ59">
        <v>3424</v>
      </c>
      <c r="AR59">
        <v>3575</v>
      </c>
      <c r="AS59">
        <v>3639</v>
      </c>
      <c r="AT59">
        <v>3720</v>
      </c>
      <c r="AU59">
        <v>3821</v>
      </c>
      <c r="AV59">
        <v>3878</v>
      </c>
      <c r="AW59">
        <v>3932</v>
      </c>
      <c r="AX59">
        <v>3975</v>
      </c>
      <c r="AY59">
        <v>4042</v>
      </c>
      <c r="AZ59">
        <v>4098</v>
      </c>
      <c r="BA59">
        <v>4157</v>
      </c>
      <c r="BB59">
        <v>4211</v>
      </c>
      <c r="BC59">
        <v>4253</v>
      </c>
      <c r="BD59">
        <v>4317</v>
      </c>
      <c r="BE59">
        <v>4372</v>
      </c>
      <c r="BF59">
        <v>4417</v>
      </c>
      <c r="CA59" s="101">
        <v>868859</v>
      </c>
      <c r="CB59" s="102">
        <f t="shared" si="44"/>
        <v>0.12660282048065336</v>
      </c>
      <c r="CC59" s="102">
        <f t="shared" si="112"/>
        <v>0.21867759901203762</v>
      </c>
      <c r="CD59" s="102">
        <f t="shared" si="113"/>
        <v>0.23018694632846065</v>
      </c>
      <c r="CE59" s="102">
        <f t="shared" si="114"/>
        <v>0.70207018630180507</v>
      </c>
      <c r="CF59" s="102">
        <f t="shared" si="115"/>
        <v>0.67905149166895895</v>
      </c>
      <c r="CG59" s="102">
        <f t="shared" si="116"/>
        <v>0.73659822825107413</v>
      </c>
      <c r="CH59" s="102">
        <f t="shared" si="117"/>
        <v>0.74810757556749707</v>
      </c>
      <c r="CI59" s="102">
        <f t="shared" si="118"/>
        <v>0.97829452189595789</v>
      </c>
      <c r="CJ59" s="102">
        <f t="shared" si="119"/>
        <v>1.4962151511349941</v>
      </c>
      <c r="CK59" s="102">
        <f t="shared" si="120"/>
        <v>1.6458366662484936</v>
      </c>
      <c r="CL59" s="102">
        <f t="shared" si="121"/>
        <v>2.5780937988787596</v>
      </c>
      <c r="CM59" s="102">
        <f t="shared" si="122"/>
        <v>3.7635565724703319</v>
      </c>
      <c r="CN59" s="102">
        <f t="shared" si="167"/>
        <v>3.9822341714823692</v>
      </c>
      <c r="CO59" s="102">
        <f t="shared" si="168"/>
        <v>4.3275145909750607</v>
      </c>
      <c r="CP59" s="102">
        <f t="shared" si="127"/>
        <v>4.6152482738856362</v>
      </c>
      <c r="CQ59" s="102">
        <f t="shared" si="128"/>
        <v>5.6971269216294012</v>
      </c>
      <c r="CR59" s="102">
        <f t="shared" si="129"/>
        <v>9.3916274102011954</v>
      </c>
      <c r="CS59" s="102">
        <f t="shared" si="130"/>
        <v>12.476132491002568</v>
      </c>
      <c r="CT59" s="102">
        <f t="shared" si="131"/>
        <v>12.752356826596721</v>
      </c>
      <c r="CU59" s="102">
        <f t="shared" si="132"/>
        <v>13.005562467558027</v>
      </c>
      <c r="CV59" s="102">
        <f t="shared" si="133"/>
        <v>16.734590998079092</v>
      </c>
      <c r="CW59" s="102">
        <f t="shared" si="134"/>
        <v>18.265334191163355</v>
      </c>
      <c r="CX59" s="102">
        <f t="shared" si="135"/>
        <v>20.141357803740309</v>
      </c>
      <c r="CY59" s="102">
        <f t="shared" si="136"/>
        <v>22.420208572392067</v>
      </c>
      <c r="CZ59" s="102">
        <f t="shared" si="137"/>
        <v>24.008498502058444</v>
      </c>
      <c r="DA59" s="102">
        <f t="shared" si="138"/>
        <v>26.068671671698173</v>
      </c>
      <c r="DB59" s="102">
        <f t="shared" si="139"/>
        <v>27.185078361391206</v>
      </c>
      <c r="DC59" s="102">
        <f t="shared" si="140"/>
        <v>28.336013093033504</v>
      </c>
      <c r="DD59" s="102">
        <f t="shared" si="141"/>
        <v>29.268270225663773</v>
      </c>
      <c r="DE59" s="102">
        <f t="shared" si="142"/>
        <v>30.304111484141842</v>
      </c>
      <c r="DF59" s="102">
        <f t="shared" si="143"/>
        <v>31.926929455757492</v>
      </c>
      <c r="DG59" s="102">
        <f t="shared" si="144"/>
        <v>33.7799343737016</v>
      </c>
      <c r="DH59" s="102">
        <f t="shared" si="145"/>
        <v>35.057471925824558</v>
      </c>
      <c r="DI59" s="102">
        <f t="shared" si="146"/>
        <v>36.335009477947516</v>
      </c>
      <c r="DJ59" s="102">
        <f t="shared" si="147"/>
        <v>36.898967496452244</v>
      </c>
      <c r="DK59" s="102">
        <f t="shared" si="148"/>
        <v>37.566509640804782</v>
      </c>
      <c r="DL59" s="102">
        <f t="shared" si="149"/>
        <v>38.613860246599273</v>
      </c>
      <c r="DM59" s="102">
        <f t="shared" si="150"/>
        <v>39.40800521143246</v>
      </c>
      <c r="DN59" s="102">
        <f t="shared" si="151"/>
        <v>41.145916656212343</v>
      </c>
      <c r="DO59" s="102">
        <f t="shared" si="152"/>
        <v>41.882514884463419</v>
      </c>
      <c r="DP59" s="102">
        <f t="shared" si="153"/>
        <v>42.814772017093688</v>
      </c>
      <c r="DQ59" s="102">
        <f t="shared" si="154"/>
        <v>43.977216096052409</v>
      </c>
      <c r="DR59" s="102">
        <f t="shared" si="155"/>
        <v>44.633248893088528</v>
      </c>
      <c r="DS59" s="102">
        <f t="shared" si="156"/>
        <v>45.254753648175367</v>
      </c>
      <c r="DT59" s="102">
        <f t="shared" si="157"/>
        <v>45.749655582781557</v>
      </c>
      <c r="DU59" s="102">
        <f t="shared" si="158"/>
        <v>46.520781852981898</v>
      </c>
      <c r="DV59" s="102">
        <f t="shared" si="159"/>
        <v>47.165305302701583</v>
      </c>
      <c r="DW59" s="102">
        <f t="shared" si="160"/>
        <v>47.844356794370547</v>
      </c>
      <c r="DX59" s="102">
        <f t="shared" si="161"/>
        <v>48.465861549457394</v>
      </c>
      <c r="DY59" s="102">
        <f t="shared" si="162"/>
        <v>48.949254136747157</v>
      </c>
      <c r="DZ59" s="102">
        <f t="shared" si="163"/>
        <v>49.685852364998233</v>
      </c>
      <c r="EA59" s="102">
        <f t="shared" si="164"/>
        <v>50.318866467401506</v>
      </c>
      <c r="EB59" s="102">
        <f t="shared" si="166"/>
        <v>50.836787096640535</v>
      </c>
      <c r="EC59" s="102">
        <f t="shared" si="166"/>
        <v>0</v>
      </c>
      <c r="ED59" s="102">
        <f t="shared" si="166"/>
        <v>0</v>
      </c>
      <c r="EE59" s="102">
        <f t="shared" si="166"/>
        <v>0</v>
      </c>
      <c r="EF59" s="102">
        <f t="shared" si="166"/>
        <v>0</v>
      </c>
      <c r="EG59" s="102">
        <f t="shared" si="166"/>
        <v>0</v>
      </c>
      <c r="EH59" s="102">
        <f t="shared" si="166"/>
        <v>0</v>
      </c>
      <c r="EI59" s="102">
        <f t="shared" si="166"/>
        <v>0</v>
      </c>
      <c r="EJ59" s="102">
        <f t="shared" si="166"/>
        <v>0</v>
      </c>
      <c r="EK59" s="102">
        <f t="shared" si="166"/>
        <v>0</v>
      </c>
      <c r="EL59" s="102">
        <f t="shared" si="166"/>
        <v>0</v>
      </c>
      <c r="EM59" s="102">
        <f t="shared" si="166"/>
        <v>0</v>
      </c>
      <c r="EN59" s="102">
        <f t="shared" si="166"/>
        <v>0</v>
      </c>
      <c r="EO59" s="102">
        <f t="shared" si="166"/>
        <v>0</v>
      </c>
      <c r="EP59" s="102">
        <f t="shared" si="166"/>
        <v>0</v>
      </c>
      <c r="EQ59" s="102">
        <f t="shared" si="165"/>
        <v>0</v>
      </c>
      <c r="ER59" s="102">
        <f t="shared" si="165"/>
        <v>0</v>
      </c>
      <c r="ES59" s="102">
        <f t="shared" si="165"/>
        <v>0</v>
      </c>
      <c r="ET59" s="102">
        <f t="shared" si="165"/>
        <v>0</v>
      </c>
      <c r="EU59" s="102">
        <f t="shared" si="165"/>
        <v>0</v>
      </c>
      <c r="EW59">
        <v>59</v>
      </c>
      <c r="FB59" s="85">
        <f ca="1">HLOOKUP(FB$1,$F$1:$BZ$108,$EW59,FALSE)</f>
        <v>4157</v>
      </c>
      <c r="FC59" s="85">
        <f ca="1">HLOOKUP(FC$1,$F$1:$BZ$108,$EW59,FALSE)</f>
        <v>4211</v>
      </c>
      <c r="FD59" s="85">
        <f ca="1">HLOOKUP(FD$1,$F$1:$BZ$108,$EW59,FALSE)</f>
        <v>4253</v>
      </c>
      <c r="FE59" s="85">
        <f ca="1">HLOOKUP(FE$1,$F$1:$BZ$108,$EW59,FALSE)</f>
        <v>4317</v>
      </c>
      <c r="FF59" s="85">
        <f ca="1">HLOOKUP(FF$1,$F$1:$BZ$108,$EW59,FALSE)</f>
        <v>4372</v>
      </c>
      <c r="FG59" s="85">
        <f ca="1">HLOOKUP(FG$1,$F$1:$BZ$108,$EW59,FALSE)</f>
        <v>4417</v>
      </c>
      <c r="FI59" s="85">
        <f t="shared" ca="1" si="97"/>
        <v>29.930103022699885</v>
      </c>
      <c r="FJ59">
        <v>5.7999999999999996E-3</v>
      </c>
      <c r="FK59" s="85">
        <f ca="1">HLOOKUP(FK$1,$F$1:$BZ$108,$EW59,FALSE)/CA59*100000+FJ59</f>
        <v>508.37367096640537</v>
      </c>
      <c r="FL59" t="str">
        <f t="shared" si="98"/>
        <v xml:space="preserve">Monza e della Brianza </v>
      </c>
      <c r="FM59">
        <f t="shared" ca="1" si="108"/>
        <v>197.17333925092692</v>
      </c>
      <c r="FN59" t="str">
        <f t="shared" ca="1" si="100"/>
        <v xml:space="preserve">Prato </v>
      </c>
      <c r="FO59" s="2">
        <v>50</v>
      </c>
      <c r="FP59" s="128">
        <f t="shared" ca="1" si="109"/>
        <v>10.967894975154177</v>
      </c>
      <c r="FQ59" t="str">
        <f t="shared" ca="1" si="102"/>
        <v xml:space="preserve">Ancona </v>
      </c>
      <c r="FR59" s="2">
        <v>50</v>
      </c>
      <c r="FS59">
        <f t="shared" ca="1" si="103"/>
        <v>68</v>
      </c>
      <c r="FT59">
        <f t="shared" ca="1" si="104"/>
        <v>118.00579999999999</v>
      </c>
      <c r="FU59" t="str">
        <f t="shared" ca="1" si="105"/>
        <v xml:space="preserve">Ancona </v>
      </c>
      <c r="FV59" s="85">
        <f t="shared" ca="1" si="106"/>
        <v>104.00620000000001</v>
      </c>
      <c r="FW59" t="str">
        <f t="shared" ca="1" si="107"/>
        <v xml:space="preserve">Ravenna </v>
      </c>
    </row>
    <row r="60" spans="1:179" x14ac:dyDescent="0.25">
      <c r="A60">
        <f>IF(B60='Cruscotto province'!$E$3,A59+1,A59)</f>
        <v>9</v>
      </c>
      <c r="B60" t="s">
        <v>64</v>
      </c>
      <c r="C60" t="s">
        <v>200</v>
      </c>
      <c r="D60" s="2">
        <f>IFERROR(_xlfn.NUMBERVALUE(VLOOKUP(C60,'Sel province'!$F$2:$J$150,5,FALSE)),0)</f>
        <v>2353</v>
      </c>
      <c r="E60" s="85"/>
      <c r="F60">
        <v>17</v>
      </c>
      <c r="G60" s="85">
        <v>17</v>
      </c>
      <c r="H60">
        <v>17</v>
      </c>
      <c r="I60">
        <v>17</v>
      </c>
      <c r="J60">
        <v>45</v>
      </c>
      <c r="K60">
        <v>55</v>
      </c>
      <c r="L60">
        <v>61</v>
      </c>
      <c r="M60">
        <v>96</v>
      </c>
      <c r="N60">
        <v>109</v>
      </c>
      <c r="O60">
        <v>140</v>
      </c>
      <c r="P60">
        <v>171</v>
      </c>
      <c r="Q60">
        <v>188</v>
      </c>
      <c r="R60">
        <v>219</v>
      </c>
      <c r="S60">
        <v>258</v>
      </c>
      <c r="T60">
        <v>258</v>
      </c>
      <c r="U60">
        <v>358</v>
      </c>
      <c r="V60">
        <v>416</v>
      </c>
      <c r="W60">
        <v>463</v>
      </c>
      <c r="X60">
        <v>504</v>
      </c>
      <c r="Y60">
        <v>543</v>
      </c>
      <c r="Z60">
        <v>588</v>
      </c>
      <c r="AA60">
        <v>626</v>
      </c>
      <c r="AB60">
        <v>665</v>
      </c>
      <c r="AC60">
        <v>734</v>
      </c>
      <c r="AD60">
        <v>827</v>
      </c>
      <c r="AE60">
        <v>898</v>
      </c>
      <c r="AF60">
        <v>991</v>
      </c>
      <c r="AG60">
        <v>1053</v>
      </c>
      <c r="AH60">
        <v>1161</v>
      </c>
      <c r="AI60">
        <v>1279</v>
      </c>
      <c r="AJ60">
        <v>1428</v>
      </c>
      <c r="AK60">
        <v>1498</v>
      </c>
      <c r="AL60">
        <v>1532</v>
      </c>
      <c r="AM60">
        <v>1568</v>
      </c>
      <c r="AN60">
        <v>1643</v>
      </c>
      <c r="AO60">
        <v>1668</v>
      </c>
      <c r="AP60">
        <v>1699</v>
      </c>
      <c r="AQ60">
        <v>1772</v>
      </c>
      <c r="AR60">
        <v>1809</v>
      </c>
      <c r="AS60">
        <v>1871</v>
      </c>
      <c r="AT60">
        <v>1932</v>
      </c>
      <c r="AU60">
        <v>2010</v>
      </c>
      <c r="AV60">
        <v>2026</v>
      </c>
      <c r="AW60">
        <v>2072</v>
      </c>
      <c r="AX60">
        <v>2109</v>
      </c>
      <c r="AY60">
        <v>2130</v>
      </c>
      <c r="AZ60">
        <v>2159</v>
      </c>
      <c r="BA60">
        <v>2181</v>
      </c>
      <c r="BB60">
        <v>2227</v>
      </c>
      <c r="BC60">
        <v>2263</v>
      </c>
      <c r="BD60">
        <v>2316</v>
      </c>
      <c r="BE60">
        <v>2334</v>
      </c>
      <c r="BF60">
        <v>2353</v>
      </c>
      <c r="CA60" s="101">
        <v>3107006</v>
      </c>
      <c r="CB60" s="102">
        <f t="shared" si="44"/>
        <v>5.4715053656156441E-2</v>
      </c>
      <c r="CC60" s="102">
        <f t="shared" si="112"/>
        <v>5.4715053656156441E-2</v>
      </c>
      <c r="CD60" s="102">
        <f t="shared" si="113"/>
        <v>5.4715053656156441E-2</v>
      </c>
      <c r="CE60" s="102">
        <f t="shared" si="114"/>
        <v>5.4715053656156441E-2</v>
      </c>
      <c r="CF60" s="102">
        <f t="shared" si="115"/>
        <v>0.14483396556041411</v>
      </c>
      <c r="CG60" s="102">
        <f t="shared" si="116"/>
        <v>0.17701929124050614</v>
      </c>
      <c r="CH60" s="102">
        <f t="shared" si="117"/>
        <v>0.19633048664856134</v>
      </c>
      <c r="CI60" s="102">
        <f t="shared" si="118"/>
        <v>0.30897912652888343</v>
      </c>
      <c r="CJ60" s="102">
        <f t="shared" si="119"/>
        <v>0.35082004991300308</v>
      </c>
      <c r="CK60" s="102">
        <f t="shared" si="120"/>
        <v>0.45059455952128835</v>
      </c>
      <c r="CL60" s="102">
        <f t="shared" si="121"/>
        <v>0.55036906912957362</v>
      </c>
      <c r="CM60" s="102">
        <f t="shared" si="122"/>
        <v>0.60508412278573009</v>
      </c>
      <c r="CN60" s="102">
        <f t="shared" si="167"/>
        <v>0.70485863239401536</v>
      </c>
      <c r="CO60" s="102">
        <f t="shared" si="168"/>
        <v>0.83038140254637427</v>
      </c>
      <c r="CP60" s="102">
        <f t="shared" si="127"/>
        <v>0.83038140254637427</v>
      </c>
      <c r="CQ60" s="102">
        <f t="shared" si="128"/>
        <v>1.1522346593472945</v>
      </c>
      <c r="CR60" s="102">
        <f t="shared" si="129"/>
        <v>1.3389095482918283</v>
      </c>
      <c r="CS60" s="102">
        <f t="shared" si="130"/>
        <v>1.4901805789882607</v>
      </c>
      <c r="CT60" s="102">
        <f t="shared" si="131"/>
        <v>1.622140414276638</v>
      </c>
      <c r="CU60" s="102">
        <f t="shared" si="132"/>
        <v>1.7476631844289967</v>
      </c>
      <c r="CV60" s="102">
        <f t="shared" si="133"/>
        <v>1.892497149989411</v>
      </c>
      <c r="CW60" s="102">
        <f t="shared" si="134"/>
        <v>2.0148013875737605</v>
      </c>
      <c r="CX60" s="102">
        <f t="shared" si="135"/>
        <v>2.1403241577261198</v>
      </c>
      <c r="CY60" s="102">
        <f t="shared" si="136"/>
        <v>2.3624029049187545</v>
      </c>
      <c r="CZ60" s="102">
        <f t="shared" si="137"/>
        <v>2.6617264337436102</v>
      </c>
      <c r="DA60" s="102">
        <f t="shared" si="138"/>
        <v>2.8902422460722641</v>
      </c>
      <c r="DB60" s="102">
        <f t="shared" si="139"/>
        <v>3.1895657748971193</v>
      </c>
      <c r="DC60" s="102">
        <f t="shared" si="140"/>
        <v>3.3891147941136901</v>
      </c>
      <c r="DD60" s="102">
        <f t="shared" si="141"/>
        <v>3.7367163114586837</v>
      </c>
      <c r="DE60" s="102">
        <f t="shared" si="142"/>
        <v>4.1165031544837705</v>
      </c>
      <c r="DF60" s="102">
        <f t="shared" si="143"/>
        <v>4.5960645071171413</v>
      </c>
      <c r="DG60" s="102">
        <f t="shared" si="144"/>
        <v>4.8213617868777856</v>
      </c>
      <c r="DH60" s="102">
        <f t="shared" si="145"/>
        <v>4.9307918941900981</v>
      </c>
      <c r="DI60" s="102">
        <f t="shared" si="146"/>
        <v>5.046659066638429</v>
      </c>
      <c r="DJ60" s="102">
        <f t="shared" si="147"/>
        <v>5.2880490092391197</v>
      </c>
      <c r="DK60" s="102">
        <f t="shared" si="148"/>
        <v>5.3685123234393499</v>
      </c>
      <c r="DL60" s="102">
        <f t="shared" si="149"/>
        <v>5.4682868330476353</v>
      </c>
      <c r="DM60" s="102">
        <f t="shared" si="150"/>
        <v>5.7032397105123067</v>
      </c>
      <c r="DN60" s="102">
        <f t="shared" si="151"/>
        <v>5.8223254155286472</v>
      </c>
      <c r="DO60" s="102">
        <f t="shared" si="152"/>
        <v>6.021874434745218</v>
      </c>
      <c r="DP60" s="102">
        <f t="shared" si="153"/>
        <v>6.2182049213937791</v>
      </c>
      <c r="DQ60" s="102">
        <f t="shared" si="154"/>
        <v>6.469250461698496</v>
      </c>
      <c r="DR60" s="102">
        <f t="shared" si="155"/>
        <v>6.520746982786644</v>
      </c>
      <c r="DS60" s="102">
        <f t="shared" si="156"/>
        <v>6.6687994809150677</v>
      </c>
      <c r="DT60" s="102">
        <f t="shared" si="157"/>
        <v>6.7878851859314082</v>
      </c>
      <c r="DU60" s="102">
        <f t="shared" si="158"/>
        <v>6.8554743698596008</v>
      </c>
      <c r="DV60" s="102">
        <f t="shared" si="159"/>
        <v>6.9488118143318678</v>
      </c>
      <c r="DW60" s="102">
        <f t="shared" si="160"/>
        <v>7.0196195308280709</v>
      </c>
      <c r="DX60" s="102">
        <f t="shared" si="161"/>
        <v>7.1676720289564937</v>
      </c>
      <c r="DY60" s="102">
        <f t="shared" si="162"/>
        <v>7.2835392014048255</v>
      </c>
      <c r="DZ60" s="102">
        <f t="shared" si="163"/>
        <v>7.4541214275093131</v>
      </c>
      <c r="EA60" s="102">
        <f t="shared" si="164"/>
        <v>7.5120550137334776</v>
      </c>
      <c r="EB60" s="102">
        <f t="shared" si="166"/>
        <v>7.5732071325256536</v>
      </c>
      <c r="EC60" s="102">
        <f t="shared" si="166"/>
        <v>0</v>
      </c>
      <c r="ED60" s="102">
        <f t="shared" si="166"/>
        <v>0</v>
      </c>
      <c r="EE60" s="102">
        <f t="shared" si="166"/>
        <v>0</v>
      </c>
      <c r="EF60" s="102">
        <f t="shared" si="166"/>
        <v>0</v>
      </c>
      <c r="EG60" s="102">
        <f t="shared" si="166"/>
        <v>0</v>
      </c>
      <c r="EH60" s="102">
        <f t="shared" si="166"/>
        <v>0</v>
      </c>
      <c r="EI60" s="102">
        <f t="shared" si="166"/>
        <v>0</v>
      </c>
      <c r="EJ60" s="102">
        <f t="shared" si="166"/>
        <v>0</v>
      </c>
      <c r="EK60" s="102">
        <f t="shared" si="166"/>
        <v>0</v>
      </c>
      <c r="EL60" s="102">
        <f t="shared" si="166"/>
        <v>0</v>
      </c>
      <c r="EM60" s="102">
        <f t="shared" si="166"/>
        <v>0</v>
      </c>
      <c r="EN60" s="102">
        <f t="shared" si="166"/>
        <v>0</v>
      </c>
      <c r="EO60" s="102">
        <f t="shared" si="166"/>
        <v>0</v>
      </c>
      <c r="EP60" s="102">
        <f t="shared" si="166"/>
        <v>0</v>
      </c>
      <c r="EQ60" s="102">
        <f t="shared" si="165"/>
        <v>0</v>
      </c>
      <c r="ER60" s="102">
        <f t="shared" si="165"/>
        <v>0</v>
      </c>
      <c r="ES60" s="102">
        <f t="shared" si="165"/>
        <v>0</v>
      </c>
      <c r="ET60" s="102">
        <f t="shared" si="165"/>
        <v>0</v>
      </c>
      <c r="EU60" s="102">
        <f t="shared" si="165"/>
        <v>0</v>
      </c>
      <c r="EW60">
        <v>60</v>
      </c>
      <c r="FB60" s="85">
        <f ca="1">HLOOKUP(FB$1,$F$1:$BZ$108,$EW60,FALSE)</f>
        <v>2181</v>
      </c>
      <c r="FC60" s="85">
        <f ca="1">HLOOKUP(FC$1,$F$1:$BZ$108,$EW60,FALSE)</f>
        <v>2227</v>
      </c>
      <c r="FD60" s="85">
        <f ca="1">HLOOKUP(FD$1,$F$1:$BZ$108,$EW60,FALSE)</f>
        <v>2263</v>
      </c>
      <c r="FE60" s="85">
        <f ca="1">HLOOKUP(FE$1,$F$1:$BZ$108,$EW60,FALSE)</f>
        <v>2316</v>
      </c>
      <c r="FF60" s="85">
        <f ca="1">HLOOKUP(FF$1,$F$1:$BZ$108,$EW60,FALSE)</f>
        <v>2334</v>
      </c>
      <c r="FG60" s="85">
        <f ca="1">HLOOKUP(FG$1,$F$1:$BZ$108,$EW60,FALSE)</f>
        <v>2353</v>
      </c>
      <c r="FI60" s="85">
        <f t="shared" ca="1" si="97"/>
        <v>5.5417760169758283</v>
      </c>
      <c r="FJ60">
        <v>5.8999999999999999E-3</v>
      </c>
      <c r="FK60" s="85">
        <f ca="1">HLOOKUP(FK$1,$F$1:$BZ$108,$EW60,FALSE)/CA60*100000+FJ60</f>
        <v>75.737971325256524</v>
      </c>
      <c r="FL60" t="str">
        <f t="shared" si="98"/>
        <v xml:space="preserve">Napoli </v>
      </c>
      <c r="FM60">
        <f t="shared" ca="1" si="108"/>
        <v>196.44954822224571</v>
      </c>
      <c r="FN60" t="str">
        <f t="shared" ca="1" si="100"/>
        <v xml:space="preserve">Pordenone </v>
      </c>
      <c r="FO60" s="2">
        <v>49</v>
      </c>
      <c r="FP60" s="128">
        <f t="shared" ca="1" si="109"/>
        <v>10.793334503413107</v>
      </c>
      <c r="FQ60" t="str">
        <f t="shared" ca="1" si="102"/>
        <v xml:space="preserve">Bari </v>
      </c>
      <c r="FR60" s="2">
        <v>49</v>
      </c>
      <c r="FS60">
        <f t="shared" ca="1" si="103"/>
        <v>31</v>
      </c>
      <c r="FT60">
        <f t="shared" ca="1" si="104"/>
        <v>80.005899999999997</v>
      </c>
      <c r="FU60" t="str">
        <f t="shared" ca="1" si="105"/>
        <v xml:space="preserve">Bari </v>
      </c>
      <c r="FV60" s="85">
        <f t="shared" ca="1" si="106"/>
        <v>102.0056</v>
      </c>
      <c r="FW60" t="str">
        <f t="shared" ca="1" si="107"/>
        <v xml:space="preserve">Prato </v>
      </c>
    </row>
    <row r="61" spans="1:179" x14ac:dyDescent="0.25">
      <c r="A61">
        <f>IF(B61='Cruscotto province'!$E$3,A60+1,A60)</f>
        <v>9</v>
      </c>
      <c r="B61" t="s">
        <v>71</v>
      </c>
      <c r="C61" t="s">
        <v>201</v>
      </c>
      <c r="D61" s="2">
        <f>IFERROR(_xlfn.NUMBERVALUE(VLOOKUP(C61,'Sel province'!$F$2:$J$150,5,FALSE)),0)</f>
        <v>2203</v>
      </c>
      <c r="E61" s="85"/>
      <c r="F61">
        <v>3</v>
      </c>
      <c r="G61" s="85">
        <v>3</v>
      </c>
      <c r="H61">
        <v>4</v>
      </c>
      <c r="I61">
        <v>5</v>
      </c>
      <c r="J61">
        <v>13</v>
      </c>
      <c r="K61">
        <v>14</v>
      </c>
      <c r="L61">
        <v>22</v>
      </c>
      <c r="M61">
        <v>27</v>
      </c>
      <c r="N61">
        <v>32</v>
      </c>
      <c r="O61">
        <v>48</v>
      </c>
      <c r="P61">
        <v>48</v>
      </c>
      <c r="Q61">
        <v>71</v>
      </c>
      <c r="R61">
        <v>109</v>
      </c>
      <c r="S61">
        <v>150</v>
      </c>
      <c r="T61">
        <v>190</v>
      </c>
      <c r="U61">
        <v>190</v>
      </c>
      <c r="V61">
        <v>293</v>
      </c>
      <c r="W61">
        <v>330</v>
      </c>
      <c r="X61">
        <v>398</v>
      </c>
      <c r="Y61">
        <v>420</v>
      </c>
      <c r="Z61">
        <v>471</v>
      </c>
      <c r="AA61">
        <v>517</v>
      </c>
      <c r="AB61">
        <v>577</v>
      </c>
      <c r="AC61">
        <v>609</v>
      </c>
      <c r="AD61">
        <v>657</v>
      </c>
      <c r="AE61">
        <v>694</v>
      </c>
      <c r="AF61">
        <v>733</v>
      </c>
      <c r="AG61">
        <v>797</v>
      </c>
      <c r="AH61">
        <v>854</v>
      </c>
      <c r="AI61">
        <v>902</v>
      </c>
      <c r="AJ61">
        <v>930</v>
      </c>
      <c r="AK61">
        <v>967</v>
      </c>
      <c r="AL61">
        <v>986</v>
      </c>
      <c r="AM61">
        <v>1008</v>
      </c>
      <c r="AN61">
        <v>1073</v>
      </c>
      <c r="AO61">
        <v>1146</v>
      </c>
      <c r="AP61">
        <v>1218</v>
      </c>
      <c r="AQ61">
        <v>1258</v>
      </c>
      <c r="AR61">
        <v>1540</v>
      </c>
      <c r="AS61">
        <v>1605</v>
      </c>
      <c r="AT61">
        <v>1612</v>
      </c>
      <c r="AU61">
        <v>1638</v>
      </c>
      <c r="AV61">
        <v>1708</v>
      </c>
      <c r="AW61">
        <v>1825</v>
      </c>
      <c r="AX61">
        <v>1855</v>
      </c>
      <c r="AY61">
        <v>1941</v>
      </c>
      <c r="AZ61">
        <v>1987</v>
      </c>
      <c r="BA61">
        <v>1996</v>
      </c>
      <c r="BB61">
        <v>2028</v>
      </c>
      <c r="BC61">
        <v>2123</v>
      </c>
      <c r="BD61">
        <v>2143</v>
      </c>
      <c r="BE61">
        <v>2172</v>
      </c>
      <c r="BF61">
        <v>2203</v>
      </c>
      <c r="CA61" s="101">
        <v>370143</v>
      </c>
      <c r="CB61" s="102">
        <f t="shared" si="44"/>
        <v>8.1049756445481874E-2</v>
      </c>
      <c r="CC61" s="102">
        <f t="shared" si="112"/>
        <v>8.1049756445481874E-2</v>
      </c>
      <c r="CD61" s="102">
        <f t="shared" si="113"/>
        <v>0.10806634192730918</v>
      </c>
      <c r="CE61" s="102">
        <f t="shared" si="114"/>
        <v>0.13508292740913647</v>
      </c>
      <c r="CF61" s="102">
        <f t="shared" si="115"/>
        <v>0.35121561126375478</v>
      </c>
      <c r="CG61" s="102">
        <f t="shared" si="116"/>
        <v>0.37823219674558212</v>
      </c>
      <c r="CH61" s="102">
        <f t="shared" si="117"/>
        <v>0.59436488060020054</v>
      </c>
      <c r="CI61" s="102">
        <f t="shared" si="118"/>
        <v>0.72944780800933695</v>
      </c>
      <c r="CJ61" s="102">
        <f t="shared" si="119"/>
        <v>0.86453073541847347</v>
      </c>
      <c r="CK61" s="102">
        <f t="shared" si="120"/>
        <v>1.29679610312771</v>
      </c>
      <c r="CL61" s="102">
        <f t="shared" si="121"/>
        <v>1.29679610312771</v>
      </c>
      <c r="CM61" s="102">
        <f t="shared" si="122"/>
        <v>1.9181775692097378</v>
      </c>
      <c r="CN61" s="102">
        <f t="shared" si="167"/>
        <v>2.944807817519175</v>
      </c>
      <c r="CO61" s="102">
        <f t="shared" si="168"/>
        <v>4.0524878222740943</v>
      </c>
      <c r="CP61" s="102">
        <f t="shared" si="127"/>
        <v>5.1331512415471856</v>
      </c>
      <c r="CQ61" s="102">
        <f t="shared" si="128"/>
        <v>5.1331512415471856</v>
      </c>
      <c r="CR61" s="102">
        <f t="shared" si="129"/>
        <v>7.9158595461753967</v>
      </c>
      <c r="CS61" s="102">
        <f t="shared" si="130"/>
        <v>8.9154732090030073</v>
      </c>
      <c r="CT61" s="102">
        <f t="shared" si="131"/>
        <v>10.752601021767262</v>
      </c>
      <c r="CU61" s="102">
        <f t="shared" si="132"/>
        <v>11.346965902367463</v>
      </c>
      <c r="CV61" s="102">
        <f t="shared" si="133"/>
        <v>12.724811761940657</v>
      </c>
      <c r="CW61" s="102">
        <f t="shared" si="134"/>
        <v>13.967574694104711</v>
      </c>
      <c r="CX61" s="102">
        <f t="shared" si="135"/>
        <v>15.588569823014348</v>
      </c>
      <c r="CY61" s="102">
        <f t="shared" si="136"/>
        <v>16.453100558432823</v>
      </c>
      <c r="CZ61" s="102">
        <f t="shared" si="137"/>
        <v>17.74989666156053</v>
      </c>
      <c r="DA61" s="102">
        <f t="shared" si="138"/>
        <v>18.74951032438814</v>
      </c>
      <c r="DB61" s="102">
        <f t="shared" si="139"/>
        <v>19.80315715817941</v>
      </c>
      <c r="DC61" s="102">
        <f t="shared" si="140"/>
        <v>21.532218629016356</v>
      </c>
      <c r="DD61" s="102">
        <f t="shared" si="141"/>
        <v>23.072164001480509</v>
      </c>
      <c r="DE61" s="102">
        <f t="shared" si="142"/>
        <v>24.36896010460822</v>
      </c>
      <c r="DF61" s="102">
        <f t="shared" si="143"/>
        <v>25.125424498099385</v>
      </c>
      <c r="DG61" s="102">
        <f t="shared" si="144"/>
        <v>26.125038160926994</v>
      </c>
      <c r="DH61" s="102">
        <f t="shared" si="145"/>
        <v>26.63835328508171</v>
      </c>
      <c r="DI61" s="102">
        <f t="shared" si="146"/>
        <v>27.232718165681913</v>
      </c>
      <c r="DJ61" s="102">
        <f t="shared" si="147"/>
        <v>28.988796222000683</v>
      </c>
      <c r="DK61" s="102">
        <f t="shared" si="148"/>
        <v>30.961006962174078</v>
      </c>
      <c r="DL61" s="102">
        <f t="shared" si="149"/>
        <v>32.906201116865645</v>
      </c>
      <c r="DM61" s="102">
        <f t="shared" si="150"/>
        <v>33.986864536138739</v>
      </c>
      <c r="DN61" s="102">
        <f t="shared" si="151"/>
        <v>41.605541642014025</v>
      </c>
      <c r="DO61" s="102">
        <f t="shared" si="152"/>
        <v>43.361619698332802</v>
      </c>
      <c r="DP61" s="102">
        <f t="shared" si="153"/>
        <v>43.550735796705602</v>
      </c>
      <c r="DQ61" s="102">
        <f t="shared" si="154"/>
        <v>44.253167019233103</v>
      </c>
      <c r="DR61" s="102">
        <f t="shared" si="155"/>
        <v>46.144328002961018</v>
      </c>
      <c r="DS61" s="102">
        <f t="shared" si="156"/>
        <v>49.305268504334805</v>
      </c>
      <c r="DT61" s="102">
        <f t="shared" si="157"/>
        <v>50.115766068789632</v>
      </c>
      <c r="DU61" s="102">
        <f t="shared" si="158"/>
        <v>52.439192420226775</v>
      </c>
      <c r="DV61" s="102">
        <f t="shared" si="159"/>
        <v>53.68195535239083</v>
      </c>
      <c r="DW61" s="102">
        <f t="shared" si="160"/>
        <v>53.925104621727279</v>
      </c>
      <c r="DX61" s="102">
        <f t="shared" si="161"/>
        <v>54.789635357145748</v>
      </c>
      <c r="DY61" s="102">
        <f t="shared" si="162"/>
        <v>57.356210977919339</v>
      </c>
      <c r="DZ61" s="102">
        <f t="shared" si="163"/>
        <v>57.896542687555886</v>
      </c>
      <c r="EA61" s="102">
        <f t="shared" si="164"/>
        <v>58.680023666528882</v>
      </c>
      <c r="EB61" s="102">
        <f t="shared" si="166"/>
        <v>59.517537816465527</v>
      </c>
      <c r="EC61" s="102">
        <f t="shared" si="166"/>
        <v>0</v>
      </c>
      <c r="ED61" s="102">
        <f t="shared" si="166"/>
        <v>0</v>
      </c>
      <c r="EE61" s="102">
        <f t="shared" si="166"/>
        <v>0</v>
      </c>
      <c r="EF61" s="102">
        <f t="shared" si="166"/>
        <v>0</v>
      </c>
      <c r="EG61" s="102">
        <f t="shared" si="166"/>
        <v>0</v>
      </c>
      <c r="EH61" s="102">
        <f t="shared" si="166"/>
        <v>0</v>
      </c>
      <c r="EI61" s="102">
        <f t="shared" si="166"/>
        <v>0</v>
      </c>
      <c r="EJ61" s="102">
        <f t="shared" si="166"/>
        <v>0</v>
      </c>
      <c r="EK61" s="102">
        <f t="shared" si="166"/>
        <v>0</v>
      </c>
      <c r="EL61" s="102">
        <f t="shared" si="166"/>
        <v>0</v>
      </c>
      <c r="EM61" s="102">
        <f t="shared" si="166"/>
        <v>0</v>
      </c>
      <c r="EN61" s="102">
        <f t="shared" si="166"/>
        <v>0</v>
      </c>
      <c r="EO61" s="102">
        <f t="shared" si="166"/>
        <v>0</v>
      </c>
      <c r="EP61" s="102">
        <f t="shared" si="166"/>
        <v>0</v>
      </c>
      <c r="EQ61" s="102">
        <f t="shared" si="165"/>
        <v>0</v>
      </c>
      <c r="ER61" s="102">
        <f t="shared" si="165"/>
        <v>0</v>
      </c>
      <c r="ES61" s="102">
        <f t="shared" si="165"/>
        <v>0</v>
      </c>
      <c r="ET61" s="102">
        <f t="shared" si="165"/>
        <v>0</v>
      </c>
      <c r="EU61" s="102">
        <f t="shared" si="165"/>
        <v>0</v>
      </c>
      <c r="EW61">
        <v>61</v>
      </c>
      <c r="FB61" s="85">
        <f ca="1">HLOOKUP(FB$1,$F$1:$BZ$108,$EW61,FALSE)</f>
        <v>1996</v>
      </c>
      <c r="FC61" s="85">
        <f ca="1">HLOOKUP(FC$1,$F$1:$BZ$108,$EW61,FALSE)</f>
        <v>2028</v>
      </c>
      <c r="FD61" s="85">
        <f ca="1">HLOOKUP(FD$1,$F$1:$BZ$108,$EW61,FALSE)</f>
        <v>2123</v>
      </c>
      <c r="FE61" s="85">
        <f ca="1">HLOOKUP(FE$1,$F$1:$BZ$108,$EW61,FALSE)</f>
        <v>2143</v>
      </c>
      <c r="FF61" s="85">
        <f ca="1">HLOOKUP(FF$1,$F$1:$BZ$108,$EW61,FALSE)</f>
        <v>2172</v>
      </c>
      <c r="FG61" s="85">
        <f ca="1">HLOOKUP(FG$1,$F$1:$BZ$108,$EW61,FALSE)</f>
        <v>2203</v>
      </c>
      <c r="FI61" s="85">
        <f t="shared" ca="1" si="97"/>
        <v>55.930331947382498</v>
      </c>
      <c r="FJ61">
        <v>6.0000000000000001E-3</v>
      </c>
      <c r="FK61" s="85">
        <f ca="1">HLOOKUP(FK$1,$F$1:$BZ$108,$EW61,FALSE)/CA61*100000+FJ61</f>
        <v>595.18137816465526</v>
      </c>
      <c r="FL61" t="str">
        <f t="shared" si="98"/>
        <v xml:space="preserve">Novara </v>
      </c>
      <c r="FM61">
        <f t="shared" ca="1" si="108"/>
        <v>181.41468853505802</v>
      </c>
      <c r="FN61" t="str">
        <f t="shared" ca="1" si="100"/>
        <v xml:space="preserve">Chieti </v>
      </c>
      <c r="FO61" s="2">
        <v>48</v>
      </c>
      <c r="FP61" s="128">
        <f t="shared" ca="1" si="109"/>
        <v>10.57893374785624</v>
      </c>
      <c r="FQ61" t="str">
        <f t="shared" ca="1" si="102"/>
        <v xml:space="preserve">Brindisi </v>
      </c>
      <c r="FR61" s="2">
        <v>48</v>
      </c>
      <c r="FS61">
        <f t="shared" ca="1" si="103"/>
        <v>38</v>
      </c>
      <c r="FT61">
        <f t="shared" ca="1" si="104"/>
        <v>86.006</v>
      </c>
      <c r="FU61" t="str">
        <f t="shared" ca="1" si="105"/>
        <v xml:space="preserve">Brindisi </v>
      </c>
      <c r="FV61" s="85">
        <f t="shared" ca="1" si="106"/>
        <v>101.00530000000001</v>
      </c>
      <c r="FW61" t="str">
        <f t="shared" ca="1" si="107"/>
        <v xml:space="preserve">Arezzo </v>
      </c>
    </row>
    <row r="62" spans="1:179" x14ac:dyDescent="0.25">
      <c r="A62">
        <f>IF(B62='Cruscotto province'!$E$3,A61+1,A61)</f>
        <v>9</v>
      </c>
      <c r="B62" t="s">
        <v>35</v>
      </c>
      <c r="C62" t="s">
        <v>202</v>
      </c>
      <c r="D62" s="2">
        <f>IFERROR(_xlfn.NUMBERVALUE(VLOOKUP(C62,'Sel province'!$F$2:$J$150,5,FALSE)),0)</f>
        <v>76</v>
      </c>
      <c r="E62" s="85"/>
      <c r="G62" s="85"/>
      <c r="I62">
        <v>2</v>
      </c>
      <c r="J62">
        <v>2</v>
      </c>
      <c r="K62">
        <v>3</v>
      </c>
      <c r="L62">
        <v>3</v>
      </c>
      <c r="M62">
        <v>18</v>
      </c>
      <c r="N62">
        <v>18</v>
      </c>
      <c r="O62">
        <v>18</v>
      </c>
      <c r="P62">
        <v>18</v>
      </c>
      <c r="Q62">
        <v>19</v>
      </c>
      <c r="R62">
        <v>19</v>
      </c>
      <c r="S62">
        <v>20</v>
      </c>
      <c r="T62">
        <v>20</v>
      </c>
      <c r="U62">
        <v>21</v>
      </c>
      <c r="V62">
        <v>22</v>
      </c>
      <c r="W62">
        <v>22</v>
      </c>
      <c r="X62">
        <v>22</v>
      </c>
      <c r="Y62">
        <v>22</v>
      </c>
      <c r="Z62">
        <v>26</v>
      </c>
      <c r="AA62">
        <v>26</v>
      </c>
      <c r="AB62">
        <v>52</v>
      </c>
      <c r="AC62">
        <v>52</v>
      </c>
      <c r="AD62">
        <v>56</v>
      </c>
      <c r="AE62">
        <v>57</v>
      </c>
      <c r="AF62">
        <v>57</v>
      </c>
      <c r="AG62">
        <v>57</v>
      </c>
      <c r="AH62">
        <v>59</v>
      </c>
      <c r="AI62">
        <v>60</v>
      </c>
      <c r="AJ62">
        <v>62</v>
      </c>
      <c r="AK62">
        <v>62</v>
      </c>
      <c r="AL62">
        <v>65</v>
      </c>
      <c r="AM62">
        <v>65</v>
      </c>
      <c r="AN62">
        <v>65</v>
      </c>
      <c r="AO62">
        <v>67</v>
      </c>
      <c r="AP62">
        <v>67</v>
      </c>
      <c r="AQ62">
        <v>67</v>
      </c>
      <c r="AR62">
        <v>67</v>
      </c>
      <c r="AS62">
        <v>67</v>
      </c>
      <c r="AT62">
        <v>67</v>
      </c>
      <c r="AU62">
        <v>67</v>
      </c>
      <c r="AV62">
        <v>67</v>
      </c>
      <c r="AW62">
        <v>67</v>
      </c>
      <c r="AX62">
        <v>67</v>
      </c>
      <c r="AY62">
        <v>70</v>
      </c>
      <c r="AZ62">
        <v>74</v>
      </c>
      <c r="BA62">
        <v>74</v>
      </c>
      <c r="BB62">
        <v>74</v>
      </c>
      <c r="BC62">
        <v>74</v>
      </c>
      <c r="BD62">
        <v>74</v>
      </c>
      <c r="BE62">
        <v>74</v>
      </c>
      <c r="BF62">
        <v>76</v>
      </c>
      <c r="CA62" s="101">
        <v>156096</v>
      </c>
      <c r="CB62" s="102">
        <f t="shared" si="44"/>
        <v>0</v>
      </c>
      <c r="CC62" s="102">
        <f t="shared" si="112"/>
        <v>0</v>
      </c>
      <c r="CD62" s="102">
        <f t="shared" si="113"/>
        <v>0</v>
      </c>
      <c r="CE62" s="102">
        <f t="shared" si="114"/>
        <v>0.12812628126281261</v>
      </c>
      <c r="CF62" s="102">
        <f t="shared" si="115"/>
        <v>0.12812628126281261</v>
      </c>
      <c r="CG62" s="102">
        <f t="shared" si="116"/>
        <v>0.19218942189421895</v>
      </c>
      <c r="CH62" s="102">
        <f t="shared" si="117"/>
        <v>0.19218942189421895</v>
      </c>
      <c r="CI62" s="102">
        <f t="shared" si="118"/>
        <v>1.1531365313653137</v>
      </c>
      <c r="CJ62" s="102">
        <f t="shared" si="119"/>
        <v>1.1531365313653137</v>
      </c>
      <c r="CK62" s="102">
        <f t="shared" si="120"/>
        <v>1.1531365313653137</v>
      </c>
      <c r="CL62" s="102">
        <f t="shared" si="121"/>
        <v>1.1531365313653137</v>
      </c>
      <c r="CM62" s="102">
        <f t="shared" si="122"/>
        <v>1.21719967199672</v>
      </c>
      <c r="CN62" s="102">
        <f t="shared" si="167"/>
        <v>1.21719967199672</v>
      </c>
      <c r="CO62" s="102">
        <f t="shared" si="168"/>
        <v>1.2812628126281262</v>
      </c>
      <c r="CP62" s="102">
        <f t="shared" si="127"/>
        <v>1.2812628126281262</v>
      </c>
      <c r="CQ62" s="102">
        <f t="shared" si="128"/>
        <v>1.3453259532595325</v>
      </c>
      <c r="CR62" s="102">
        <f t="shared" si="129"/>
        <v>1.4093890938909388</v>
      </c>
      <c r="CS62" s="102">
        <f t="shared" si="130"/>
        <v>1.4093890938909388</v>
      </c>
      <c r="CT62" s="102">
        <f t="shared" si="131"/>
        <v>1.4093890938909388</v>
      </c>
      <c r="CU62" s="102">
        <f t="shared" si="132"/>
        <v>1.4093890938909388</v>
      </c>
      <c r="CV62" s="102">
        <f t="shared" si="133"/>
        <v>1.6656416564165641</v>
      </c>
      <c r="CW62" s="102">
        <f t="shared" si="134"/>
        <v>1.6656416564165641</v>
      </c>
      <c r="CX62" s="102">
        <f t="shared" si="135"/>
        <v>3.3312833128331283</v>
      </c>
      <c r="CY62" s="102">
        <f t="shared" si="136"/>
        <v>3.3312833128331283</v>
      </c>
      <c r="CZ62" s="102">
        <f t="shared" si="137"/>
        <v>3.5875358753587538</v>
      </c>
      <c r="DA62" s="102">
        <f t="shared" si="138"/>
        <v>3.6515990159901599</v>
      </c>
      <c r="DB62" s="102">
        <f t="shared" si="139"/>
        <v>3.6515990159901599</v>
      </c>
      <c r="DC62" s="102">
        <f t="shared" si="140"/>
        <v>3.6515990159901599</v>
      </c>
      <c r="DD62" s="102">
        <f t="shared" si="141"/>
        <v>3.7797252972529725</v>
      </c>
      <c r="DE62" s="102">
        <f t="shared" si="142"/>
        <v>3.843788437884379</v>
      </c>
      <c r="DF62" s="102">
        <f t="shared" si="143"/>
        <v>3.9719147191471915</v>
      </c>
      <c r="DG62" s="102">
        <f t="shared" si="144"/>
        <v>3.9719147191471915</v>
      </c>
      <c r="DH62" s="102">
        <f t="shared" si="145"/>
        <v>4.1641041410414106</v>
      </c>
      <c r="DI62" s="102">
        <f t="shared" si="146"/>
        <v>4.1641041410414106</v>
      </c>
      <c r="DJ62" s="102">
        <f t="shared" si="147"/>
        <v>4.1641041410414106</v>
      </c>
      <c r="DK62" s="102">
        <f t="shared" si="148"/>
        <v>4.2922304223042227</v>
      </c>
      <c r="DL62" s="102">
        <f t="shared" si="149"/>
        <v>4.2922304223042227</v>
      </c>
      <c r="DM62" s="102">
        <f t="shared" si="150"/>
        <v>4.2922304223042227</v>
      </c>
      <c r="DN62" s="102">
        <f t="shared" si="151"/>
        <v>4.2922304223042227</v>
      </c>
      <c r="DO62" s="102">
        <f t="shared" si="152"/>
        <v>4.2922304223042227</v>
      </c>
      <c r="DP62" s="102">
        <f t="shared" si="153"/>
        <v>4.2922304223042227</v>
      </c>
      <c r="DQ62" s="102">
        <f t="shared" si="154"/>
        <v>4.2922304223042227</v>
      </c>
      <c r="DR62" s="102">
        <f t="shared" si="155"/>
        <v>4.2922304223042227</v>
      </c>
      <c r="DS62" s="102">
        <f t="shared" si="156"/>
        <v>4.2922304223042227</v>
      </c>
      <c r="DT62" s="102">
        <f t="shared" si="157"/>
        <v>4.2922304223042227</v>
      </c>
      <c r="DU62" s="102">
        <f t="shared" si="158"/>
        <v>4.4844198441984418</v>
      </c>
      <c r="DV62" s="102">
        <f t="shared" si="159"/>
        <v>4.7406724067240669</v>
      </c>
      <c r="DW62" s="102">
        <f t="shared" si="160"/>
        <v>4.7406724067240669</v>
      </c>
      <c r="DX62" s="102">
        <f t="shared" si="161"/>
        <v>4.7406724067240669</v>
      </c>
      <c r="DY62" s="102">
        <f t="shared" si="162"/>
        <v>4.7406724067240669</v>
      </c>
      <c r="DZ62" s="102">
        <f t="shared" si="163"/>
        <v>4.7406724067240669</v>
      </c>
      <c r="EA62" s="102">
        <f t="shared" si="164"/>
        <v>4.7406724067240669</v>
      </c>
      <c r="EB62" s="102">
        <f t="shared" si="166"/>
        <v>4.8687986879868799</v>
      </c>
      <c r="EC62" s="102">
        <f t="shared" si="166"/>
        <v>0</v>
      </c>
      <c r="ED62" s="102">
        <f t="shared" si="166"/>
        <v>0</v>
      </c>
      <c r="EE62" s="102">
        <f t="shared" si="166"/>
        <v>0</v>
      </c>
      <c r="EF62" s="102">
        <f t="shared" si="166"/>
        <v>0</v>
      </c>
      <c r="EG62" s="102">
        <f t="shared" si="166"/>
        <v>0</v>
      </c>
      <c r="EH62" s="102">
        <f t="shared" si="166"/>
        <v>0</v>
      </c>
      <c r="EI62" s="102">
        <f t="shared" si="166"/>
        <v>0</v>
      </c>
      <c r="EJ62" s="102">
        <f t="shared" si="166"/>
        <v>0</v>
      </c>
      <c r="EK62" s="102">
        <f t="shared" si="166"/>
        <v>0</v>
      </c>
      <c r="EL62" s="102">
        <f t="shared" si="166"/>
        <v>0</v>
      </c>
      <c r="EM62" s="102">
        <f t="shared" si="166"/>
        <v>0</v>
      </c>
      <c r="EN62" s="102">
        <f t="shared" si="166"/>
        <v>0</v>
      </c>
      <c r="EO62" s="102">
        <f t="shared" si="166"/>
        <v>0</v>
      </c>
      <c r="EP62" s="102">
        <f t="shared" si="166"/>
        <v>0</v>
      </c>
      <c r="EQ62" s="102">
        <f t="shared" ref="EQ62:EU77" si="169">+BU62/$CA62*10000</f>
        <v>0</v>
      </c>
      <c r="ER62" s="102">
        <f t="shared" si="169"/>
        <v>0</v>
      </c>
      <c r="ES62" s="102">
        <f t="shared" si="169"/>
        <v>0</v>
      </c>
      <c r="ET62" s="102">
        <f t="shared" si="169"/>
        <v>0</v>
      </c>
      <c r="EU62" s="102">
        <f t="shared" si="169"/>
        <v>0</v>
      </c>
      <c r="EW62">
        <v>62</v>
      </c>
      <c r="FB62" s="85">
        <f ca="1">HLOOKUP(FB$1,$F$1:$BZ$108,$EW62,FALSE)</f>
        <v>74</v>
      </c>
      <c r="FC62" s="85">
        <f ca="1">HLOOKUP(FC$1,$F$1:$BZ$108,$EW62,FALSE)</f>
        <v>74</v>
      </c>
      <c r="FD62" s="85">
        <f ca="1">HLOOKUP(FD$1,$F$1:$BZ$108,$EW62,FALSE)</f>
        <v>74</v>
      </c>
      <c r="FE62" s="85">
        <f ca="1">HLOOKUP(FE$1,$F$1:$BZ$108,$EW62,FALSE)</f>
        <v>74</v>
      </c>
      <c r="FF62" s="85">
        <f ca="1">HLOOKUP(FF$1,$F$1:$BZ$108,$EW62,FALSE)</f>
        <v>74</v>
      </c>
      <c r="FG62" s="85">
        <f ca="1">HLOOKUP(FG$1,$F$1:$BZ$108,$EW62,FALSE)</f>
        <v>76</v>
      </c>
      <c r="FI62" s="85">
        <f t="shared" ca="1" si="97"/>
        <v>1.2873628126281262</v>
      </c>
      <c r="FJ62">
        <v>6.1000000000000004E-3</v>
      </c>
      <c r="FK62" s="85">
        <f ca="1">HLOOKUP(FK$1,$F$1:$BZ$108,$EW62,FALSE)/CA62*100000+FJ62</f>
        <v>48.694086879868806</v>
      </c>
      <c r="FL62" t="str">
        <f t="shared" si="98"/>
        <v xml:space="preserve">Nuoro </v>
      </c>
      <c r="FM62">
        <f t="shared" ca="1" si="108"/>
        <v>179.3400084287924</v>
      </c>
      <c r="FN62" t="str">
        <f t="shared" ca="1" si="100"/>
        <v xml:space="preserve">Grosseto </v>
      </c>
      <c r="FO62" s="2">
        <v>47</v>
      </c>
      <c r="FP62" s="128">
        <f t="shared" ca="1" si="109"/>
        <v>9.457931741840909</v>
      </c>
      <c r="FQ62" t="str">
        <f t="shared" ca="1" si="102"/>
        <v xml:space="preserve">Aosta </v>
      </c>
      <c r="FR62" s="2">
        <v>47</v>
      </c>
      <c r="FS62">
        <f t="shared" ca="1" si="103"/>
        <v>102</v>
      </c>
      <c r="FT62">
        <f t="shared" ca="1" si="104"/>
        <v>149.0061</v>
      </c>
      <c r="FU62" t="str">
        <f t="shared" ca="1" si="105"/>
        <v xml:space="preserve">Aosta </v>
      </c>
      <c r="FV62" s="85">
        <f t="shared" ca="1" si="106"/>
        <v>98.006699999999995</v>
      </c>
      <c r="FW62" t="str">
        <f t="shared" ca="1" si="107"/>
        <v xml:space="preserve">Sassari </v>
      </c>
    </row>
    <row r="63" spans="1:179" x14ac:dyDescent="0.25">
      <c r="A63">
        <f>IF(B63='Cruscotto province'!$E$3,A62+1,A62)</f>
        <v>9</v>
      </c>
      <c r="B63" t="s">
        <v>35</v>
      </c>
      <c r="C63" t="s">
        <v>203</v>
      </c>
      <c r="D63" s="2">
        <f>IFERROR(_xlfn.NUMBERVALUE(VLOOKUP(C63,'Sel province'!$F$2:$J$150,5,FALSE)),0)</f>
        <v>52</v>
      </c>
      <c r="E63" s="85"/>
      <c r="G63" s="85"/>
      <c r="I63">
        <v>0</v>
      </c>
      <c r="J63">
        <v>0</v>
      </c>
      <c r="K63">
        <v>1</v>
      </c>
      <c r="L63">
        <v>1</v>
      </c>
      <c r="M63">
        <v>2</v>
      </c>
      <c r="N63">
        <v>2</v>
      </c>
      <c r="O63">
        <v>2</v>
      </c>
      <c r="P63">
        <v>2</v>
      </c>
      <c r="Q63">
        <v>2</v>
      </c>
      <c r="R63">
        <v>2</v>
      </c>
      <c r="S63">
        <v>2</v>
      </c>
      <c r="T63">
        <v>3</v>
      </c>
      <c r="U63">
        <v>3</v>
      </c>
      <c r="V63">
        <v>4</v>
      </c>
      <c r="W63">
        <v>4</v>
      </c>
      <c r="X63">
        <v>4</v>
      </c>
      <c r="Y63">
        <v>7</v>
      </c>
      <c r="Z63">
        <v>7</v>
      </c>
      <c r="AA63">
        <v>7</v>
      </c>
      <c r="AB63">
        <v>7</v>
      </c>
      <c r="AC63">
        <v>9</v>
      </c>
      <c r="AD63">
        <v>9</v>
      </c>
      <c r="AE63">
        <v>9</v>
      </c>
      <c r="AF63">
        <v>10</v>
      </c>
      <c r="AG63">
        <v>10</v>
      </c>
      <c r="AH63">
        <v>15</v>
      </c>
      <c r="AI63">
        <v>18</v>
      </c>
      <c r="AJ63">
        <v>19</v>
      </c>
      <c r="AK63">
        <v>20</v>
      </c>
      <c r="AL63">
        <v>24</v>
      </c>
      <c r="AM63">
        <v>27</v>
      </c>
      <c r="AN63">
        <v>28</v>
      </c>
      <c r="AO63">
        <v>29</v>
      </c>
      <c r="AP63">
        <v>31</v>
      </c>
      <c r="AQ63">
        <v>31</v>
      </c>
      <c r="AR63">
        <v>33</v>
      </c>
      <c r="AS63">
        <v>34</v>
      </c>
      <c r="AT63">
        <v>35</v>
      </c>
      <c r="AU63">
        <v>35</v>
      </c>
      <c r="AV63">
        <v>38</v>
      </c>
      <c r="AW63">
        <v>39</v>
      </c>
      <c r="AX63">
        <v>40</v>
      </c>
      <c r="AY63">
        <v>41</v>
      </c>
      <c r="AZ63">
        <v>42</v>
      </c>
      <c r="BA63">
        <v>52</v>
      </c>
      <c r="BB63">
        <v>52</v>
      </c>
      <c r="BC63">
        <v>52</v>
      </c>
      <c r="BD63">
        <v>52</v>
      </c>
      <c r="BE63">
        <v>52</v>
      </c>
      <c r="BF63">
        <v>52</v>
      </c>
      <c r="CA63" s="101">
        <v>160746</v>
      </c>
      <c r="CB63" s="102">
        <f t="shared" si="44"/>
        <v>0</v>
      </c>
      <c r="CC63" s="102">
        <f t="shared" si="112"/>
        <v>0</v>
      </c>
      <c r="CD63" s="102">
        <f t="shared" si="113"/>
        <v>0</v>
      </c>
      <c r="CE63" s="102">
        <f t="shared" si="114"/>
        <v>0</v>
      </c>
      <c r="CF63" s="102">
        <f t="shared" si="115"/>
        <v>0</v>
      </c>
      <c r="CG63" s="102">
        <f t="shared" si="116"/>
        <v>6.220994612618666E-2</v>
      </c>
      <c r="CH63" s="102">
        <f t="shared" si="117"/>
        <v>6.220994612618666E-2</v>
      </c>
      <c r="CI63" s="102">
        <f t="shared" si="118"/>
        <v>0.12441989225237332</v>
      </c>
      <c r="CJ63" s="102">
        <f t="shared" si="119"/>
        <v>0.12441989225237332</v>
      </c>
      <c r="CK63" s="102">
        <f t="shared" si="120"/>
        <v>0.12441989225237332</v>
      </c>
      <c r="CL63" s="102">
        <f t="shared" si="121"/>
        <v>0.12441989225237332</v>
      </c>
      <c r="CM63" s="102">
        <f t="shared" si="122"/>
        <v>0.12441989225237332</v>
      </c>
      <c r="CN63" s="102">
        <f t="shared" si="167"/>
        <v>0.12441989225237332</v>
      </c>
      <c r="CO63" s="102">
        <f t="shared" si="168"/>
        <v>0.12441989225237332</v>
      </c>
      <c r="CP63" s="102">
        <f t="shared" si="127"/>
        <v>0.18662983837855995</v>
      </c>
      <c r="CQ63" s="102">
        <f t="shared" si="128"/>
        <v>0.18662983837855995</v>
      </c>
      <c r="CR63" s="102">
        <f t="shared" si="129"/>
        <v>0.24883978450474664</v>
      </c>
      <c r="CS63" s="102">
        <f t="shared" si="130"/>
        <v>0.24883978450474664</v>
      </c>
      <c r="CT63" s="102">
        <f t="shared" si="131"/>
        <v>0.24883978450474664</v>
      </c>
      <c r="CU63" s="102">
        <f t="shared" si="132"/>
        <v>0.43546962288330654</v>
      </c>
      <c r="CV63" s="102">
        <f t="shared" si="133"/>
        <v>0.43546962288330654</v>
      </c>
      <c r="CW63" s="102">
        <f t="shared" si="134"/>
        <v>0.43546962288330654</v>
      </c>
      <c r="CX63" s="102">
        <f t="shared" si="135"/>
        <v>0.43546962288330654</v>
      </c>
      <c r="CY63" s="102">
        <f t="shared" si="136"/>
        <v>0.55988951513567986</v>
      </c>
      <c r="CZ63" s="102">
        <f t="shared" si="137"/>
        <v>0.55988951513567986</v>
      </c>
      <c r="DA63" s="102">
        <f t="shared" si="138"/>
        <v>0.55988951513567986</v>
      </c>
      <c r="DB63" s="102">
        <f t="shared" si="139"/>
        <v>0.62209946126186655</v>
      </c>
      <c r="DC63" s="102">
        <f t="shared" si="140"/>
        <v>0.62209946126186655</v>
      </c>
      <c r="DD63" s="102">
        <f t="shared" si="141"/>
        <v>0.93314919189279988</v>
      </c>
      <c r="DE63" s="102">
        <f t="shared" si="142"/>
        <v>1.1197790302713597</v>
      </c>
      <c r="DF63" s="102">
        <f t="shared" si="143"/>
        <v>1.1819889763975464</v>
      </c>
      <c r="DG63" s="102">
        <f t="shared" si="144"/>
        <v>1.2441989225237331</v>
      </c>
      <c r="DH63" s="102">
        <f t="shared" si="145"/>
        <v>1.4930387070284796</v>
      </c>
      <c r="DI63" s="102">
        <f t="shared" si="146"/>
        <v>1.6796685454070395</v>
      </c>
      <c r="DJ63" s="102">
        <f t="shared" si="147"/>
        <v>1.7418784915332262</v>
      </c>
      <c r="DK63" s="102">
        <f t="shared" si="148"/>
        <v>1.8040884376594131</v>
      </c>
      <c r="DL63" s="102">
        <f t="shared" si="149"/>
        <v>1.9285083299117864</v>
      </c>
      <c r="DM63" s="102">
        <f t="shared" si="150"/>
        <v>1.9285083299117864</v>
      </c>
      <c r="DN63" s="102">
        <f t="shared" si="151"/>
        <v>2.0529282221641596</v>
      </c>
      <c r="DO63" s="102">
        <f t="shared" si="152"/>
        <v>2.1151381682903461</v>
      </c>
      <c r="DP63" s="102">
        <f t="shared" si="153"/>
        <v>2.177348114416533</v>
      </c>
      <c r="DQ63" s="102">
        <f t="shared" si="154"/>
        <v>2.177348114416533</v>
      </c>
      <c r="DR63" s="102">
        <f t="shared" si="155"/>
        <v>2.3639779527950928</v>
      </c>
      <c r="DS63" s="102">
        <f t="shared" si="156"/>
        <v>2.4261878989212793</v>
      </c>
      <c r="DT63" s="102">
        <f t="shared" si="157"/>
        <v>2.4883978450474662</v>
      </c>
      <c r="DU63" s="102">
        <f t="shared" si="158"/>
        <v>2.5506077911736527</v>
      </c>
      <c r="DV63" s="102">
        <f t="shared" si="159"/>
        <v>2.6128177372998391</v>
      </c>
      <c r="DW63" s="102">
        <f t="shared" si="160"/>
        <v>3.2349171985617065</v>
      </c>
      <c r="DX63" s="102">
        <f t="shared" si="161"/>
        <v>3.2349171985617065</v>
      </c>
      <c r="DY63" s="102">
        <f t="shared" si="162"/>
        <v>3.2349171985617065</v>
      </c>
      <c r="DZ63" s="102">
        <f t="shared" si="163"/>
        <v>3.2349171985617065</v>
      </c>
      <c r="EA63" s="102">
        <f t="shared" si="164"/>
        <v>3.2349171985617065</v>
      </c>
      <c r="EB63" s="102">
        <f t="shared" ref="EB63:EP78" si="170">+BF63/$CA63*10000</f>
        <v>3.2349171985617065</v>
      </c>
      <c r="EC63" s="102">
        <f t="shared" si="170"/>
        <v>0</v>
      </c>
      <c r="ED63" s="102">
        <f t="shared" si="170"/>
        <v>0</v>
      </c>
      <c r="EE63" s="102">
        <f t="shared" si="170"/>
        <v>0</v>
      </c>
      <c r="EF63" s="102">
        <f t="shared" si="170"/>
        <v>0</v>
      </c>
      <c r="EG63" s="102">
        <f t="shared" si="170"/>
        <v>0</v>
      </c>
      <c r="EH63" s="102">
        <f t="shared" si="170"/>
        <v>0</v>
      </c>
      <c r="EI63" s="102">
        <f t="shared" si="170"/>
        <v>0</v>
      </c>
      <c r="EJ63" s="102">
        <f t="shared" si="170"/>
        <v>0</v>
      </c>
      <c r="EK63" s="102">
        <f t="shared" si="170"/>
        <v>0</v>
      </c>
      <c r="EL63" s="102">
        <f t="shared" si="170"/>
        <v>0</v>
      </c>
      <c r="EM63" s="102">
        <f t="shared" si="170"/>
        <v>0</v>
      </c>
      <c r="EN63" s="102">
        <f t="shared" si="170"/>
        <v>0</v>
      </c>
      <c r="EO63" s="102">
        <f t="shared" si="170"/>
        <v>0</v>
      </c>
      <c r="EP63" s="102">
        <f t="shared" si="170"/>
        <v>0</v>
      </c>
      <c r="EQ63" s="102">
        <f t="shared" si="169"/>
        <v>0</v>
      </c>
      <c r="ER63" s="102">
        <f t="shared" si="169"/>
        <v>0</v>
      </c>
      <c r="ES63" s="102">
        <f t="shared" si="169"/>
        <v>0</v>
      </c>
      <c r="ET63" s="102">
        <f t="shared" si="169"/>
        <v>0</v>
      </c>
      <c r="EU63" s="102">
        <f t="shared" si="169"/>
        <v>0</v>
      </c>
      <c r="EW63">
        <v>63</v>
      </c>
      <c r="FB63" s="85">
        <f ca="1">HLOOKUP(FB$1,$F$1:$BZ$108,$EW63,FALSE)</f>
        <v>52</v>
      </c>
      <c r="FC63" s="85">
        <f ca="1">HLOOKUP(FC$1,$F$1:$BZ$108,$EW63,FALSE)</f>
        <v>52</v>
      </c>
      <c r="FD63" s="85">
        <f ca="1">HLOOKUP(FD$1,$F$1:$BZ$108,$EW63,FALSE)</f>
        <v>52</v>
      </c>
      <c r="FE63" s="85">
        <f ca="1">HLOOKUP(FE$1,$F$1:$BZ$108,$EW63,FALSE)</f>
        <v>52</v>
      </c>
      <c r="FF63" s="85">
        <f ca="1">HLOOKUP(FF$1,$F$1:$BZ$108,$EW63,FALSE)</f>
        <v>52</v>
      </c>
      <c r="FG63" s="85">
        <f ca="1">HLOOKUP(FG$1,$F$1:$BZ$108,$EW63,FALSE)</f>
        <v>52</v>
      </c>
      <c r="FI63" s="85">
        <f t="shared" ca="1" si="97"/>
        <v>6.1999999999999998E-3</v>
      </c>
      <c r="FJ63">
        <v>6.1999999999999998E-3</v>
      </c>
      <c r="FK63" s="85">
        <f ca="1">HLOOKUP(FK$1,$F$1:$BZ$108,$EW63,FALSE)/CA63*100000+FJ63</f>
        <v>32.355371985617062</v>
      </c>
      <c r="FL63" t="str">
        <f t="shared" si="98"/>
        <v xml:space="preserve">Oristano </v>
      </c>
      <c r="FM63">
        <f t="shared" ca="1" si="108"/>
        <v>177.13350074918546</v>
      </c>
      <c r="FN63" t="str">
        <f t="shared" ca="1" si="100"/>
        <v xml:space="preserve">Arezzo </v>
      </c>
      <c r="FO63" s="2">
        <v>46</v>
      </c>
      <c r="FP63" s="128">
        <f t="shared" ca="1" si="109"/>
        <v>8.9496387145068894</v>
      </c>
      <c r="FQ63" t="str">
        <f t="shared" ca="1" si="102"/>
        <v xml:space="preserve">Ravenna </v>
      </c>
      <c r="FR63" s="2">
        <v>46</v>
      </c>
      <c r="FS63">
        <f t="shared" ca="1" si="103"/>
        <v>58</v>
      </c>
      <c r="FT63">
        <f t="shared" ca="1" si="104"/>
        <v>104.00620000000001</v>
      </c>
      <c r="FU63" t="str">
        <f t="shared" ca="1" si="105"/>
        <v xml:space="preserve">Ravenna </v>
      </c>
      <c r="FV63" s="85">
        <f t="shared" ca="1" si="106"/>
        <v>90.006900000000002</v>
      </c>
      <c r="FW63" t="str">
        <f t="shared" ca="1" si="107"/>
        <v xml:space="preserve">Pisa </v>
      </c>
    </row>
    <row r="64" spans="1:179" x14ac:dyDescent="0.25">
      <c r="A64">
        <f>IF(B64='Cruscotto province'!$E$3,A63+1,A63)</f>
        <v>9</v>
      </c>
      <c r="B64" t="s">
        <v>78</v>
      </c>
      <c r="C64" t="s">
        <v>204</v>
      </c>
      <c r="D64" s="2">
        <f>IFERROR(_xlfn.NUMBERVALUE(VLOOKUP(C64,'Sel province'!$F$2:$J$150,5,FALSE)),0)</f>
        <v>3802</v>
      </c>
      <c r="E64" s="85"/>
      <c r="F64">
        <v>162</v>
      </c>
      <c r="G64" s="85">
        <v>175</v>
      </c>
      <c r="H64">
        <v>198</v>
      </c>
      <c r="I64">
        <v>216</v>
      </c>
      <c r="J64">
        <v>255</v>
      </c>
      <c r="K64">
        <v>273</v>
      </c>
      <c r="L64">
        <v>296</v>
      </c>
      <c r="M64">
        <v>373</v>
      </c>
      <c r="N64">
        <v>439</v>
      </c>
      <c r="O64">
        <v>523</v>
      </c>
      <c r="P64">
        <v>611</v>
      </c>
      <c r="Q64">
        <v>658</v>
      </c>
      <c r="R64">
        <v>715</v>
      </c>
      <c r="S64">
        <v>781</v>
      </c>
      <c r="T64">
        <v>882</v>
      </c>
      <c r="U64">
        <v>924</v>
      </c>
      <c r="V64">
        <v>1026</v>
      </c>
      <c r="W64">
        <v>1155</v>
      </c>
      <c r="X64">
        <v>1277</v>
      </c>
      <c r="Y64">
        <v>1371</v>
      </c>
      <c r="Z64">
        <v>1464</v>
      </c>
      <c r="AA64">
        <v>1636</v>
      </c>
      <c r="AB64">
        <v>1777</v>
      </c>
      <c r="AC64">
        <v>1891</v>
      </c>
      <c r="AD64">
        <v>2009</v>
      </c>
      <c r="AE64">
        <v>2124</v>
      </c>
      <c r="AF64">
        <v>2188</v>
      </c>
      <c r="AG64">
        <v>2264</v>
      </c>
      <c r="AH64">
        <v>2368</v>
      </c>
      <c r="AI64">
        <v>2489</v>
      </c>
      <c r="AJ64">
        <v>2553</v>
      </c>
      <c r="AK64">
        <v>2632</v>
      </c>
      <c r="AL64">
        <v>2744</v>
      </c>
      <c r="AM64">
        <v>2863</v>
      </c>
      <c r="AN64">
        <v>2965</v>
      </c>
      <c r="AO64">
        <v>3056</v>
      </c>
      <c r="AP64">
        <v>3134</v>
      </c>
      <c r="AQ64">
        <v>3206</v>
      </c>
      <c r="AR64">
        <v>3250</v>
      </c>
      <c r="AS64">
        <v>3310</v>
      </c>
      <c r="AT64">
        <v>3354</v>
      </c>
      <c r="AU64">
        <v>3407</v>
      </c>
      <c r="AV64">
        <v>3450</v>
      </c>
      <c r="AW64">
        <v>3537</v>
      </c>
      <c r="AX64">
        <v>3591</v>
      </c>
      <c r="AY64">
        <v>3633</v>
      </c>
      <c r="AZ64">
        <v>3667</v>
      </c>
      <c r="BA64">
        <v>3693</v>
      </c>
      <c r="BB64">
        <v>3721</v>
      </c>
      <c r="BC64">
        <v>3751</v>
      </c>
      <c r="BD64">
        <v>3769</v>
      </c>
      <c r="BE64">
        <v>3794</v>
      </c>
      <c r="BF64">
        <v>3802</v>
      </c>
      <c r="CA64" s="101">
        <v>936274</v>
      </c>
      <c r="CB64" s="102">
        <f t="shared" si="44"/>
        <v>1.7302627222372937</v>
      </c>
      <c r="CC64" s="102">
        <f t="shared" si="112"/>
        <v>1.8691109653797926</v>
      </c>
      <c r="CD64" s="102">
        <f t="shared" si="113"/>
        <v>2.1147655494011368</v>
      </c>
      <c r="CE64" s="102">
        <f t="shared" si="114"/>
        <v>2.3070169629830586</v>
      </c>
      <c r="CF64" s="102">
        <f t="shared" si="115"/>
        <v>2.7235616924105548</v>
      </c>
      <c r="CG64" s="102">
        <f t="shared" si="116"/>
        <v>2.9158131059924766</v>
      </c>
      <c r="CH64" s="102">
        <f t="shared" si="117"/>
        <v>3.1614676900138203</v>
      </c>
      <c r="CI64" s="102">
        <f t="shared" si="118"/>
        <v>3.9838765147809294</v>
      </c>
      <c r="CJ64" s="102">
        <f t="shared" si="119"/>
        <v>4.6887983645813085</v>
      </c>
      <c r="CK64" s="102">
        <f t="shared" si="120"/>
        <v>5.5859716279636089</v>
      </c>
      <c r="CL64" s="102">
        <f t="shared" si="121"/>
        <v>6.5258674276974471</v>
      </c>
      <c r="CM64" s="102">
        <f t="shared" si="122"/>
        <v>7.0278572298280206</v>
      </c>
      <c r="CN64" s="102">
        <f t="shared" si="167"/>
        <v>7.6366533728374391</v>
      </c>
      <c r="CO64" s="102">
        <f t="shared" si="168"/>
        <v>8.3415752226378181</v>
      </c>
      <c r="CP64" s="102">
        <f t="shared" si="127"/>
        <v>9.4203192655141557</v>
      </c>
      <c r="CQ64" s="102">
        <f t="shared" si="128"/>
        <v>9.8689058972053054</v>
      </c>
      <c r="CR64" s="102">
        <f t="shared" si="129"/>
        <v>10.958330574169528</v>
      </c>
      <c r="CS64" s="102">
        <f t="shared" si="130"/>
        <v>12.336132371506633</v>
      </c>
      <c r="CT64" s="102">
        <f t="shared" si="131"/>
        <v>13.639169730228545</v>
      </c>
      <c r="CU64" s="102">
        <f t="shared" si="132"/>
        <v>14.643149334489689</v>
      </c>
      <c r="CV64" s="102">
        <f t="shared" si="133"/>
        <v>15.636448304662952</v>
      </c>
      <c r="CW64" s="102">
        <f t="shared" si="134"/>
        <v>17.473517367779088</v>
      </c>
      <c r="CX64" s="102">
        <f t="shared" si="135"/>
        <v>18.979486774170809</v>
      </c>
      <c r="CY64" s="102">
        <f t="shared" si="136"/>
        <v>20.197079060189647</v>
      </c>
      <c r="CZ64" s="102">
        <f t="shared" si="137"/>
        <v>21.457393882560019</v>
      </c>
      <c r="DA64" s="102">
        <f t="shared" si="138"/>
        <v>22.685666802666741</v>
      </c>
      <c r="DB64" s="102">
        <f t="shared" si="139"/>
        <v>23.369227384291349</v>
      </c>
      <c r="DC64" s="102">
        <f t="shared" si="140"/>
        <v>24.180955574970575</v>
      </c>
      <c r="DD64" s="102">
        <f t="shared" si="141"/>
        <v>25.291741520110563</v>
      </c>
      <c r="DE64" s="102">
        <f t="shared" si="142"/>
        <v>26.584098244744592</v>
      </c>
      <c r="DF64" s="102">
        <f t="shared" si="143"/>
        <v>27.267658826369203</v>
      </c>
      <c r="DG64" s="102">
        <f t="shared" si="144"/>
        <v>28.111428919312083</v>
      </c>
      <c r="DH64" s="102">
        <f t="shared" si="145"/>
        <v>29.307659937155151</v>
      </c>
      <c r="DI64" s="102">
        <f t="shared" si="146"/>
        <v>30.578655393613406</v>
      </c>
      <c r="DJ64" s="102">
        <f t="shared" si="147"/>
        <v>31.668080070577631</v>
      </c>
      <c r="DK64" s="102">
        <f t="shared" si="148"/>
        <v>32.640017772575121</v>
      </c>
      <c r="DL64" s="102">
        <f t="shared" si="149"/>
        <v>33.47310723143012</v>
      </c>
      <c r="DM64" s="102">
        <f t="shared" si="150"/>
        <v>34.242112885757805</v>
      </c>
      <c r="DN64" s="102">
        <f t="shared" si="151"/>
        <v>34.712060785624722</v>
      </c>
      <c r="DO64" s="102">
        <f t="shared" si="152"/>
        <v>35.352898830897793</v>
      </c>
      <c r="DP64" s="102">
        <f t="shared" si="153"/>
        <v>35.822846730764709</v>
      </c>
      <c r="DQ64" s="102">
        <f t="shared" si="154"/>
        <v>36.38892033742259</v>
      </c>
      <c r="DR64" s="102">
        <f t="shared" si="155"/>
        <v>36.848187603201623</v>
      </c>
      <c r="DS64" s="102">
        <f t="shared" si="156"/>
        <v>37.77740276884758</v>
      </c>
      <c r="DT64" s="102">
        <f t="shared" si="157"/>
        <v>38.354157009593344</v>
      </c>
      <c r="DU64" s="102">
        <f t="shared" si="158"/>
        <v>38.802743641284493</v>
      </c>
      <c r="DV64" s="102">
        <f t="shared" si="159"/>
        <v>39.165885200272569</v>
      </c>
      <c r="DW64" s="102">
        <f t="shared" si="160"/>
        <v>39.443581686557572</v>
      </c>
      <c r="DX64" s="102">
        <f t="shared" si="161"/>
        <v>39.742639441018333</v>
      </c>
      <c r="DY64" s="102">
        <f t="shared" si="162"/>
        <v>40.063058463654869</v>
      </c>
      <c r="DZ64" s="102">
        <f t="shared" si="163"/>
        <v>40.25530987723679</v>
      </c>
      <c r="EA64" s="102">
        <f t="shared" si="164"/>
        <v>40.522325729433909</v>
      </c>
      <c r="EB64" s="102">
        <f t="shared" si="170"/>
        <v>40.607770802136983</v>
      </c>
      <c r="EC64" s="102">
        <f t="shared" si="170"/>
        <v>0</v>
      </c>
      <c r="ED64" s="102">
        <f t="shared" si="170"/>
        <v>0</v>
      </c>
      <c r="EE64" s="102">
        <f t="shared" si="170"/>
        <v>0</v>
      </c>
      <c r="EF64" s="102">
        <f t="shared" si="170"/>
        <v>0</v>
      </c>
      <c r="EG64" s="102">
        <f t="shared" si="170"/>
        <v>0</v>
      </c>
      <c r="EH64" s="102">
        <f t="shared" si="170"/>
        <v>0</v>
      </c>
      <c r="EI64" s="102">
        <f t="shared" si="170"/>
        <v>0</v>
      </c>
      <c r="EJ64" s="102">
        <f t="shared" si="170"/>
        <v>0</v>
      </c>
      <c r="EK64" s="102">
        <f t="shared" si="170"/>
        <v>0</v>
      </c>
      <c r="EL64" s="102">
        <f t="shared" si="170"/>
        <v>0</v>
      </c>
      <c r="EM64" s="102">
        <f t="shared" si="170"/>
        <v>0</v>
      </c>
      <c r="EN64" s="102">
        <f t="shared" si="170"/>
        <v>0</v>
      </c>
      <c r="EO64" s="102">
        <f t="shared" si="170"/>
        <v>0</v>
      </c>
      <c r="EP64" s="102">
        <f t="shared" si="170"/>
        <v>0</v>
      </c>
      <c r="EQ64" s="102">
        <f t="shared" si="169"/>
        <v>0</v>
      </c>
      <c r="ER64" s="102">
        <f t="shared" si="169"/>
        <v>0</v>
      </c>
      <c r="ES64" s="102">
        <f t="shared" si="169"/>
        <v>0</v>
      </c>
      <c r="ET64" s="102">
        <f t="shared" si="169"/>
        <v>0</v>
      </c>
      <c r="EU64" s="102">
        <f t="shared" si="169"/>
        <v>0</v>
      </c>
      <c r="EW64">
        <v>64</v>
      </c>
      <c r="FB64" s="85">
        <f ca="1">HLOOKUP(FB$1,$F$1:$BZ$108,$EW64,FALSE)</f>
        <v>3693</v>
      </c>
      <c r="FC64" s="85">
        <f ca="1">HLOOKUP(FC$1,$F$1:$BZ$108,$EW64,FALSE)</f>
        <v>3721</v>
      </c>
      <c r="FD64" s="85">
        <f ca="1">HLOOKUP(FD$1,$F$1:$BZ$108,$EW64,FALSE)</f>
        <v>3751</v>
      </c>
      <c r="FE64" s="85">
        <f ca="1">HLOOKUP(FE$1,$F$1:$BZ$108,$EW64,FALSE)</f>
        <v>3769</v>
      </c>
      <c r="FF64" s="85">
        <f ca="1">HLOOKUP(FF$1,$F$1:$BZ$108,$EW64,FALSE)</f>
        <v>3794</v>
      </c>
      <c r="FG64" s="85">
        <f ca="1">HLOOKUP(FG$1,$F$1:$BZ$108,$EW64,FALSE)</f>
        <v>3802</v>
      </c>
      <c r="FI64" s="85">
        <f t="shared" ca="1" si="97"/>
        <v>11.648191155794137</v>
      </c>
      <c r="FJ64">
        <v>6.3E-3</v>
      </c>
      <c r="FK64" s="85">
        <f ca="1">HLOOKUP(FK$1,$F$1:$BZ$108,$EW64,FALSE)/CA64*100000+FJ64</f>
        <v>406.08400802136987</v>
      </c>
      <c r="FL64" t="str">
        <f t="shared" si="98"/>
        <v xml:space="preserve">Padova </v>
      </c>
      <c r="FM64">
        <f t="shared" ca="1" si="108"/>
        <v>176.31468713595976</v>
      </c>
      <c r="FN64" t="str">
        <f t="shared" ca="1" si="100"/>
        <v xml:space="preserve">Udine </v>
      </c>
      <c r="FO64" s="2">
        <v>45</v>
      </c>
      <c r="FP64" s="128">
        <f t="shared" ca="1" si="109"/>
        <v>8.4744375865182064</v>
      </c>
      <c r="FQ64" t="str">
        <f t="shared" ca="1" si="102"/>
        <v xml:space="preserve">Viterbo </v>
      </c>
      <c r="FR64" s="2">
        <v>45</v>
      </c>
      <c r="FS64">
        <f t="shared" ca="1" si="103"/>
        <v>35</v>
      </c>
      <c r="FT64">
        <f t="shared" ca="1" si="104"/>
        <v>80.006299999999996</v>
      </c>
      <c r="FU64" t="str">
        <f t="shared" ca="1" si="105"/>
        <v xml:space="preserve">Viterbo </v>
      </c>
      <c r="FV64" s="85">
        <f t="shared" ca="1" si="106"/>
        <v>89.006600000000006</v>
      </c>
      <c r="FW64" t="str">
        <f t="shared" ca="1" si="107"/>
        <v xml:space="preserve">Grosseto </v>
      </c>
    </row>
    <row r="65" spans="1:179" x14ac:dyDescent="0.25">
      <c r="A65">
        <f>IF(B65='Cruscotto province'!$E$3,A64+1,A64)</f>
        <v>9</v>
      </c>
      <c r="B65" t="s">
        <v>73</v>
      </c>
      <c r="C65" t="s">
        <v>205</v>
      </c>
      <c r="D65" s="2">
        <f>IFERROR(_xlfn.NUMBERVALUE(VLOOKUP(C65,'Sel province'!$F$2:$J$150,5,FALSE)),0)</f>
        <v>447</v>
      </c>
      <c r="E65" s="85"/>
      <c r="F65">
        <v>3</v>
      </c>
      <c r="G65" s="85">
        <v>3</v>
      </c>
      <c r="H65">
        <v>5</v>
      </c>
      <c r="I65">
        <v>6</v>
      </c>
      <c r="J65">
        <v>6</v>
      </c>
      <c r="K65">
        <v>6</v>
      </c>
      <c r="L65">
        <v>10</v>
      </c>
      <c r="M65">
        <v>15</v>
      </c>
      <c r="N65">
        <v>26</v>
      </c>
      <c r="O65">
        <v>26</v>
      </c>
      <c r="P65">
        <v>26</v>
      </c>
      <c r="Q65">
        <v>33</v>
      </c>
      <c r="R65">
        <v>37</v>
      </c>
      <c r="S65">
        <v>40</v>
      </c>
      <c r="T65">
        <v>47</v>
      </c>
      <c r="U65">
        <v>52</v>
      </c>
      <c r="V65">
        <v>59</v>
      </c>
      <c r="W65">
        <v>63</v>
      </c>
      <c r="X65">
        <v>92</v>
      </c>
      <c r="Y65">
        <v>109</v>
      </c>
      <c r="Z65">
        <v>170</v>
      </c>
      <c r="AA65">
        <v>193</v>
      </c>
      <c r="AB65">
        <v>205</v>
      </c>
      <c r="AC65">
        <v>218</v>
      </c>
      <c r="AD65">
        <v>232</v>
      </c>
      <c r="AE65">
        <v>236</v>
      </c>
      <c r="AF65">
        <v>253</v>
      </c>
      <c r="AG65">
        <v>262</v>
      </c>
      <c r="AH65">
        <v>276</v>
      </c>
      <c r="AI65">
        <v>282</v>
      </c>
      <c r="AJ65">
        <v>290</v>
      </c>
      <c r="AK65">
        <v>296</v>
      </c>
      <c r="AL65">
        <v>299</v>
      </c>
      <c r="AM65">
        <v>301</v>
      </c>
      <c r="AN65">
        <v>317</v>
      </c>
      <c r="AO65">
        <v>329</v>
      </c>
      <c r="AP65">
        <v>346</v>
      </c>
      <c r="AQ65">
        <v>351</v>
      </c>
      <c r="AR65">
        <v>363</v>
      </c>
      <c r="AS65">
        <v>376</v>
      </c>
      <c r="AT65">
        <v>385</v>
      </c>
      <c r="AU65">
        <v>391</v>
      </c>
      <c r="AV65">
        <v>393</v>
      </c>
      <c r="AW65">
        <v>399</v>
      </c>
      <c r="AX65">
        <v>404</v>
      </c>
      <c r="AY65">
        <v>412</v>
      </c>
      <c r="AZ65">
        <v>417</v>
      </c>
      <c r="BA65">
        <v>420</v>
      </c>
      <c r="BB65">
        <v>422</v>
      </c>
      <c r="BC65">
        <v>427</v>
      </c>
      <c r="BD65">
        <v>433</v>
      </c>
      <c r="BE65">
        <v>435</v>
      </c>
      <c r="BF65">
        <v>447</v>
      </c>
      <c r="CA65" s="101">
        <v>1268217</v>
      </c>
      <c r="CB65" s="102">
        <f t="shared" si="44"/>
        <v>2.3655257735860663E-2</v>
      </c>
      <c r="CC65" s="102">
        <f t="shared" si="112"/>
        <v>2.3655257735860663E-2</v>
      </c>
      <c r="CD65" s="102">
        <f t="shared" si="113"/>
        <v>3.9425429559767772E-2</v>
      </c>
      <c r="CE65" s="102">
        <f t="shared" si="114"/>
        <v>4.7310515471721326E-2</v>
      </c>
      <c r="CF65" s="102">
        <f t="shared" si="115"/>
        <v>4.7310515471721326E-2</v>
      </c>
      <c r="CG65" s="102">
        <f t="shared" si="116"/>
        <v>4.7310515471721326E-2</v>
      </c>
      <c r="CH65" s="102">
        <f t="shared" si="117"/>
        <v>7.8850859119535543E-2</v>
      </c>
      <c r="CI65" s="102">
        <f t="shared" si="118"/>
        <v>0.11827628867930332</v>
      </c>
      <c r="CJ65" s="102">
        <f t="shared" si="119"/>
        <v>0.20501223371079241</v>
      </c>
      <c r="CK65" s="102">
        <f t="shared" si="120"/>
        <v>0.20501223371079241</v>
      </c>
      <c r="CL65" s="102">
        <f t="shared" si="121"/>
        <v>0.20501223371079241</v>
      </c>
      <c r="CM65" s="102">
        <f t="shared" si="122"/>
        <v>0.26020783509446727</v>
      </c>
      <c r="CN65" s="102">
        <f t="shared" si="167"/>
        <v>0.29174817874228148</v>
      </c>
      <c r="CO65" s="102">
        <f t="shared" si="168"/>
        <v>0.31540343647814217</v>
      </c>
      <c r="CP65" s="102">
        <f t="shared" si="127"/>
        <v>0.37059903786181703</v>
      </c>
      <c r="CQ65" s="102">
        <f t="shared" si="128"/>
        <v>0.41002446742158483</v>
      </c>
      <c r="CR65" s="102">
        <f t="shared" si="129"/>
        <v>0.46522006880525968</v>
      </c>
      <c r="CS65" s="102">
        <f t="shared" si="130"/>
        <v>0.4967604124530739</v>
      </c>
      <c r="CT65" s="102">
        <f t="shared" si="131"/>
        <v>0.72542790389972689</v>
      </c>
      <c r="CU65" s="102">
        <f t="shared" si="132"/>
        <v>0.85947436440293734</v>
      </c>
      <c r="CV65" s="102">
        <f t="shared" si="133"/>
        <v>1.3404646050321041</v>
      </c>
      <c r="CW65" s="102">
        <f t="shared" si="134"/>
        <v>1.5218215810070359</v>
      </c>
      <c r="CX65" s="102">
        <f t="shared" si="135"/>
        <v>1.6164426119504787</v>
      </c>
      <c r="CY65" s="102">
        <f t="shared" si="136"/>
        <v>1.7189487288058747</v>
      </c>
      <c r="CZ65" s="102">
        <f t="shared" si="137"/>
        <v>1.8293399315732244</v>
      </c>
      <c r="DA65" s="102">
        <f t="shared" si="138"/>
        <v>1.8608802752210387</v>
      </c>
      <c r="DB65" s="102">
        <f t="shared" si="139"/>
        <v>1.9949267357242493</v>
      </c>
      <c r="DC65" s="102">
        <f t="shared" si="140"/>
        <v>2.0658925089318312</v>
      </c>
      <c r="DD65" s="102">
        <f t="shared" si="141"/>
        <v>2.1762837116991807</v>
      </c>
      <c r="DE65" s="102">
        <f t="shared" si="142"/>
        <v>2.2235942271709024</v>
      </c>
      <c r="DF65" s="102">
        <f t="shared" si="143"/>
        <v>2.2866749144665306</v>
      </c>
      <c r="DG65" s="102">
        <f t="shared" si="144"/>
        <v>2.3339854299382519</v>
      </c>
      <c r="DH65" s="102">
        <f t="shared" si="145"/>
        <v>2.3576406876741127</v>
      </c>
      <c r="DI65" s="102">
        <f t="shared" si="146"/>
        <v>2.3734108594980197</v>
      </c>
      <c r="DJ65" s="102">
        <f t="shared" si="147"/>
        <v>2.4995722340892765</v>
      </c>
      <c r="DK65" s="102">
        <f t="shared" si="148"/>
        <v>2.5941932650327191</v>
      </c>
      <c r="DL65" s="102">
        <f t="shared" si="149"/>
        <v>2.7282397255359294</v>
      </c>
      <c r="DM65" s="102">
        <f t="shared" si="150"/>
        <v>2.7676651550956972</v>
      </c>
      <c r="DN65" s="102">
        <f t="shared" si="151"/>
        <v>2.8622861860391398</v>
      </c>
      <c r="DO65" s="102">
        <f t="shared" si="152"/>
        <v>2.9647923028945362</v>
      </c>
      <c r="DP65" s="102">
        <f t="shared" si="153"/>
        <v>3.0357580761021183</v>
      </c>
      <c r="DQ65" s="102">
        <f t="shared" si="154"/>
        <v>3.0830685915738396</v>
      </c>
      <c r="DR65" s="102">
        <f t="shared" si="155"/>
        <v>3.0988387633977466</v>
      </c>
      <c r="DS65" s="102">
        <f t="shared" si="156"/>
        <v>3.1461492788694683</v>
      </c>
      <c r="DT65" s="102">
        <f t="shared" si="157"/>
        <v>3.1855747084292361</v>
      </c>
      <c r="DU65" s="102">
        <f t="shared" si="158"/>
        <v>3.2486553957248643</v>
      </c>
      <c r="DV65" s="102">
        <f t="shared" si="159"/>
        <v>3.2880808252846316</v>
      </c>
      <c r="DW65" s="102">
        <f t="shared" si="160"/>
        <v>3.3117360830204925</v>
      </c>
      <c r="DX65" s="102">
        <f t="shared" si="161"/>
        <v>3.3275062548443994</v>
      </c>
      <c r="DY65" s="102">
        <f t="shared" si="162"/>
        <v>3.3669316844041672</v>
      </c>
      <c r="DZ65" s="102">
        <f t="shared" si="163"/>
        <v>3.4142421998758885</v>
      </c>
      <c r="EA65" s="102">
        <f t="shared" si="164"/>
        <v>3.4300123716997959</v>
      </c>
      <c r="EB65" s="102">
        <f t="shared" si="170"/>
        <v>3.5246334026432384</v>
      </c>
      <c r="EC65" s="102">
        <f t="shared" si="170"/>
        <v>0</v>
      </c>
      <c r="ED65" s="102">
        <f t="shared" si="170"/>
        <v>0</v>
      </c>
      <c r="EE65" s="102">
        <f t="shared" si="170"/>
        <v>0</v>
      </c>
      <c r="EF65" s="102">
        <f t="shared" si="170"/>
        <v>0</v>
      </c>
      <c r="EG65" s="102">
        <f t="shared" si="170"/>
        <v>0</v>
      </c>
      <c r="EH65" s="102">
        <f t="shared" si="170"/>
        <v>0</v>
      </c>
      <c r="EI65" s="102">
        <f t="shared" si="170"/>
        <v>0</v>
      </c>
      <c r="EJ65" s="102">
        <f t="shared" si="170"/>
        <v>0</v>
      </c>
      <c r="EK65" s="102">
        <f t="shared" si="170"/>
        <v>0</v>
      </c>
      <c r="EL65" s="102">
        <f t="shared" si="170"/>
        <v>0</v>
      </c>
      <c r="EM65" s="102">
        <f t="shared" si="170"/>
        <v>0</v>
      </c>
      <c r="EN65" s="102">
        <f t="shared" si="170"/>
        <v>0</v>
      </c>
      <c r="EO65" s="102">
        <f t="shared" si="170"/>
        <v>0</v>
      </c>
      <c r="EP65" s="102">
        <f t="shared" si="170"/>
        <v>0</v>
      </c>
      <c r="EQ65" s="102">
        <f t="shared" si="169"/>
        <v>0</v>
      </c>
      <c r="ER65" s="102">
        <f t="shared" si="169"/>
        <v>0</v>
      </c>
      <c r="ES65" s="102">
        <f t="shared" si="169"/>
        <v>0</v>
      </c>
      <c r="ET65" s="102">
        <f t="shared" si="169"/>
        <v>0</v>
      </c>
      <c r="EU65" s="102">
        <f t="shared" si="169"/>
        <v>0</v>
      </c>
      <c r="EW65">
        <v>65</v>
      </c>
      <c r="FB65" s="85">
        <f ca="1">HLOOKUP(FB$1,$F$1:$BZ$108,$EW65,FALSE)</f>
        <v>420</v>
      </c>
      <c r="FC65" s="85">
        <f ca="1">HLOOKUP(FC$1,$F$1:$BZ$108,$EW65,FALSE)</f>
        <v>422</v>
      </c>
      <c r="FD65" s="85">
        <f ca="1">HLOOKUP(FD$1,$F$1:$BZ$108,$EW65,FALSE)</f>
        <v>427</v>
      </c>
      <c r="FE65" s="85">
        <f ca="1">HLOOKUP(FE$1,$F$1:$BZ$108,$EW65,FALSE)</f>
        <v>433</v>
      </c>
      <c r="FF65" s="85">
        <f ca="1">HLOOKUP(FF$1,$F$1:$BZ$108,$EW65,FALSE)</f>
        <v>435</v>
      </c>
      <c r="FG65" s="85">
        <f ca="1">HLOOKUP(FG$1,$F$1:$BZ$108,$EW65,FALSE)</f>
        <v>447</v>
      </c>
      <c r="FI65" s="85">
        <f t="shared" ca="1" si="97"/>
        <v>2.1353731962274596</v>
      </c>
      <c r="FJ65">
        <v>6.4000000000000003E-3</v>
      </c>
      <c r="FK65" s="85">
        <f ca="1">HLOOKUP(FK$1,$F$1:$BZ$108,$EW65,FALSE)/CA65*100000+FJ65</f>
        <v>35.252734026432385</v>
      </c>
      <c r="FL65" t="str">
        <f t="shared" si="98"/>
        <v xml:space="preserve">Palermo </v>
      </c>
      <c r="FM65">
        <f t="shared" ca="1" si="108"/>
        <v>174.36744631079517</v>
      </c>
      <c r="FN65" t="str">
        <f t="shared" ca="1" si="100"/>
        <v xml:space="preserve">Rovigo </v>
      </c>
      <c r="FO65" s="2">
        <v>44</v>
      </c>
      <c r="FP65" s="128">
        <f t="shared" ca="1" si="109"/>
        <v>7.9528620251152438</v>
      </c>
      <c r="FQ65" t="str">
        <f t="shared" ca="1" si="102"/>
        <v xml:space="preserve">Lucca </v>
      </c>
      <c r="FR65" s="2">
        <v>44</v>
      </c>
      <c r="FS65">
        <f t="shared" ca="1" si="103"/>
        <v>66</v>
      </c>
      <c r="FT65">
        <f t="shared" ca="1" si="104"/>
        <v>110.0064</v>
      </c>
      <c r="FU65" t="str">
        <f t="shared" ca="1" si="105"/>
        <v xml:space="preserve">Lucca </v>
      </c>
      <c r="FV65" s="85">
        <f t="shared" ca="1" si="106"/>
        <v>86.006</v>
      </c>
      <c r="FW65" t="str">
        <f t="shared" ca="1" si="107"/>
        <v xml:space="preserve">Brindisi </v>
      </c>
    </row>
    <row r="66" spans="1:179" x14ac:dyDescent="0.25">
      <c r="A66">
        <f>IF(B66='Cruscotto province'!$E$3,A65+1,A65)</f>
        <v>9</v>
      </c>
      <c r="B66" t="s">
        <v>413</v>
      </c>
      <c r="C66" t="s">
        <v>206</v>
      </c>
      <c r="D66" s="2">
        <f>IFERROR(_xlfn.NUMBERVALUE(VLOOKUP(C66,'Sel province'!$F$2:$J$150,5,FALSE)),0)</f>
        <v>3034</v>
      </c>
      <c r="E66" s="85"/>
      <c r="F66">
        <v>115</v>
      </c>
      <c r="G66" s="85">
        <v>150</v>
      </c>
      <c r="H66">
        <v>181</v>
      </c>
      <c r="I66">
        <v>229</v>
      </c>
      <c r="J66">
        <v>276</v>
      </c>
      <c r="K66">
        <v>279</v>
      </c>
      <c r="L66">
        <v>325</v>
      </c>
      <c r="M66">
        <v>378</v>
      </c>
      <c r="N66">
        <v>430</v>
      </c>
      <c r="O66">
        <v>518</v>
      </c>
      <c r="P66">
        <v>570</v>
      </c>
      <c r="Q66">
        <v>662</v>
      </c>
      <c r="R66">
        <v>707</v>
      </c>
      <c r="S66">
        <v>800</v>
      </c>
      <c r="T66">
        <v>800</v>
      </c>
      <c r="U66">
        <v>869</v>
      </c>
      <c r="V66">
        <v>979</v>
      </c>
      <c r="W66">
        <v>1014</v>
      </c>
      <c r="X66">
        <v>1209</v>
      </c>
      <c r="Y66">
        <v>1364</v>
      </c>
      <c r="Z66">
        <v>1435</v>
      </c>
      <c r="AA66">
        <v>1525</v>
      </c>
      <c r="AB66">
        <v>1611</v>
      </c>
      <c r="AC66">
        <v>1690</v>
      </c>
      <c r="AD66">
        <v>1752</v>
      </c>
      <c r="AE66">
        <v>1809</v>
      </c>
      <c r="AF66">
        <v>1859</v>
      </c>
      <c r="AG66">
        <v>1933</v>
      </c>
      <c r="AH66">
        <v>2005</v>
      </c>
      <c r="AI66">
        <v>2049</v>
      </c>
      <c r="AJ66">
        <v>2083</v>
      </c>
      <c r="AK66">
        <v>2201</v>
      </c>
      <c r="AL66">
        <v>2275</v>
      </c>
      <c r="AM66">
        <v>2317</v>
      </c>
      <c r="AN66">
        <v>2365</v>
      </c>
      <c r="AO66">
        <v>2395</v>
      </c>
      <c r="AP66">
        <v>2421</v>
      </c>
      <c r="AQ66">
        <v>2473</v>
      </c>
      <c r="AR66">
        <v>2512</v>
      </c>
      <c r="AS66">
        <v>2531</v>
      </c>
      <c r="AT66">
        <v>2573</v>
      </c>
      <c r="AU66">
        <v>2582</v>
      </c>
      <c r="AV66">
        <v>2616</v>
      </c>
      <c r="AW66">
        <v>2698</v>
      </c>
      <c r="AX66">
        <v>2725</v>
      </c>
      <c r="AY66">
        <v>2768</v>
      </c>
      <c r="AZ66">
        <v>2813</v>
      </c>
      <c r="BA66">
        <v>2887</v>
      </c>
      <c r="BB66">
        <v>2909</v>
      </c>
      <c r="BC66">
        <v>2973</v>
      </c>
      <c r="BD66">
        <v>2999</v>
      </c>
      <c r="BE66">
        <v>3011</v>
      </c>
      <c r="BF66">
        <v>3034</v>
      </c>
      <c r="CA66" s="101">
        <v>448899</v>
      </c>
      <c r="CB66" s="102">
        <f t="shared" si="44"/>
        <v>2.5618234836789564</v>
      </c>
      <c r="CC66" s="102">
        <f t="shared" si="112"/>
        <v>3.341508891755161</v>
      </c>
      <c r="CD66" s="102">
        <f t="shared" si="113"/>
        <v>4.032087396051228</v>
      </c>
      <c r="CE66" s="102">
        <f t="shared" si="114"/>
        <v>5.1013702414128792</v>
      </c>
      <c r="CF66" s="102">
        <f t="shared" si="115"/>
        <v>6.1483763608294959</v>
      </c>
      <c r="CG66" s="102">
        <f t="shared" si="116"/>
        <v>6.2152065386645994</v>
      </c>
      <c r="CH66" s="102">
        <f t="shared" si="117"/>
        <v>7.2399359321361825</v>
      </c>
      <c r="CI66" s="102">
        <f t="shared" si="118"/>
        <v>8.4206024072230061</v>
      </c>
      <c r="CJ66" s="102">
        <f t="shared" si="119"/>
        <v>9.5789921563647944</v>
      </c>
      <c r="CK66" s="102">
        <f t="shared" si="120"/>
        <v>11.539344039527821</v>
      </c>
      <c r="CL66" s="102">
        <f t="shared" si="121"/>
        <v>12.697733788669611</v>
      </c>
      <c r="CM66" s="102">
        <f t="shared" si="122"/>
        <v>14.747192575612777</v>
      </c>
      <c r="CN66" s="102">
        <f t="shared" si="167"/>
        <v>15.749645243139325</v>
      </c>
      <c r="CO66" s="102">
        <f t="shared" si="168"/>
        <v>17.821380756027526</v>
      </c>
      <c r="CP66" s="102">
        <f t="shared" si="127"/>
        <v>17.821380756027526</v>
      </c>
      <c r="CQ66" s="102">
        <f t="shared" si="128"/>
        <v>19.358474846234898</v>
      </c>
      <c r="CR66" s="102">
        <f t="shared" si="129"/>
        <v>21.808914700188684</v>
      </c>
      <c r="CS66" s="102">
        <f t="shared" si="130"/>
        <v>22.588600108264888</v>
      </c>
      <c r="CT66" s="102">
        <f t="shared" si="131"/>
        <v>26.932561667546597</v>
      </c>
      <c r="CU66" s="102">
        <f t="shared" si="132"/>
        <v>30.38545418902693</v>
      </c>
      <c r="CV66" s="102">
        <f t="shared" si="133"/>
        <v>31.967101731124373</v>
      </c>
      <c r="CW66" s="102">
        <f t="shared" si="134"/>
        <v>33.972007066177468</v>
      </c>
      <c r="CX66" s="102">
        <f t="shared" si="135"/>
        <v>35.887805497450429</v>
      </c>
      <c r="CY66" s="102">
        <f t="shared" si="136"/>
        <v>37.647666847108148</v>
      </c>
      <c r="CZ66" s="102">
        <f t="shared" si="137"/>
        <v>39.028823855700281</v>
      </c>
      <c r="DA66" s="102">
        <f t="shared" si="138"/>
        <v>40.298597234567247</v>
      </c>
      <c r="DB66" s="102">
        <f t="shared" si="139"/>
        <v>41.412433531818962</v>
      </c>
      <c r="DC66" s="102">
        <f t="shared" si="140"/>
        <v>43.060911251751506</v>
      </c>
      <c r="DD66" s="102">
        <f t="shared" si="141"/>
        <v>44.664835519793982</v>
      </c>
      <c r="DE66" s="102">
        <f t="shared" si="142"/>
        <v>45.645011461375503</v>
      </c>
      <c r="DF66" s="102">
        <f t="shared" si="143"/>
        <v>46.402420143506667</v>
      </c>
      <c r="DG66" s="102">
        <f t="shared" si="144"/>
        <v>49.031073805020732</v>
      </c>
      <c r="DH66" s="102">
        <f t="shared" si="145"/>
        <v>50.679551524953276</v>
      </c>
      <c r="DI66" s="102">
        <f t="shared" si="146"/>
        <v>51.615174014644722</v>
      </c>
      <c r="DJ66" s="102">
        <f t="shared" si="147"/>
        <v>52.684456860006371</v>
      </c>
      <c r="DK66" s="102">
        <f t="shared" si="148"/>
        <v>53.3527586383574</v>
      </c>
      <c r="DL66" s="102">
        <f t="shared" si="149"/>
        <v>53.931953512928295</v>
      </c>
      <c r="DM66" s="102">
        <f t="shared" si="150"/>
        <v>55.090343262070085</v>
      </c>
      <c r="DN66" s="102">
        <f t="shared" si="151"/>
        <v>55.959135573926424</v>
      </c>
      <c r="DO66" s="102">
        <f t="shared" si="152"/>
        <v>56.382393366882084</v>
      </c>
      <c r="DP66" s="102">
        <f t="shared" si="153"/>
        <v>57.318015856573524</v>
      </c>
      <c r="DQ66" s="102">
        <f t="shared" si="154"/>
        <v>57.518506390078841</v>
      </c>
      <c r="DR66" s="102">
        <f t="shared" si="155"/>
        <v>58.275915072210005</v>
      </c>
      <c r="DS66" s="102">
        <f t="shared" si="156"/>
        <v>60.102606599702831</v>
      </c>
      <c r="DT66" s="102">
        <f t="shared" si="157"/>
        <v>60.70407820021876</v>
      </c>
      <c r="DU66" s="102">
        <f t="shared" si="158"/>
        <v>61.66197741585524</v>
      </c>
      <c r="DV66" s="102">
        <f t="shared" si="159"/>
        <v>62.664430083381781</v>
      </c>
      <c r="DW66" s="102">
        <f t="shared" si="160"/>
        <v>64.312907803314332</v>
      </c>
      <c r="DX66" s="102">
        <f t="shared" si="161"/>
        <v>64.802995774105085</v>
      </c>
      <c r="DY66" s="102">
        <f t="shared" si="162"/>
        <v>66.228706234587293</v>
      </c>
      <c r="DZ66" s="102">
        <f t="shared" si="163"/>
        <v>66.807901109158195</v>
      </c>
      <c r="EA66" s="102">
        <f t="shared" si="164"/>
        <v>67.075221820498598</v>
      </c>
      <c r="EB66" s="102">
        <f t="shared" si="170"/>
        <v>67.587586517234399</v>
      </c>
      <c r="EC66" s="102">
        <f t="shared" si="170"/>
        <v>0</v>
      </c>
      <c r="ED66" s="102">
        <f t="shared" si="170"/>
        <v>0</v>
      </c>
      <c r="EE66" s="102">
        <f t="shared" si="170"/>
        <v>0</v>
      </c>
      <c r="EF66" s="102">
        <f t="shared" si="170"/>
        <v>0</v>
      </c>
      <c r="EG66" s="102">
        <f t="shared" si="170"/>
        <v>0</v>
      </c>
      <c r="EH66" s="102">
        <f t="shared" si="170"/>
        <v>0</v>
      </c>
      <c r="EI66" s="102">
        <f t="shared" si="170"/>
        <v>0</v>
      </c>
      <c r="EJ66" s="102">
        <f t="shared" si="170"/>
        <v>0</v>
      </c>
      <c r="EK66" s="102">
        <f t="shared" si="170"/>
        <v>0</v>
      </c>
      <c r="EL66" s="102">
        <f t="shared" si="170"/>
        <v>0</v>
      </c>
      <c r="EM66" s="102">
        <f t="shared" si="170"/>
        <v>0</v>
      </c>
      <c r="EN66" s="102">
        <f t="shared" si="170"/>
        <v>0</v>
      </c>
      <c r="EO66" s="102">
        <f t="shared" si="170"/>
        <v>0</v>
      </c>
      <c r="EP66" s="102">
        <f t="shared" si="170"/>
        <v>0</v>
      </c>
      <c r="EQ66" s="102">
        <f t="shared" si="169"/>
        <v>0</v>
      </c>
      <c r="ER66" s="102">
        <f t="shared" si="169"/>
        <v>0</v>
      </c>
      <c r="ES66" s="102">
        <f t="shared" si="169"/>
        <v>0</v>
      </c>
      <c r="ET66" s="102">
        <f t="shared" si="169"/>
        <v>0</v>
      </c>
      <c r="EU66" s="102">
        <f t="shared" si="169"/>
        <v>0</v>
      </c>
      <c r="EW66">
        <v>66</v>
      </c>
      <c r="FB66" s="85">
        <f ca="1">HLOOKUP(FB$1,$F$1:$BZ$108,$EW66,FALSE)</f>
        <v>2887</v>
      </c>
      <c r="FC66" s="85">
        <f ca="1">HLOOKUP(FC$1,$F$1:$BZ$108,$EW66,FALSE)</f>
        <v>2909</v>
      </c>
      <c r="FD66" s="85">
        <f ca="1">HLOOKUP(FD$1,$F$1:$BZ$108,$EW66,FALSE)</f>
        <v>2973</v>
      </c>
      <c r="FE66" s="85">
        <f ca="1">HLOOKUP(FE$1,$F$1:$BZ$108,$EW66,FALSE)</f>
        <v>2999</v>
      </c>
      <c r="FF66" s="85">
        <f ca="1">HLOOKUP(FF$1,$F$1:$BZ$108,$EW66,FALSE)</f>
        <v>3011</v>
      </c>
      <c r="FG66" s="85">
        <f ca="1">HLOOKUP(FG$1,$F$1:$BZ$108,$EW66,FALSE)</f>
        <v>3034</v>
      </c>
      <c r="FI66" s="85">
        <f t="shared" ca="1" si="97"/>
        <v>32.75328713920058</v>
      </c>
      <c r="FJ66">
        <v>6.4999999999999997E-3</v>
      </c>
      <c r="FK66" s="85">
        <f ca="1">HLOOKUP(FK$1,$F$1:$BZ$108,$EW66,FALSE)/CA66*100000+FJ66</f>
        <v>675.88236517234384</v>
      </c>
      <c r="FL66" t="str">
        <f t="shared" si="98"/>
        <v xml:space="preserve">Parma </v>
      </c>
      <c r="FM66">
        <f t="shared" ca="1" si="108"/>
        <v>155.59822823423846</v>
      </c>
      <c r="FN66" t="str">
        <f t="shared" ca="1" si="100"/>
        <v xml:space="preserve">Foggia </v>
      </c>
      <c r="FO66" s="2">
        <v>43</v>
      </c>
      <c r="FP66" s="128">
        <f t="shared" ca="1" si="109"/>
        <v>7.6434164301763357</v>
      </c>
      <c r="FQ66" t="str">
        <f t="shared" ca="1" si="102"/>
        <v xml:space="preserve">Barletta-Andria-Trani </v>
      </c>
      <c r="FR66" s="2">
        <v>43</v>
      </c>
      <c r="FS66">
        <f t="shared" ca="1" si="103"/>
        <v>28</v>
      </c>
      <c r="FT66">
        <f t="shared" ca="1" si="104"/>
        <v>71.006500000000003</v>
      </c>
      <c r="FU66" t="str">
        <f t="shared" ca="1" si="105"/>
        <v xml:space="preserve">Barletta-Andria-Trani </v>
      </c>
      <c r="FV66" s="85">
        <f t="shared" ca="1" si="106"/>
        <v>83.007400000000004</v>
      </c>
      <c r="FW66" t="str">
        <f t="shared" ca="1" si="107"/>
        <v xml:space="preserve">Pordenone </v>
      </c>
    </row>
    <row r="67" spans="1:179" x14ac:dyDescent="0.25">
      <c r="A67">
        <f>IF(B67='Cruscotto province'!$E$3,A66+1,A66)</f>
        <v>10</v>
      </c>
      <c r="B67" t="s">
        <v>68</v>
      </c>
      <c r="C67" t="s">
        <v>207</v>
      </c>
      <c r="D67" s="2">
        <f>IFERROR(_xlfn.NUMBERVALUE(VLOOKUP(C67,'Sel province'!$F$2:$J$150,5,FALSE)),0)</f>
        <v>4036</v>
      </c>
      <c r="E67" s="85"/>
      <c r="F67">
        <v>126</v>
      </c>
      <c r="G67" s="85">
        <v>151</v>
      </c>
      <c r="H67">
        <v>180</v>
      </c>
      <c r="I67">
        <v>221</v>
      </c>
      <c r="J67">
        <v>243</v>
      </c>
      <c r="K67">
        <v>296</v>
      </c>
      <c r="L67">
        <v>324</v>
      </c>
      <c r="M67">
        <v>403</v>
      </c>
      <c r="N67">
        <v>468</v>
      </c>
      <c r="O67">
        <v>482</v>
      </c>
      <c r="P67">
        <v>622</v>
      </c>
      <c r="Q67">
        <v>722</v>
      </c>
      <c r="R67">
        <v>801</v>
      </c>
      <c r="S67">
        <v>884</v>
      </c>
      <c r="T67">
        <v>978</v>
      </c>
      <c r="U67">
        <v>1011</v>
      </c>
      <c r="V67">
        <v>1105</v>
      </c>
      <c r="W67">
        <v>1194</v>
      </c>
      <c r="X67">
        <v>1306</v>
      </c>
      <c r="Y67">
        <v>1444</v>
      </c>
      <c r="Z67">
        <v>1499</v>
      </c>
      <c r="AA67">
        <v>1578</v>
      </c>
      <c r="AB67">
        <v>1685</v>
      </c>
      <c r="AC67">
        <v>1712</v>
      </c>
      <c r="AD67">
        <v>1877</v>
      </c>
      <c r="AE67">
        <v>1974</v>
      </c>
      <c r="AF67">
        <v>2036</v>
      </c>
      <c r="AG67">
        <v>2133</v>
      </c>
      <c r="AH67">
        <v>2180</v>
      </c>
      <c r="AI67">
        <v>2285</v>
      </c>
      <c r="AJ67">
        <v>2331</v>
      </c>
      <c r="AK67">
        <v>2499</v>
      </c>
      <c r="AL67">
        <v>2619</v>
      </c>
      <c r="AM67">
        <v>2700</v>
      </c>
      <c r="AN67">
        <v>2735</v>
      </c>
      <c r="AO67">
        <v>2823</v>
      </c>
      <c r="AP67">
        <v>2889</v>
      </c>
      <c r="AQ67">
        <v>2963</v>
      </c>
      <c r="AR67">
        <v>3049</v>
      </c>
      <c r="AS67">
        <v>3133</v>
      </c>
      <c r="AT67">
        <v>3193</v>
      </c>
      <c r="AU67">
        <v>3246</v>
      </c>
      <c r="AV67">
        <v>3316</v>
      </c>
      <c r="AW67">
        <v>3390</v>
      </c>
      <c r="AX67">
        <v>3448</v>
      </c>
      <c r="AY67">
        <v>3536</v>
      </c>
      <c r="AZ67">
        <v>3582</v>
      </c>
      <c r="BA67">
        <v>3641</v>
      </c>
      <c r="BB67">
        <v>3705</v>
      </c>
      <c r="BC67">
        <v>3798</v>
      </c>
      <c r="BD67">
        <v>3874</v>
      </c>
      <c r="BE67">
        <v>3991</v>
      </c>
      <c r="BF67">
        <v>4036</v>
      </c>
      <c r="CA67" s="101">
        <v>547251</v>
      </c>
      <c r="CB67" s="102">
        <f t="shared" ref="CB67:CB108" si="171">+F67/$CA67*10000</f>
        <v>2.3024169896446054</v>
      </c>
      <c r="CC67" s="102">
        <f t="shared" si="112"/>
        <v>2.7592457574312337</v>
      </c>
      <c r="CD67" s="102">
        <f t="shared" si="113"/>
        <v>3.2891671280637218</v>
      </c>
      <c r="CE67" s="102">
        <f t="shared" si="114"/>
        <v>4.0383663072337921</v>
      </c>
      <c r="CF67" s="102">
        <f t="shared" si="115"/>
        <v>4.4403756228860249</v>
      </c>
      <c r="CG67" s="102">
        <f t="shared" si="116"/>
        <v>5.4088526105936765</v>
      </c>
      <c r="CH67" s="102">
        <f t="shared" si="117"/>
        <v>5.9205008305147002</v>
      </c>
      <c r="CI67" s="102">
        <f t="shared" si="118"/>
        <v>7.3640797367204449</v>
      </c>
      <c r="CJ67" s="102">
        <f t="shared" si="119"/>
        <v>8.5518345329656782</v>
      </c>
      <c r="CK67" s="102">
        <f t="shared" si="120"/>
        <v>8.8076586429261905</v>
      </c>
      <c r="CL67" s="102">
        <f t="shared" si="121"/>
        <v>11.365899742531306</v>
      </c>
      <c r="CM67" s="102">
        <f t="shared" si="122"/>
        <v>13.193214813677818</v>
      </c>
      <c r="CN67" s="102">
        <f t="shared" si="167"/>
        <v>14.636793719883563</v>
      </c>
      <c r="CO67" s="102">
        <f t="shared" si="168"/>
        <v>16.153465228935168</v>
      </c>
      <c r="CP67" s="102">
        <f t="shared" ref="CP67:CP98" si="172">+T67/$CA67*10000</f>
        <v>17.871141395812892</v>
      </c>
      <c r="CQ67" s="102">
        <f t="shared" ref="CQ67:CQ98" si="173">+U67/$CA67*10000</f>
        <v>18.474155369291239</v>
      </c>
      <c r="CR67" s="102">
        <f t="shared" ref="CR67:CR98" si="174">+V67/$CA67*10000</f>
        <v>20.191831536168959</v>
      </c>
      <c r="CS67" s="102">
        <f t="shared" ref="CS67:CS98" si="175">+W67/$CA67*10000</f>
        <v>21.818141949489355</v>
      </c>
      <c r="CT67" s="102">
        <f t="shared" ref="CT67:CT98" si="176">+X67/$CA67*10000</f>
        <v>23.86473482917345</v>
      </c>
      <c r="CU67" s="102">
        <f t="shared" ref="CU67:CU98" si="177">+Y67/$CA67*10000</f>
        <v>26.386429627355636</v>
      </c>
      <c r="CV67" s="102">
        <f t="shared" ref="CV67:CV98" si="178">+Z67/$CA67*10000</f>
        <v>27.391452916486219</v>
      </c>
      <c r="CW67" s="102">
        <f t="shared" ref="CW67:CW98" si="179">+AA67/$CA67*10000</f>
        <v>28.835031822691963</v>
      </c>
      <c r="CX67" s="102">
        <f t="shared" ref="CX67:CX98" si="180">+AB67/$CA67*10000</f>
        <v>30.790258948818732</v>
      </c>
      <c r="CY67" s="102">
        <f t="shared" ref="CY67:CY98" si="181">+AC67/$CA67*10000</f>
        <v>31.283634018028291</v>
      </c>
      <c r="CZ67" s="102">
        <f t="shared" ref="CZ67:CZ98" si="182">+AD67/$CA67*10000</f>
        <v>34.298703885420032</v>
      </c>
      <c r="DA67" s="102">
        <f t="shared" ref="DA67:DA98" si="183">+AE67/$CA67*10000</f>
        <v>36.071199504432151</v>
      </c>
      <c r="DB67" s="102">
        <f t="shared" ref="DB67:DB98" si="184">+AF67/$CA67*10000</f>
        <v>37.204134848542992</v>
      </c>
      <c r="DC67" s="102">
        <f t="shared" ref="DC67:DC98" si="185">+AG67/$CA67*10000</f>
        <v>38.976630467555111</v>
      </c>
      <c r="DD67" s="102">
        <f t="shared" ref="DD67:DD98" si="186">+AH67/$CA67*10000</f>
        <v>39.835468550993966</v>
      </c>
      <c r="DE67" s="102">
        <f t="shared" ref="DE67:DE98" si="187">+AI67/$CA67*10000</f>
        <v>41.7541493756978</v>
      </c>
      <c r="DF67" s="102">
        <f t="shared" ref="DF67:DF98" si="188">+AJ67/$CA67*10000</f>
        <v>42.594714308425203</v>
      </c>
      <c r="DG67" s="102">
        <f t="shared" ref="DG67:DG98" si="189">+AK67/$CA67*10000</f>
        <v>45.664603627951337</v>
      </c>
      <c r="DH67" s="102">
        <f t="shared" ref="DH67:DH98" si="190">+AL67/$CA67*10000</f>
        <v>47.857381713327158</v>
      </c>
      <c r="DI67" s="102">
        <f t="shared" ref="DI67:DI98" si="191">+AM67/$CA67*10000</f>
        <v>49.337506920955832</v>
      </c>
      <c r="DJ67" s="102">
        <f t="shared" ref="DJ67:DJ98" si="192">+AN67/$CA67*10000</f>
        <v>49.977067195857117</v>
      </c>
      <c r="DK67" s="102">
        <f t="shared" ref="DK67:DK98" si="193">+AO67/$CA67*10000</f>
        <v>51.585104458466041</v>
      </c>
      <c r="DL67" s="102">
        <f t="shared" ref="DL67:DL98" si="194">+AP67/$CA67*10000</f>
        <v>52.791132405422736</v>
      </c>
      <c r="DM67" s="102">
        <f t="shared" ref="DM67:DM98" si="195">+AQ67/$CA67*10000</f>
        <v>54.143345558071161</v>
      </c>
      <c r="DN67" s="102">
        <f t="shared" ref="DN67:DN98" si="196">+AR67/$CA67*10000</f>
        <v>55.714836519257162</v>
      </c>
      <c r="DO67" s="102">
        <f t="shared" ref="DO67:DO98" si="197">+AS67/$CA67*10000</f>
        <v>57.249781179020225</v>
      </c>
      <c r="DP67" s="102">
        <f t="shared" ref="DP67:DP98" si="198">+AT67/$CA67*10000</f>
        <v>58.346170221708142</v>
      </c>
      <c r="DQ67" s="102">
        <f t="shared" ref="DQ67:DQ98" si="199">+AU67/$CA67*10000</f>
        <v>59.314647209415789</v>
      </c>
      <c r="DR67" s="102">
        <f t="shared" ref="DR67:DR98" si="200">+AV67/$CA67*10000</f>
        <v>60.593767759218345</v>
      </c>
      <c r="DS67" s="102">
        <f t="shared" ref="DS67:DS98" si="201">+AW67/$CA67*10000</f>
        <v>61.945980911866769</v>
      </c>
      <c r="DT67" s="102">
        <f t="shared" ref="DT67:DT98" si="202">+AX67/$CA67*10000</f>
        <v>63.005823653131749</v>
      </c>
      <c r="DU67" s="102">
        <f t="shared" ref="DU67:DU98" si="203">+AY67/$CA67*10000</f>
        <v>64.613860915740673</v>
      </c>
      <c r="DV67" s="102">
        <f t="shared" ref="DV67:DV98" si="204">+AZ67/$CA67*10000</f>
        <v>65.454425848468063</v>
      </c>
      <c r="DW67" s="102">
        <f t="shared" ref="DW67:DW98" si="205">+BA67/$CA67*10000</f>
        <v>66.532541740444515</v>
      </c>
      <c r="DX67" s="102">
        <f t="shared" ref="DX67:DX98" si="206">+BB67/$CA67*10000</f>
        <v>67.702023385978279</v>
      </c>
      <c r="DY67" s="102">
        <f t="shared" ref="DY67:DY98" si="207">+BC67/$CA67*10000</f>
        <v>69.401426402144537</v>
      </c>
      <c r="DZ67" s="102">
        <f t="shared" ref="DZ67:DZ98" si="208">+BD67/$CA67*10000</f>
        <v>70.790185856215885</v>
      </c>
      <c r="EA67" s="102">
        <f t="shared" ref="EA67:EA98" si="209">+BE67/$CA67*10000</f>
        <v>72.92814448945731</v>
      </c>
      <c r="EB67" s="102">
        <f t="shared" si="170"/>
        <v>73.750436271473234</v>
      </c>
      <c r="EC67" s="102">
        <f t="shared" si="170"/>
        <v>0</v>
      </c>
      <c r="ED67" s="102">
        <f t="shared" si="170"/>
        <v>0</v>
      </c>
      <c r="EE67" s="102">
        <f t="shared" si="170"/>
        <v>0</v>
      </c>
      <c r="EF67" s="102">
        <f t="shared" si="170"/>
        <v>0</v>
      </c>
      <c r="EG67" s="102">
        <f t="shared" si="170"/>
        <v>0</v>
      </c>
      <c r="EH67" s="102">
        <f t="shared" si="170"/>
        <v>0</v>
      </c>
      <c r="EI67" s="102">
        <f t="shared" si="170"/>
        <v>0</v>
      </c>
      <c r="EJ67" s="102">
        <f t="shared" si="170"/>
        <v>0</v>
      </c>
      <c r="EK67" s="102">
        <f t="shared" si="170"/>
        <v>0</v>
      </c>
      <c r="EL67" s="102">
        <f t="shared" si="170"/>
        <v>0</v>
      </c>
      <c r="EM67" s="102">
        <f t="shared" si="170"/>
        <v>0</v>
      </c>
      <c r="EN67" s="102">
        <f t="shared" si="170"/>
        <v>0</v>
      </c>
      <c r="EO67" s="102">
        <f t="shared" si="170"/>
        <v>0</v>
      </c>
      <c r="EP67" s="102">
        <f t="shared" si="170"/>
        <v>0</v>
      </c>
      <c r="EQ67" s="102">
        <f t="shared" si="169"/>
        <v>0</v>
      </c>
      <c r="ER67" s="102">
        <f t="shared" si="169"/>
        <v>0</v>
      </c>
      <c r="ES67" s="102">
        <f t="shared" si="169"/>
        <v>0</v>
      </c>
      <c r="ET67" s="102">
        <f t="shared" si="169"/>
        <v>0</v>
      </c>
      <c r="EU67" s="102">
        <f t="shared" si="169"/>
        <v>0</v>
      </c>
      <c r="EW67">
        <v>67</v>
      </c>
      <c r="FB67" s="85">
        <f ca="1">HLOOKUP(FB$1,$F$1:$BZ$108,$EW67,FALSE)</f>
        <v>3641</v>
      </c>
      <c r="FC67" s="85">
        <f ca="1">HLOOKUP(FC$1,$F$1:$BZ$108,$EW67,FALSE)</f>
        <v>3705</v>
      </c>
      <c r="FD67" s="85">
        <f ca="1">HLOOKUP(FD$1,$F$1:$BZ$108,$EW67,FALSE)</f>
        <v>3798</v>
      </c>
      <c r="FE67" s="85">
        <f ca="1">HLOOKUP(FE$1,$F$1:$BZ$108,$EW67,FALSE)</f>
        <v>3874</v>
      </c>
      <c r="FF67" s="85">
        <f ca="1">HLOOKUP(FF$1,$F$1:$BZ$108,$EW67,FALSE)</f>
        <v>3991</v>
      </c>
      <c r="FG67" s="85">
        <f ca="1">HLOOKUP(FG$1,$F$1:$BZ$108,$EW67,FALSE)</f>
        <v>4036</v>
      </c>
      <c r="FI67" s="85">
        <f t="shared" ref="FI67:FI108" ca="1" si="210">(FG67-FB67)/CA67*100000+FJ67</f>
        <v>72.185545310287239</v>
      </c>
      <c r="FJ67">
        <v>6.6E-3</v>
      </c>
      <c r="FK67" s="85">
        <f ca="1">HLOOKUP(FK$1,$F$1:$BZ$108,$EW67,FALSE)/CA67*100000+FJ67</f>
        <v>737.5109627147325</v>
      </c>
      <c r="FL67" t="str">
        <f t="shared" ref="FL67:FL108" si="211">+C67</f>
        <v xml:space="preserve">Pavia </v>
      </c>
      <c r="FM67">
        <f t="shared" ca="1" si="108"/>
        <v>155.40798672845372</v>
      </c>
      <c r="FN67" t="str">
        <f t="shared" ref="FN67:FN108" ca="1" si="212">VLOOKUP($FM67,$FK$2:$FL$108,2,FALSE)</f>
        <v xml:space="preserve">Siena </v>
      </c>
      <c r="FO67" s="2">
        <v>42</v>
      </c>
      <c r="FP67" s="128">
        <f t="shared" ca="1" si="109"/>
        <v>7.6257803582236763</v>
      </c>
      <c r="FQ67" t="str">
        <f t="shared" ref="FQ67:FQ108" ca="1" si="213">VLOOKUP($FP67,$FI$2:$FL$108,4,FALSE)</f>
        <v xml:space="preserve">Grosseto </v>
      </c>
      <c r="FR67" s="2">
        <v>42</v>
      </c>
      <c r="FS67">
        <f t="shared" ref="FS67:FS108" ca="1" si="214">VLOOKUP(FQ67,$FN$2:$FO$108,2,FALSE)</f>
        <v>47</v>
      </c>
      <c r="FT67">
        <f t="shared" ref="FT67:FT108" ca="1" si="215">IFERROR(FR67+FS67+FJ67,0)</f>
        <v>89.006600000000006</v>
      </c>
      <c r="FU67" t="str">
        <f t="shared" ref="FU67:FU108" ca="1" si="216">+FQ67</f>
        <v xml:space="preserve">Grosseto </v>
      </c>
      <c r="FV67" s="85">
        <f t="shared" ref="FV67:FV108" ca="1" si="217">LARGE($FT$2:$FT$108,ROW(F66))</f>
        <v>81.005399999999995</v>
      </c>
      <c r="FW67" t="str">
        <f t="shared" ref="FW67:FW108" ca="1" si="218">VLOOKUP(FV67,$FT$2:$FU$108,2,FALSE)</f>
        <v xml:space="preserve">Catania </v>
      </c>
    </row>
    <row r="68" spans="1:179" x14ac:dyDescent="0.25">
      <c r="A68">
        <f>IF(B68='Cruscotto province'!$E$3,A67+1,A67)</f>
        <v>10</v>
      </c>
      <c r="B68" t="s">
        <v>76</v>
      </c>
      <c r="C68" t="s">
        <v>208</v>
      </c>
      <c r="D68" s="2">
        <f>IFERROR(_xlfn.NUMBERVALUE(VLOOKUP(C68,'Sel province'!$F$2:$J$150,5,FALSE)),0)</f>
        <v>985</v>
      </c>
      <c r="E68" s="85"/>
      <c r="F68">
        <v>6</v>
      </c>
      <c r="G68" s="85">
        <v>6</v>
      </c>
      <c r="H68">
        <v>10</v>
      </c>
      <c r="I68">
        <v>15</v>
      </c>
      <c r="J68">
        <v>15</v>
      </c>
      <c r="K68">
        <v>12</v>
      </c>
      <c r="L68">
        <v>13</v>
      </c>
      <c r="M68">
        <v>26</v>
      </c>
      <c r="N68">
        <v>37</v>
      </c>
      <c r="O68">
        <v>47</v>
      </c>
      <c r="P68">
        <v>47</v>
      </c>
      <c r="Q68">
        <v>86</v>
      </c>
      <c r="R68">
        <v>104</v>
      </c>
      <c r="S68">
        <v>129</v>
      </c>
      <c r="T68">
        <v>164</v>
      </c>
      <c r="U68">
        <v>236</v>
      </c>
      <c r="V68">
        <v>280</v>
      </c>
      <c r="W68">
        <v>329</v>
      </c>
      <c r="X68">
        <v>376</v>
      </c>
      <c r="Y68">
        <v>424</v>
      </c>
      <c r="Z68">
        <v>472</v>
      </c>
      <c r="AA68">
        <v>523</v>
      </c>
      <c r="AB68">
        <v>600</v>
      </c>
      <c r="AC68">
        <v>658</v>
      </c>
      <c r="AD68">
        <v>729</v>
      </c>
      <c r="AE68">
        <v>775</v>
      </c>
      <c r="AF68">
        <v>792</v>
      </c>
      <c r="AG68">
        <v>813</v>
      </c>
      <c r="AH68">
        <v>822</v>
      </c>
      <c r="AI68">
        <v>844</v>
      </c>
      <c r="AJ68">
        <v>884</v>
      </c>
      <c r="AK68">
        <v>905</v>
      </c>
      <c r="AL68">
        <v>925</v>
      </c>
      <c r="AM68">
        <v>929</v>
      </c>
      <c r="AN68">
        <v>933</v>
      </c>
      <c r="AO68">
        <v>941</v>
      </c>
      <c r="AP68">
        <v>947</v>
      </c>
      <c r="AQ68">
        <v>950</v>
      </c>
      <c r="AR68">
        <v>952</v>
      </c>
      <c r="AS68">
        <v>956</v>
      </c>
      <c r="AT68">
        <v>956</v>
      </c>
      <c r="AU68">
        <v>957</v>
      </c>
      <c r="AV68">
        <v>958</v>
      </c>
      <c r="AW68">
        <v>963</v>
      </c>
      <c r="AX68">
        <v>967</v>
      </c>
      <c r="AY68">
        <v>972</v>
      </c>
      <c r="AZ68">
        <v>975</v>
      </c>
      <c r="BA68">
        <v>976</v>
      </c>
      <c r="BB68">
        <v>977</v>
      </c>
      <c r="BC68">
        <v>981</v>
      </c>
      <c r="BD68">
        <v>981</v>
      </c>
      <c r="BE68">
        <v>982</v>
      </c>
      <c r="BF68">
        <v>985</v>
      </c>
      <c r="CA68" s="101">
        <v>660690</v>
      </c>
      <c r="CB68" s="102">
        <f t="shared" si="171"/>
        <v>9.0814148844389958E-2</v>
      </c>
      <c r="CC68" s="102">
        <f t="shared" si="112"/>
        <v>9.0814148844389958E-2</v>
      </c>
      <c r="CD68" s="102">
        <f t="shared" si="113"/>
        <v>0.15135691474064994</v>
      </c>
      <c r="CE68" s="102">
        <f t="shared" si="114"/>
        <v>0.22703537211097488</v>
      </c>
      <c r="CF68" s="102">
        <f t="shared" si="115"/>
        <v>0.22703537211097488</v>
      </c>
      <c r="CG68" s="102">
        <f t="shared" si="116"/>
        <v>0.18162829768877992</v>
      </c>
      <c r="CH68" s="102">
        <f t="shared" si="117"/>
        <v>0.19676398916284488</v>
      </c>
      <c r="CI68" s="102">
        <f t="shared" si="118"/>
        <v>0.39352797832568975</v>
      </c>
      <c r="CJ68" s="102">
        <f t="shared" si="119"/>
        <v>0.56002058454040471</v>
      </c>
      <c r="CK68" s="102">
        <f t="shared" si="120"/>
        <v>0.71137749928105465</v>
      </c>
      <c r="CL68" s="102">
        <f t="shared" si="121"/>
        <v>0.71137749928105465</v>
      </c>
      <c r="CM68" s="102">
        <f t="shared" si="122"/>
        <v>1.3016694667695894</v>
      </c>
      <c r="CN68" s="102">
        <f t="shared" si="167"/>
        <v>1.574111913302759</v>
      </c>
      <c r="CO68" s="102">
        <f t="shared" si="168"/>
        <v>1.952504200154384</v>
      </c>
      <c r="CP68" s="102">
        <f t="shared" si="172"/>
        <v>2.4822534017466586</v>
      </c>
      <c r="CQ68" s="102">
        <f t="shared" si="173"/>
        <v>3.572023187879338</v>
      </c>
      <c r="CR68" s="102">
        <f t="shared" si="174"/>
        <v>4.2379936127381983</v>
      </c>
      <c r="CS68" s="102">
        <f t="shared" si="175"/>
        <v>4.9796424949673828</v>
      </c>
      <c r="CT68" s="102">
        <f t="shared" si="176"/>
        <v>5.6910199942484372</v>
      </c>
      <c r="CU68" s="102">
        <f t="shared" si="177"/>
        <v>6.4175331850035562</v>
      </c>
      <c r="CV68" s="102">
        <f t="shared" si="178"/>
        <v>7.1440463757586761</v>
      </c>
      <c r="CW68" s="102">
        <f t="shared" si="179"/>
        <v>7.9159666409359914</v>
      </c>
      <c r="CX68" s="102">
        <f t="shared" si="180"/>
        <v>9.0814148844389955</v>
      </c>
      <c r="CY68" s="102">
        <f t="shared" si="181"/>
        <v>9.9592849899347655</v>
      </c>
      <c r="CZ68" s="102">
        <f t="shared" si="182"/>
        <v>11.033919084593379</v>
      </c>
      <c r="DA68" s="102">
        <f t="shared" si="183"/>
        <v>11.730160892400368</v>
      </c>
      <c r="DB68" s="102">
        <f t="shared" si="184"/>
        <v>11.987467647459475</v>
      </c>
      <c r="DC68" s="102">
        <f t="shared" si="185"/>
        <v>12.30531716841484</v>
      </c>
      <c r="DD68" s="102">
        <f t="shared" si="186"/>
        <v>12.441538391681423</v>
      </c>
      <c r="DE68" s="102">
        <f t="shared" si="187"/>
        <v>12.774523604110854</v>
      </c>
      <c r="DF68" s="102">
        <f t="shared" si="188"/>
        <v>13.379951263073453</v>
      </c>
      <c r="DG68" s="102">
        <f t="shared" si="189"/>
        <v>13.697800784028818</v>
      </c>
      <c r="DH68" s="102">
        <f t="shared" si="190"/>
        <v>14.000514613510118</v>
      </c>
      <c r="DI68" s="102">
        <f t="shared" si="191"/>
        <v>14.061057379406378</v>
      </c>
      <c r="DJ68" s="102">
        <f t="shared" si="192"/>
        <v>14.121600145302638</v>
      </c>
      <c r="DK68" s="102">
        <f t="shared" si="193"/>
        <v>14.242685677095158</v>
      </c>
      <c r="DL68" s="102">
        <f t="shared" si="194"/>
        <v>14.333499825939548</v>
      </c>
      <c r="DM68" s="102">
        <f t="shared" si="195"/>
        <v>14.378906900361743</v>
      </c>
      <c r="DN68" s="102">
        <f t="shared" si="196"/>
        <v>14.409178283309872</v>
      </c>
      <c r="DO68" s="102">
        <f t="shared" si="197"/>
        <v>14.469721049206134</v>
      </c>
      <c r="DP68" s="102">
        <f t="shared" si="198"/>
        <v>14.469721049206134</v>
      </c>
      <c r="DQ68" s="102">
        <f t="shared" si="199"/>
        <v>14.484856740680197</v>
      </c>
      <c r="DR68" s="102">
        <f t="shared" si="200"/>
        <v>14.499992432154263</v>
      </c>
      <c r="DS68" s="102">
        <f t="shared" si="201"/>
        <v>14.575670889524588</v>
      </c>
      <c r="DT68" s="102">
        <f t="shared" si="202"/>
        <v>14.636213655420846</v>
      </c>
      <c r="DU68" s="102">
        <f t="shared" si="203"/>
        <v>14.711892112791174</v>
      </c>
      <c r="DV68" s="102">
        <f t="shared" si="204"/>
        <v>14.757299187213366</v>
      </c>
      <c r="DW68" s="102">
        <f t="shared" si="205"/>
        <v>14.772434878687433</v>
      </c>
      <c r="DX68" s="102">
        <f t="shared" si="206"/>
        <v>14.787570570161499</v>
      </c>
      <c r="DY68" s="102">
        <f t="shared" si="207"/>
        <v>14.848113336057757</v>
      </c>
      <c r="DZ68" s="102">
        <f t="shared" si="208"/>
        <v>14.848113336057757</v>
      </c>
      <c r="EA68" s="102">
        <f t="shared" si="209"/>
        <v>14.863249027531824</v>
      </c>
      <c r="EB68" s="102">
        <f t="shared" si="170"/>
        <v>14.908656101954019</v>
      </c>
      <c r="EC68" s="102">
        <f t="shared" si="170"/>
        <v>0</v>
      </c>
      <c r="ED68" s="102">
        <f t="shared" si="170"/>
        <v>0</v>
      </c>
      <c r="EE68" s="102">
        <f t="shared" si="170"/>
        <v>0</v>
      </c>
      <c r="EF68" s="102">
        <f t="shared" si="170"/>
        <v>0</v>
      </c>
      <c r="EG68" s="102">
        <f t="shared" si="170"/>
        <v>0</v>
      </c>
      <c r="EH68" s="102">
        <f t="shared" si="170"/>
        <v>0</v>
      </c>
      <c r="EI68" s="102">
        <f t="shared" si="170"/>
        <v>0</v>
      </c>
      <c r="EJ68" s="102">
        <f t="shared" si="170"/>
        <v>0</v>
      </c>
      <c r="EK68" s="102">
        <f t="shared" si="170"/>
        <v>0</v>
      </c>
      <c r="EL68" s="102">
        <f t="shared" si="170"/>
        <v>0</v>
      </c>
      <c r="EM68" s="102">
        <f t="shared" si="170"/>
        <v>0</v>
      </c>
      <c r="EN68" s="102">
        <f t="shared" si="170"/>
        <v>0</v>
      </c>
      <c r="EO68" s="102">
        <f t="shared" si="170"/>
        <v>0</v>
      </c>
      <c r="EP68" s="102">
        <f t="shared" si="170"/>
        <v>0</v>
      </c>
      <c r="EQ68" s="102">
        <f t="shared" si="169"/>
        <v>0</v>
      </c>
      <c r="ER68" s="102">
        <f t="shared" si="169"/>
        <v>0</v>
      </c>
      <c r="ES68" s="102">
        <f t="shared" si="169"/>
        <v>0</v>
      </c>
      <c r="ET68" s="102">
        <f t="shared" si="169"/>
        <v>0</v>
      </c>
      <c r="EU68" s="102">
        <f t="shared" si="169"/>
        <v>0</v>
      </c>
      <c r="EW68">
        <v>68</v>
      </c>
      <c r="FB68" s="85">
        <f ca="1">HLOOKUP(FB$1,$F$1:$BZ$108,$EW68,FALSE)</f>
        <v>976</v>
      </c>
      <c r="FC68" s="85">
        <f ca="1">HLOOKUP(FC$1,$F$1:$BZ$108,$EW68,FALSE)</f>
        <v>977</v>
      </c>
      <c r="FD68" s="85">
        <f ca="1">HLOOKUP(FD$1,$F$1:$BZ$108,$EW68,FALSE)</f>
        <v>981</v>
      </c>
      <c r="FE68" s="85">
        <f ca="1">HLOOKUP(FE$1,$F$1:$BZ$108,$EW68,FALSE)</f>
        <v>981</v>
      </c>
      <c r="FF68" s="85">
        <f ca="1">HLOOKUP(FF$1,$F$1:$BZ$108,$EW68,FALSE)</f>
        <v>982</v>
      </c>
      <c r="FG68" s="85">
        <f ca="1">HLOOKUP(FG$1,$F$1:$BZ$108,$EW68,FALSE)</f>
        <v>985</v>
      </c>
      <c r="FI68" s="85">
        <f t="shared" ca="1" si="210"/>
        <v>1.3689122326658492</v>
      </c>
      <c r="FJ68">
        <v>6.7000000000000002E-3</v>
      </c>
      <c r="FK68" s="85">
        <f ca="1">HLOOKUP(FK$1,$F$1:$BZ$108,$EW68,FALSE)/CA68*100000+FJ68</f>
        <v>149.09326101954019</v>
      </c>
      <c r="FL68" t="str">
        <f t="shared" si="211"/>
        <v xml:space="preserve">Perugia </v>
      </c>
      <c r="FM68">
        <f t="shared" ca="1" si="108"/>
        <v>149.09326101954019</v>
      </c>
      <c r="FN68" t="str">
        <f t="shared" ca="1" si="212"/>
        <v xml:space="preserve">Perugia </v>
      </c>
      <c r="FO68" s="2">
        <v>41</v>
      </c>
      <c r="FP68" s="128">
        <f t="shared" ca="1" si="109"/>
        <v>7.2131974627457103</v>
      </c>
      <c r="FQ68" t="str">
        <f t="shared" ca="1" si="213"/>
        <v xml:space="preserve">Sassari </v>
      </c>
      <c r="FR68" s="2">
        <v>41</v>
      </c>
      <c r="FS68">
        <f t="shared" ca="1" si="214"/>
        <v>57</v>
      </c>
      <c r="FT68">
        <f t="shared" ca="1" si="215"/>
        <v>98.006699999999995</v>
      </c>
      <c r="FU68" t="str">
        <f t="shared" ca="1" si="216"/>
        <v xml:space="preserve">Sassari </v>
      </c>
      <c r="FV68" s="85">
        <f t="shared" ca="1" si="217"/>
        <v>80.006299999999996</v>
      </c>
      <c r="FW68" t="str">
        <f t="shared" ca="1" si="218"/>
        <v xml:space="preserve">Viterbo </v>
      </c>
    </row>
    <row r="69" spans="1:179" x14ac:dyDescent="0.25">
      <c r="A69">
        <f>IF(B69='Cruscotto province'!$E$3,A68+1,A68)</f>
        <v>10</v>
      </c>
      <c r="B69" t="s">
        <v>69</v>
      </c>
      <c r="C69" t="s">
        <v>209</v>
      </c>
      <c r="D69" s="2">
        <f>IFERROR(_xlfn.NUMBERVALUE(VLOOKUP(C69,'Sel province'!$F$2:$J$150,5,FALSE)),0)</f>
        <v>2411</v>
      </c>
      <c r="E69" s="85"/>
      <c r="F69">
        <v>72</v>
      </c>
      <c r="G69" s="85">
        <v>100</v>
      </c>
      <c r="H69">
        <v>126</v>
      </c>
      <c r="I69">
        <v>159</v>
      </c>
      <c r="J69">
        <v>204</v>
      </c>
      <c r="K69">
        <v>246</v>
      </c>
      <c r="L69">
        <v>296</v>
      </c>
      <c r="M69">
        <v>342</v>
      </c>
      <c r="N69">
        <v>403</v>
      </c>
      <c r="O69">
        <v>496</v>
      </c>
      <c r="P69">
        <v>591</v>
      </c>
      <c r="Q69">
        <v>712</v>
      </c>
      <c r="R69">
        <v>733</v>
      </c>
      <c r="S69">
        <v>812</v>
      </c>
      <c r="T69">
        <v>910</v>
      </c>
      <c r="U69">
        <v>983</v>
      </c>
      <c r="V69">
        <v>1099</v>
      </c>
      <c r="W69">
        <v>1186</v>
      </c>
      <c r="X69">
        <v>1249</v>
      </c>
      <c r="Y69">
        <v>1312</v>
      </c>
      <c r="Z69">
        <v>1371</v>
      </c>
      <c r="AA69">
        <v>1432</v>
      </c>
      <c r="AB69">
        <v>1474</v>
      </c>
      <c r="AC69">
        <v>1475</v>
      </c>
      <c r="AD69">
        <v>1507</v>
      </c>
      <c r="AE69">
        <v>1577</v>
      </c>
      <c r="AF69">
        <v>1639</v>
      </c>
      <c r="AG69">
        <v>1664</v>
      </c>
      <c r="AH69">
        <v>1722</v>
      </c>
      <c r="AI69">
        <v>1756</v>
      </c>
      <c r="AJ69">
        <v>1786</v>
      </c>
      <c r="AK69">
        <v>1820</v>
      </c>
      <c r="AL69">
        <v>1853</v>
      </c>
      <c r="AM69">
        <v>1919</v>
      </c>
      <c r="AN69">
        <v>1956</v>
      </c>
      <c r="AO69">
        <v>2001</v>
      </c>
      <c r="AP69">
        <v>2044</v>
      </c>
      <c r="AQ69">
        <v>2093</v>
      </c>
      <c r="AR69">
        <v>2121</v>
      </c>
      <c r="AS69">
        <v>2140</v>
      </c>
      <c r="AT69">
        <v>2181</v>
      </c>
      <c r="AU69">
        <v>2195</v>
      </c>
      <c r="AV69">
        <v>2230</v>
      </c>
      <c r="AW69">
        <v>2249</v>
      </c>
      <c r="AX69">
        <v>2277</v>
      </c>
      <c r="AY69">
        <v>2293</v>
      </c>
      <c r="AZ69">
        <v>2312</v>
      </c>
      <c r="BA69">
        <v>2333</v>
      </c>
      <c r="BB69">
        <v>2347</v>
      </c>
      <c r="BC69">
        <v>2366</v>
      </c>
      <c r="BD69">
        <v>2374</v>
      </c>
      <c r="BE69">
        <v>2401</v>
      </c>
      <c r="BF69">
        <v>2411</v>
      </c>
      <c r="CA69" s="101">
        <v>360711</v>
      </c>
      <c r="CB69" s="102">
        <f t="shared" si="171"/>
        <v>1.9960577858729009</v>
      </c>
      <c r="CC69" s="102">
        <f t="shared" si="112"/>
        <v>2.7723024803790293</v>
      </c>
      <c r="CD69" s="102">
        <f t="shared" si="113"/>
        <v>3.493101125277577</v>
      </c>
      <c r="CE69" s="102">
        <f t="shared" si="114"/>
        <v>4.4079609438026566</v>
      </c>
      <c r="CF69" s="102">
        <f t="shared" si="115"/>
        <v>5.6554970599732197</v>
      </c>
      <c r="CG69" s="102">
        <f t="shared" si="116"/>
        <v>6.8198641017324118</v>
      </c>
      <c r="CH69" s="102">
        <f t="shared" si="117"/>
        <v>8.2060153419219262</v>
      </c>
      <c r="CI69" s="102">
        <f t="shared" si="118"/>
        <v>9.4812744828962803</v>
      </c>
      <c r="CJ69" s="102">
        <f t="shared" si="119"/>
        <v>11.172378995927486</v>
      </c>
      <c r="CK69" s="102">
        <f t="shared" si="120"/>
        <v>13.750620302679984</v>
      </c>
      <c r="CL69" s="102">
        <f t="shared" si="121"/>
        <v>16.384307659040061</v>
      </c>
      <c r="CM69" s="102">
        <f t="shared" si="122"/>
        <v>19.738793660298686</v>
      </c>
      <c r="CN69" s="102">
        <f t="shared" si="167"/>
        <v>20.320977181178282</v>
      </c>
      <c r="CO69" s="102">
        <f t="shared" si="168"/>
        <v>22.511096140677719</v>
      </c>
      <c r="CP69" s="102">
        <f t="shared" si="172"/>
        <v>25.227952571449165</v>
      </c>
      <c r="CQ69" s="102">
        <f t="shared" si="173"/>
        <v>27.251733382125856</v>
      </c>
      <c r="CR69" s="102">
        <f t="shared" si="174"/>
        <v>30.46760425936553</v>
      </c>
      <c r="CS69" s="102">
        <f t="shared" si="175"/>
        <v>32.879507417295287</v>
      </c>
      <c r="CT69" s="102">
        <f t="shared" si="176"/>
        <v>34.626057979934075</v>
      </c>
      <c r="CU69" s="102">
        <f t="shared" si="177"/>
        <v>36.372608542572863</v>
      </c>
      <c r="CV69" s="102">
        <f t="shared" si="178"/>
        <v>38.008267005996487</v>
      </c>
      <c r="CW69" s="102">
        <f t="shared" si="179"/>
        <v>39.699371519027693</v>
      </c>
      <c r="CX69" s="102">
        <f t="shared" si="180"/>
        <v>40.863738560786885</v>
      </c>
      <c r="CY69" s="102">
        <f t="shared" si="181"/>
        <v>40.891461585590676</v>
      </c>
      <c r="CZ69" s="102">
        <f t="shared" si="182"/>
        <v>41.778598379311966</v>
      </c>
      <c r="DA69" s="102">
        <f t="shared" si="183"/>
        <v>43.71921011557729</v>
      </c>
      <c r="DB69" s="102">
        <f t="shared" si="184"/>
        <v>45.438037653412287</v>
      </c>
      <c r="DC69" s="102">
        <f t="shared" si="185"/>
        <v>46.13111327350704</v>
      </c>
      <c r="DD69" s="102">
        <f t="shared" si="186"/>
        <v>47.739048712126888</v>
      </c>
      <c r="DE69" s="102">
        <f t="shared" si="187"/>
        <v>48.681631555455759</v>
      </c>
      <c r="DF69" s="102">
        <f t="shared" si="188"/>
        <v>49.51332229956946</v>
      </c>
      <c r="DG69" s="102">
        <f t="shared" si="189"/>
        <v>50.455905142898331</v>
      </c>
      <c r="DH69" s="102">
        <f t="shared" si="190"/>
        <v>51.370764961423404</v>
      </c>
      <c r="DI69" s="102">
        <f t="shared" si="191"/>
        <v>53.200484598473572</v>
      </c>
      <c r="DJ69" s="102">
        <f t="shared" si="192"/>
        <v>54.226236516213817</v>
      </c>
      <c r="DK69" s="102">
        <f t="shared" si="193"/>
        <v>55.473772632384375</v>
      </c>
      <c r="DL69" s="102">
        <f t="shared" si="194"/>
        <v>56.665862698947358</v>
      </c>
      <c r="DM69" s="102">
        <f t="shared" si="195"/>
        <v>58.024290914333086</v>
      </c>
      <c r="DN69" s="102">
        <f t="shared" si="196"/>
        <v>58.800535608839205</v>
      </c>
      <c r="DO69" s="102">
        <f t="shared" si="197"/>
        <v>59.327273080111226</v>
      </c>
      <c r="DP69" s="102">
        <f t="shared" si="198"/>
        <v>60.46391709706662</v>
      </c>
      <c r="DQ69" s="102">
        <f t="shared" si="199"/>
        <v>60.852039444319693</v>
      </c>
      <c r="DR69" s="102">
        <f t="shared" si="200"/>
        <v>61.822345312452356</v>
      </c>
      <c r="DS69" s="102">
        <f t="shared" si="201"/>
        <v>62.34908278372437</v>
      </c>
      <c r="DT69" s="102">
        <f t="shared" si="202"/>
        <v>63.125327478230489</v>
      </c>
      <c r="DU69" s="102">
        <f t="shared" si="203"/>
        <v>63.568895875091137</v>
      </c>
      <c r="DV69" s="102">
        <f t="shared" si="204"/>
        <v>64.095633346363158</v>
      </c>
      <c r="DW69" s="102">
        <f t="shared" si="205"/>
        <v>64.677816867242754</v>
      </c>
      <c r="DX69" s="102">
        <f t="shared" si="206"/>
        <v>65.065939214495813</v>
      </c>
      <c r="DY69" s="102">
        <f t="shared" si="207"/>
        <v>65.592676685767827</v>
      </c>
      <c r="DZ69" s="102">
        <f t="shared" si="208"/>
        <v>65.814460884198155</v>
      </c>
      <c r="EA69" s="102">
        <f t="shared" si="209"/>
        <v>66.562982553900497</v>
      </c>
      <c r="EB69" s="102">
        <f t="shared" si="170"/>
        <v>66.840212801938392</v>
      </c>
      <c r="EC69" s="102">
        <f t="shared" si="170"/>
        <v>0</v>
      </c>
      <c r="ED69" s="102">
        <f t="shared" si="170"/>
        <v>0</v>
      </c>
      <c r="EE69" s="102">
        <f t="shared" si="170"/>
        <v>0</v>
      </c>
      <c r="EF69" s="102">
        <f t="shared" si="170"/>
        <v>0</v>
      </c>
      <c r="EG69" s="102">
        <f t="shared" si="170"/>
        <v>0</v>
      </c>
      <c r="EH69" s="102">
        <f t="shared" si="170"/>
        <v>0</v>
      </c>
      <c r="EI69" s="102">
        <f t="shared" si="170"/>
        <v>0</v>
      </c>
      <c r="EJ69" s="102">
        <f t="shared" si="170"/>
        <v>0</v>
      </c>
      <c r="EK69" s="102">
        <f t="shared" si="170"/>
        <v>0</v>
      </c>
      <c r="EL69" s="102">
        <f t="shared" si="170"/>
        <v>0</v>
      </c>
      <c r="EM69" s="102">
        <f t="shared" si="170"/>
        <v>0</v>
      </c>
      <c r="EN69" s="102">
        <f t="shared" si="170"/>
        <v>0</v>
      </c>
      <c r="EO69" s="102">
        <f t="shared" si="170"/>
        <v>0</v>
      </c>
      <c r="EP69" s="102">
        <f t="shared" si="170"/>
        <v>0</v>
      </c>
      <c r="EQ69" s="102">
        <f t="shared" si="169"/>
        <v>0</v>
      </c>
      <c r="ER69" s="102">
        <f t="shared" si="169"/>
        <v>0</v>
      </c>
      <c r="ES69" s="102">
        <f t="shared" si="169"/>
        <v>0</v>
      </c>
      <c r="ET69" s="102">
        <f t="shared" si="169"/>
        <v>0</v>
      </c>
      <c r="EU69" s="102">
        <f t="shared" si="169"/>
        <v>0</v>
      </c>
      <c r="EW69">
        <v>69</v>
      </c>
      <c r="FB69" s="85">
        <f ca="1">HLOOKUP(FB$1,$F$1:$BZ$108,$EW69,FALSE)</f>
        <v>2333</v>
      </c>
      <c r="FC69" s="85">
        <f ca="1">HLOOKUP(FC$1,$F$1:$BZ$108,$EW69,FALSE)</f>
        <v>2347</v>
      </c>
      <c r="FD69" s="85">
        <f ca="1">HLOOKUP(FD$1,$F$1:$BZ$108,$EW69,FALSE)</f>
        <v>2366</v>
      </c>
      <c r="FE69" s="85">
        <f ca="1">HLOOKUP(FE$1,$F$1:$BZ$108,$EW69,FALSE)</f>
        <v>2374</v>
      </c>
      <c r="FF69" s="85">
        <f ca="1">HLOOKUP(FF$1,$F$1:$BZ$108,$EW69,FALSE)</f>
        <v>2401</v>
      </c>
      <c r="FG69" s="85">
        <f ca="1">HLOOKUP(FG$1,$F$1:$BZ$108,$EW69,FALSE)</f>
        <v>2411</v>
      </c>
      <c r="FI69" s="85">
        <f t="shared" ca="1" si="210"/>
        <v>21.630759346956427</v>
      </c>
      <c r="FJ69">
        <v>6.7999999999999996E-3</v>
      </c>
      <c r="FK69" s="85">
        <f ca="1">HLOOKUP(FK$1,$F$1:$BZ$108,$EW69,FALSE)/CA69*100000+FJ69</f>
        <v>668.40892801938401</v>
      </c>
      <c r="FL69" t="str">
        <f t="shared" si="211"/>
        <v xml:space="preserve">Pesaro e Urbino </v>
      </c>
      <c r="FM69">
        <f t="shared" ca="1" si="108"/>
        <v>148.52229304843269</v>
      </c>
      <c r="FN69" t="str">
        <f t="shared" ca="1" si="212"/>
        <v xml:space="preserve">Livorno </v>
      </c>
      <c r="FO69" s="2">
        <v>40</v>
      </c>
      <c r="FP69" s="128">
        <f t="shared" ca="1" si="109"/>
        <v>6.9217993024844402</v>
      </c>
      <c r="FQ69" t="str">
        <f t="shared" ca="1" si="213"/>
        <v xml:space="preserve">Roma </v>
      </c>
      <c r="FR69" s="2">
        <v>40</v>
      </c>
      <c r="FS69">
        <f t="shared" ca="1" si="214"/>
        <v>32</v>
      </c>
      <c r="FT69">
        <f t="shared" ca="1" si="215"/>
        <v>72.006799999999998</v>
      </c>
      <c r="FU69" t="str">
        <f t="shared" ca="1" si="216"/>
        <v xml:space="preserve">Roma </v>
      </c>
      <c r="FV69" s="85">
        <f t="shared" ca="1" si="217"/>
        <v>80.005899999999997</v>
      </c>
      <c r="FW69" t="str">
        <f t="shared" ca="1" si="218"/>
        <v xml:space="preserve">Bari </v>
      </c>
    </row>
    <row r="70" spans="1:179" x14ac:dyDescent="0.25">
      <c r="A70">
        <f>IF(B70='Cruscotto province'!$E$3,A69+1,A69)</f>
        <v>10</v>
      </c>
      <c r="B70" t="s">
        <v>60</v>
      </c>
      <c r="C70" t="s">
        <v>210</v>
      </c>
      <c r="D70" s="2">
        <f>IFERROR(_xlfn.NUMBERVALUE(VLOOKUP(C70,'Sel province'!$F$2:$J$150,5,FALSE)),0)</f>
        <v>1253</v>
      </c>
      <c r="E70" s="85"/>
      <c r="F70">
        <v>1</v>
      </c>
      <c r="G70" s="85">
        <v>1</v>
      </c>
      <c r="H70">
        <v>1</v>
      </c>
      <c r="I70">
        <v>2</v>
      </c>
      <c r="J70">
        <v>8</v>
      </c>
      <c r="K70">
        <v>14</v>
      </c>
      <c r="L70">
        <v>18</v>
      </c>
      <c r="M70">
        <v>18</v>
      </c>
      <c r="N70">
        <v>48</v>
      </c>
      <c r="O70">
        <v>48</v>
      </c>
      <c r="P70">
        <v>65</v>
      </c>
      <c r="Q70">
        <v>82</v>
      </c>
      <c r="R70">
        <v>101</v>
      </c>
      <c r="S70">
        <v>138</v>
      </c>
      <c r="T70">
        <v>160</v>
      </c>
      <c r="U70">
        <v>223</v>
      </c>
      <c r="V70">
        <v>259</v>
      </c>
      <c r="W70">
        <v>302</v>
      </c>
      <c r="X70">
        <v>334</v>
      </c>
      <c r="Y70">
        <v>370</v>
      </c>
      <c r="Z70">
        <v>369</v>
      </c>
      <c r="AA70">
        <v>412</v>
      </c>
      <c r="AB70">
        <v>445</v>
      </c>
      <c r="AC70">
        <v>476</v>
      </c>
      <c r="AD70">
        <v>512</v>
      </c>
      <c r="AE70">
        <v>576</v>
      </c>
      <c r="AF70">
        <v>594</v>
      </c>
      <c r="AG70">
        <v>622</v>
      </c>
      <c r="AH70">
        <v>631</v>
      </c>
      <c r="AI70">
        <v>646</v>
      </c>
      <c r="AJ70">
        <v>669</v>
      </c>
      <c r="AK70">
        <v>700</v>
      </c>
      <c r="AL70">
        <v>727</v>
      </c>
      <c r="AM70">
        <v>728</v>
      </c>
      <c r="AN70">
        <v>756</v>
      </c>
      <c r="AO70">
        <v>771</v>
      </c>
      <c r="AP70">
        <v>805</v>
      </c>
      <c r="AQ70">
        <v>838</v>
      </c>
      <c r="AR70">
        <v>869</v>
      </c>
      <c r="AS70">
        <v>889</v>
      </c>
      <c r="AT70">
        <v>930</v>
      </c>
      <c r="AU70">
        <v>947</v>
      </c>
      <c r="AV70">
        <v>971</v>
      </c>
      <c r="AW70">
        <v>1005</v>
      </c>
      <c r="AX70">
        <v>1042</v>
      </c>
      <c r="AY70">
        <v>1071</v>
      </c>
      <c r="AZ70">
        <v>1094</v>
      </c>
      <c r="BA70">
        <v>1143</v>
      </c>
      <c r="BB70">
        <v>1190</v>
      </c>
      <c r="BC70">
        <v>1215</v>
      </c>
      <c r="BD70">
        <v>1236</v>
      </c>
      <c r="BE70">
        <v>1244</v>
      </c>
      <c r="BF70">
        <v>1253</v>
      </c>
      <c r="CA70" s="101">
        <v>321309</v>
      </c>
      <c r="CB70" s="102">
        <f t="shared" si="171"/>
        <v>3.1122688751326604E-2</v>
      </c>
      <c r="CC70" s="102">
        <f t="shared" si="112"/>
        <v>3.1122688751326604E-2</v>
      </c>
      <c r="CD70" s="102">
        <f t="shared" si="113"/>
        <v>3.1122688751326604E-2</v>
      </c>
      <c r="CE70" s="102">
        <f t="shared" si="114"/>
        <v>6.2245377502653208E-2</v>
      </c>
      <c r="CF70" s="102">
        <f t="shared" si="115"/>
        <v>0.24898151001061283</v>
      </c>
      <c r="CG70" s="102">
        <f t="shared" si="116"/>
        <v>0.43571764251857248</v>
      </c>
      <c r="CH70" s="102">
        <f t="shared" si="117"/>
        <v>0.56020839752387885</v>
      </c>
      <c r="CI70" s="102">
        <f t="shared" si="118"/>
        <v>0.56020839752387885</v>
      </c>
      <c r="CJ70" s="102">
        <f t="shared" si="119"/>
        <v>1.4938890600636769</v>
      </c>
      <c r="CK70" s="102">
        <f t="shared" si="120"/>
        <v>1.4938890600636769</v>
      </c>
      <c r="CL70" s="102">
        <f t="shared" si="121"/>
        <v>2.0229747688362294</v>
      </c>
      <c r="CM70" s="102">
        <f t="shared" si="122"/>
        <v>2.5520604776087814</v>
      </c>
      <c r="CN70" s="102">
        <f t="shared" si="167"/>
        <v>3.1433915638839873</v>
      </c>
      <c r="CO70" s="102">
        <f t="shared" si="168"/>
        <v>4.2949310476830709</v>
      </c>
      <c r="CP70" s="102">
        <f t="shared" si="172"/>
        <v>4.9796302002122568</v>
      </c>
      <c r="CQ70" s="102">
        <f t="shared" si="173"/>
        <v>6.9403595915458327</v>
      </c>
      <c r="CR70" s="102">
        <f t="shared" si="174"/>
        <v>8.0607763865935915</v>
      </c>
      <c r="CS70" s="102">
        <f t="shared" si="175"/>
        <v>9.3990520029006355</v>
      </c>
      <c r="CT70" s="102">
        <f t="shared" si="176"/>
        <v>10.394978042943086</v>
      </c>
      <c r="CU70" s="102">
        <f t="shared" si="177"/>
        <v>11.515394837990844</v>
      </c>
      <c r="CV70" s="102">
        <f t="shared" si="178"/>
        <v>11.484272149239517</v>
      </c>
      <c r="CW70" s="102">
        <f t="shared" si="179"/>
        <v>12.822547765546561</v>
      </c>
      <c r="CX70" s="102">
        <f t="shared" si="180"/>
        <v>13.849596494340339</v>
      </c>
      <c r="CY70" s="102">
        <f t="shared" si="181"/>
        <v>14.814399845631465</v>
      </c>
      <c r="CZ70" s="102">
        <f t="shared" si="182"/>
        <v>15.934816640679221</v>
      </c>
      <c r="DA70" s="102">
        <f t="shared" si="183"/>
        <v>17.926668720764123</v>
      </c>
      <c r="DB70" s="102">
        <f t="shared" si="184"/>
        <v>18.486877118288003</v>
      </c>
      <c r="DC70" s="102">
        <f t="shared" si="185"/>
        <v>19.358312403325147</v>
      </c>
      <c r="DD70" s="102">
        <f t="shared" si="186"/>
        <v>19.638416602087091</v>
      </c>
      <c r="DE70" s="102">
        <f t="shared" si="187"/>
        <v>20.105256933356987</v>
      </c>
      <c r="DF70" s="102">
        <f t="shared" si="188"/>
        <v>20.821078774637499</v>
      </c>
      <c r="DG70" s="102">
        <f t="shared" si="189"/>
        <v>21.78588212592862</v>
      </c>
      <c r="DH70" s="102">
        <f t="shared" si="190"/>
        <v>22.626194722214443</v>
      </c>
      <c r="DI70" s="102">
        <f t="shared" si="191"/>
        <v>22.657317410965771</v>
      </c>
      <c r="DJ70" s="102">
        <f t="shared" si="192"/>
        <v>23.528752696002911</v>
      </c>
      <c r="DK70" s="102">
        <f t="shared" si="193"/>
        <v>23.995593027272811</v>
      </c>
      <c r="DL70" s="102">
        <f t="shared" si="194"/>
        <v>25.053764444817919</v>
      </c>
      <c r="DM70" s="102">
        <f t="shared" si="195"/>
        <v>26.080813173611695</v>
      </c>
      <c r="DN70" s="102">
        <f t="shared" si="196"/>
        <v>27.045616524902822</v>
      </c>
      <c r="DO70" s="102">
        <f t="shared" si="197"/>
        <v>27.668070299929351</v>
      </c>
      <c r="DP70" s="102">
        <f t="shared" si="198"/>
        <v>28.944100538733743</v>
      </c>
      <c r="DQ70" s="102">
        <f t="shared" si="199"/>
        <v>29.473186247506291</v>
      </c>
      <c r="DR70" s="102">
        <f t="shared" si="200"/>
        <v>30.220130777538134</v>
      </c>
      <c r="DS70" s="102">
        <f t="shared" si="201"/>
        <v>31.278302195083239</v>
      </c>
      <c r="DT70" s="102">
        <f t="shared" si="202"/>
        <v>32.429841678882326</v>
      </c>
      <c r="DU70" s="102">
        <f t="shared" si="203"/>
        <v>33.332399652670794</v>
      </c>
      <c r="DV70" s="102">
        <f t="shared" si="204"/>
        <v>34.048221493951303</v>
      </c>
      <c r="DW70" s="102">
        <f t="shared" si="205"/>
        <v>35.573233242766307</v>
      </c>
      <c r="DX70" s="102">
        <f t="shared" si="206"/>
        <v>37.035999614078655</v>
      </c>
      <c r="DY70" s="102">
        <f t="shared" si="207"/>
        <v>37.814066832861826</v>
      </c>
      <c r="DZ70" s="102">
        <f t="shared" si="208"/>
        <v>38.467643296639686</v>
      </c>
      <c r="EA70" s="102">
        <f t="shared" si="209"/>
        <v>38.716624806650294</v>
      </c>
      <c r="EB70" s="102">
        <f t="shared" si="170"/>
        <v>38.996729005412234</v>
      </c>
      <c r="EC70" s="102">
        <f t="shared" si="170"/>
        <v>0</v>
      </c>
      <c r="ED70" s="102">
        <f t="shared" si="170"/>
        <v>0</v>
      </c>
      <c r="EE70" s="102">
        <f t="shared" si="170"/>
        <v>0</v>
      </c>
      <c r="EF70" s="102">
        <f t="shared" si="170"/>
        <v>0</v>
      </c>
      <c r="EG70" s="102">
        <f t="shared" si="170"/>
        <v>0</v>
      </c>
      <c r="EH70" s="102">
        <f t="shared" si="170"/>
        <v>0</v>
      </c>
      <c r="EI70" s="102">
        <f t="shared" si="170"/>
        <v>0</v>
      </c>
      <c r="EJ70" s="102">
        <f t="shared" si="170"/>
        <v>0</v>
      </c>
      <c r="EK70" s="102">
        <f t="shared" si="170"/>
        <v>0</v>
      </c>
      <c r="EL70" s="102">
        <f t="shared" si="170"/>
        <v>0</v>
      </c>
      <c r="EM70" s="102">
        <f t="shared" si="170"/>
        <v>0</v>
      </c>
      <c r="EN70" s="102">
        <f t="shared" si="170"/>
        <v>0</v>
      </c>
      <c r="EO70" s="102">
        <f t="shared" si="170"/>
        <v>0</v>
      </c>
      <c r="EP70" s="102">
        <f t="shared" si="170"/>
        <v>0</v>
      </c>
      <c r="EQ70" s="102">
        <f t="shared" si="169"/>
        <v>0</v>
      </c>
      <c r="ER70" s="102">
        <f t="shared" si="169"/>
        <v>0</v>
      </c>
      <c r="ES70" s="102">
        <f t="shared" si="169"/>
        <v>0</v>
      </c>
      <c r="ET70" s="102">
        <f t="shared" si="169"/>
        <v>0</v>
      </c>
      <c r="EU70" s="102">
        <f t="shared" si="169"/>
        <v>0</v>
      </c>
      <c r="EW70">
        <v>70</v>
      </c>
      <c r="FB70" s="85">
        <f ca="1">HLOOKUP(FB$1,$F$1:$BZ$108,$EW70,FALSE)</f>
        <v>1143</v>
      </c>
      <c r="FC70" s="85">
        <f ca="1">HLOOKUP(FC$1,$F$1:$BZ$108,$EW70,FALSE)</f>
        <v>1190</v>
      </c>
      <c r="FD70" s="85">
        <f ca="1">HLOOKUP(FD$1,$F$1:$BZ$108,$EW70,FALSE)</f>
        <v>1215</v>
      </c>
      <c r="FE70" s="85">
        <f ca="1">HLOOKUP(FE$1,$F$1:$BZ$108,$EW70,FALSE)</f>
        <v>1236</v>
      </c>
      <c r="FF70" s="85">
        <f ca="1">HLOOKUP(FF$1,$F$1:$BZ$108,$EW70,FALSE)</f>
        <v>1244</v>
      </c>
      <c r="FG70" s="85">
        <f ca="1">HLOOKUP(FG$1,$F$1:$BZ$108,$EW70,FALSE)</f>
        <v>1253</v>
      </c>
      <c r="FI70" s="85">
        <f t="shared" ca="1" si="210"/>
        <v>34.241857626459272</v>
      </c>
      <c r="FJ70">
        <v>6.8999999999999999E-3</v>
      </c>
      <c r="FK70" s="85">
        <f ca="1">HLOOKUP(FK$1,$F$1:$BZ$108,$EW70,FALSE)/CA70*100000+FJ70</f>
        <v>389.97419005412235</v>
      </c>
      <c r="FL70" t="str">
        <f t="shared" si="211"/>
        <v xml:space="preserve">Pescara </v>
      </c>
      <c r="FM70">
        <f t="shared" ca="1" si="108"/>
        <v>146.36059569096216</v>
      </c>
      <c r="FN70" t="str">
        <f t="shared" ca="1" si="212"/>
        <v xml:space="preserve">Terni </v>
      </c>
      <c r="FO70" s="2">
        <v>39</v>
      </c>
      <c r="FP70" s="128">
        <f t="shared" ca="1" si="109"/>
        <v>6.8815651547584338</v>
      </c>
      <c r="FQ70" t="str">
        <f t="shared" ca="1" si="213"/>
        <v xml:space="preserve">Pisa </v>
      </c>
      <c r="FR70" s="2">
        <v>39</v>
      </c>
      <c r="FS70">
        <f t="shared" ca="1" si="214"/>
        <v>51</v>
      </c>
      <c r="FT70">
        <f t="shared" ca="1" si="215"/>
        <v>90.006900000000002</v>
      </c>
      <c r="FU70" t="str">
        <f t="shared" ca="1" si="216"/>
        <v xml:space="preserve">Pisa </v>
      </c>
      <c r="FV70" s="85">
        <f t="shared" ca="1" si="217"/>
        <v>75.007800000000003</v>
      </c>
      <c r="FW70" t="str">
        <f t="shared" ca="1" si="218"/>
        <v xml:space="preserve">Udine </v>
      </c>
    </row>
    <row r="71" spans="1:179" x14ac:dyDescent="0.25">
      <c r="A71">
        <f>IF(B71='Cruscotto province'!$E$3,A70+1,A70)</f>
        <v>10</v>
      </c>
      <c r="B71" t="s">
        <v>413</v>
      </c>
      <c r="C71" t="s">
        <v>211</v>
      </c>
      <c r="D71" s="2">
        <f>IFERROR(_xlfn.NUMBERVALUE(VLOOKUP(C71,'Sel province'!$F$2:$J$150,5,FALSE)),0)</f>
        <v>3695</v>
      </c>
      <c r="E71" s="85"/>
      <c r="F71">
        <v>319</v>
      </c>
      <c r="G71" s="85">
        <v>378</v>
      </c>
      <c r="H71">
        <v>426</v>
      </c>
      <c r="I71">
        <v>479</v>
      </c>
      <c r="J71">
        <v>528</v>
      </c>
      <c r="K71">
        <v>602</v>
      </c>
      <c r="L71">
        <v>633</v>
      </c>
      <c r="M71">
        <v>664</v>
      </c>
      <c r="N71">
        <v>679</v>
      </c>
      <c r="O71">
        <v>710</v>
      </c>
      <c r="P71">
        <v>853</v>
      </c>
      <c r="Q71">
        <v>1012</v>
      </c>
      <c r="R71">
        <v>1073</v>
      </c>
      <c r="S71">
        <v>1204</v>
      </c>
      <c r="T71">
        <v>1340</v>
      </c>
      <c r="U71">
        <v>1428</v>
      </c>
      <c r="V71">
        <v>1575</v>
      </c>
      <c r="W71">
        <v>1693</v>
      </c>
      <c r="X71">
        <v>1765</v>
      </c>
      <c r="Y71">
        <v>1885</v>
      </c>
      <c r="Z71">
        <v>1981</v>
      </c>
      <c r="AA71">
        <v>2122</v>
      </c>
      <c r="AB71">
        <v>2213</v>
      </c>
      <c r="AC71">
        <v>2276</v>
      </c>
      <c r="AD71">
        <v>2390</v>
      </c>
      <c r="AE71">
        <v>2475</v>
      </c>
      <c r="AF71">
        <v>2516</v>
      </c>
      <c r="AG71">
        <v>2635</v>
      </c>
      <c r="AH71">
        <v>2716</v>
      </c>
      <c r="AI71">
        <v>2765</v>
      </c>
      <c r="AJ71">
        <v>2811</v>
      </c>
      <c r="AK71">
        <v>2842</v>
      </c>
      <c r="AL71">
        <v>2892</v>
      </c>
      <c r="AM71">
        <v>2936</v>
      </c>
      <c r="AN71">
        <v>2953</v>
      </c>
      <c r="AO71">
        <v>2980</v>
      </c>
      <c r="AP71">
        <v>3020</v>
      </c>
      <c r="AQ71">
        <v>3049</v>
      </c>
      <c r="AR71">
        <v>3063</v>
      </c>
      <c r="AS71">
        <v>3100</v>
      </c>
      <c r="AT71">
        <v>3138</v>
      </c>
      <c r="AU71">
        <v>3167</v>
      </c>
      <c r="AV71">
        <v>3223</v>
      </c>
      <c r="AW71">
        <v>3249</v>
      </c>
      <c r="AX71">
        <v>3274</v>
      </c>
      <c r="AY71">
        <v>3299</v>
      </c>
      <c r="AZ71">
        <v>3369</v>
      </c>
      <c r="BA71">
        <v>3393</v>
      </c>
      <c r="BB71">
        <v>3460</v>
      </c>
      <c r="BC71">
        <v>3533</v>
      </c>
      <c r="BD71">
        <v>3586</v>
      </c>
      <c r="BE71">
        <v>3635</v>
      </c>
      <c r="BF71">
        <v>3695</v>
      </c>
      <c r="CA71" s="101">
        <v>286758</v>
      </c>
      <c r="CB71" s="102">
        <f t="shared" si="171"/>
        <v>11.124362703045774</v>
      </c>
      <c r="CC71" s="102">
        <f t="shared" si="112"/>
        <v>13.181846713953927</v>
      </c>
      <c r="CD71" s="102">
        <f t="shared" si="113"/>
        <v>14.855732010963949</v>
      </c>
      <c r="CE71" s="102">
        <f t="shared" si="114"/>
        <v>16.703980359745849</v>
      </c>
      <c r="CF71" s="102">
        <f t="shared" si="115"/>
        <v>18.412738267110246</v>
      </c>
      <c r="CG71" s="102">
        <f t="shared" si="116"/>
        <v>20.993311433334032</v>
      </c>
      <c r="CH71" s="102">
        <f t="shared" si="117"/>
        <v>22.074362354319671</v>
      </c>
      <c r="CI71" s="102">
        <f t="shared" si="118"/>
        <v>23.15541327530531</v>
      </c>
      <c r="CJ71" s="102">
        <f t="shared" si="119"/>
        <v>23.678502430620942</v>
      </c>
      <c r="CK71" s="102">
        <f t="shared" si="120"/>
        <v>24.759553351606581</v>
      </c>
      <c r="CL71" s="102">
        <f t="shared" si="121"/>
        <v>29.746336632282272</v>
      </c>
      <c r="CM71" s="102">
        <f t="shared" si="122"/>
        <v>35.291081678627968</v>
      </c>
      <c r="CN71" s="102">
        <f t="shared" si="167"/>
        <v>37.418310910244877</v>
      </c>
      <c r="CO71" s="102">
        <f t="shared" si="168"/>
        <v>41.986622866668064</v>
      </c>
      <c r="CP71" s="102">
        <f t="shared" si="172"/>
        <v>46.729297874863121</v>
      </c>
      <c r="CQ71" s="102">
        <f t="shared" si="173"/>
        <v>49.798087586048169</v>
      </c>
      <c r="CR71" s="102">
        <f t="shared" si="174"/>
        <v>54.924361308141364</v>
      </c>
      <c r="CS71" s="102">
        <f t="shared" si="175"/>
        <v>59.039329329957667</v>
      </c>
      <c r="CT71" s="102">
        <f t="shared" si="176"/>
        <v>61.550157275472699</v>
      </c>
      <c r="CU71" s="102">
        <f t="shared" si="177"/>
        <v>65.734870517997763</v>
      </c>
      <c r="CV71" s="102">
        <f t="shared" si="178"/>
        <v>69.082641112017797</v>
      </c>
      <c r="CW71" s="102">
        <f t="shared" si="179"/>
        <v>73.999679171984738</v>
      </c>
      <c r="CX71" s="102">
        <f t="shared" si="180"/>
        <v>77.173086714232909</v>
      </c>
      <c r="CY71" s="102">
        <f t="shared" si="181"/>
        <v>79.370061166558571</v>
      </c>
      <c r="CZ71" s="102">
        <f t="shared" si="182"/>
        <v>83.345538746957359</v>
      </c>
      <c r="DA71" s="102">
        <f t="shared" si="183"/>
        <v>86.309710627079284</v>
      </c>
      <c r="DB71" s="102">
        <f t="shared" si="184"/>
        <v>87.73948765160867</v>
      </c>
      <c r="DC71" s="102">
        <f t="shared" si="185"/>
        <v>91.889328283779363</v>
      </c>
      <c r="DD71" s="102">
        <f t="shared" si="186"/>
        <v>94.714009722483766</v>
      </c>
      <c r="DE71" s="102">
        <f t="shared" si="187"/>
        <v>96.422767629848153</v>
      </c>
      <c r="DF71" s="102">
        <f t="shared" si="188"/>
        <v>98.026907706149444</v>
      </c>
      <c r="DG71" s="102">
        <f t="shared" si="189"/>
        <v>99.107958627135076</v>
      </c>
      <c r="DH71" s="102">
        <f t="shared" si="190"/>
        <v>100.85158914485385</v>
      </c>
      <c r="DI71" s="102">
        <f t="shared" si="191"/>
        <v>102.38598400044636</v>
      </c>
      <c r="DJ71" s="102">
        <f t="shared" si="192"/>
        <v>102.97881837647076</v>
      </c>
      <c r="DK71" s="102">
        <f t="shared" si="193"/>
        <v>103.92037885603888</v>
      </c>
      <c r="DL71" s="102">
        <f t="shared" si="194"/>
        <v>105.31528327021391</v>
      </c>
      <c r="DM71" s="102">
        <f t="shared" si="195"/>
        <v>106.3265889704908</v>
      </c>
      <c r="DN71" s="102">
        <f t="shared" si="196"/>
        <v>106.81480551545205</v>
      </c>
      <c r="DO71" s="102">
        <f t="shared" si="197"/>
        <v>108.10509209856394</v>
      </c>
      <c r="DP71" s="102">
        <f t="shared" si="198"/>
        <v>109.43025129203022</v>
      </c>
      <c r="DQ71" s="102">
        <f t="shared" si="199"/>
        <v>110.4415569923071</v>
      </c>
      <c r="DR71" s="102">
        <f t="shared" si="200"/>
        <v>112.39442317215213</v>
      </c>
      <c r="DS71" s="102">
        <f t="shared" si="201"/>
        <v>113.30111104136589</v>
      </c>
      <c r="DT71" s="102">
        <f t="shared" si="202"/>
        <v>114.17292630022528</v>
      </c>
      <c r="DU71" s="102">
        <f t="shared" si="203"/>
        <v>115.04474155908466</v>
      </c>
      <c r="DV71" s="102">
        <f t="shared" si="204"/>
        <v>117.48582428389095</v>
      </c>
      <c r="DW71" s="102">
        <f t="shared" si="205"/>
        <v>118.32276693239595</v>
      </c>
      <c r="DX71" s="102">
        <f t="shared" si="206"/>
        <v>120.65923182613911</v>
      </c>
      <c r="DY71" s="102">
        <f t="shared" si="207"/>
        <v>123.20493238200851</v>
      </c>
      <c r="DZ71" s="102">
        <f t="shared" si="208"/>
        <v>125.05318073079043</v>
      </c>
      <c r="EA71" s="102">
        <f t="shared" si="209"/>
        <v>126.76193863815482</v>
      </c>
      <c r="EB71" s="102">
        <f t="shared" si="170"/>
        <v>128.85429525941734</v>
      </c>
      <c r="EC71" s="102">
        <f t="shared" si="170"/>
        <v>0</v>
      </c>
      <c r="ED71" s="102">
        <f t="shared" si="170"/>
        <v>0</v>
      </c>
      <c r="EE71" s="102">
        <f t="shared" si="170"/>
        <v>0</v>
      </c>
      <c r="EF71" s="102">
        <f t="shared" si="170"/>
        <v>0</v>
      </c>
      <c r="EG71" s="102">
        <f t="shared" si="170"/>
        <v>0</v>
      </c>
      <c r="EH71" s="102">
        <f t="shared" si="170"/>
        <v>0</v>
      </c>
      <c r="EI71" s="102">
        <f t="shared" si="170"/>
        <v>0</v>
      </c>
      <c r="EJ71" s="102">
        <f t="shared" si="170"/>
        <v>0</v>
      </c>
      <c r="EK71" s="102">
        <f t="shared" si="170"/>
        <v>0</v>
      </c>
      <c r="EL71" s="102">
        <f t="shared" si="170"/>
        <v>0</v>
      </c>
      <c r="EM71" s="102">
        <f t="shared" si="170"/>
        <v>0</v>
      </c>
      <c r="EN71" s="102">
        <f t="shared" si="170"/>
        <v>0</v>
      </c>
      <c r="EO71" s="102">
        <f t="shared" si="170"/>
        <v>0</v>
      </c>
      <c r="EP71" s="102">
        <f t="shared" si="170"/>
        <v>0</v>
      </c>
      <c r="EQ71" s="102">
        <f t="shared" si="169"/>
        <v>0</v>
      </c>
      <c r="ER71" s="102">
        <f t="shared" si="169"/>
        <v>0</v>
      </c>
      <c r="ES71" s="102">
        <f t="shared" si="169"/>
        <v>0</v>
      </c>
      <c r="ET71" s="102">
        <f t="shared" si="169"/>
        <v>0</v>
      </c>
      <c r="EU71" s="102">
        <f t="shared" si="169"/>
        <v>0</v>
      </c>
      <c r="EW71">
        <v>71</v>
      </c>
      <c r="FB71" s="85">
        <f ca="1">HLOOKUP(FB$1,$F$1:$BZ$108,$EW71,FALSE)</f>
        <v>3393</v>
      </c>
      <c r="FC71" s="85">
        <f ca="1">HLOOKUP(FC$1,$F$1:$BZ$108,$EW71,FALSE)</f>
        <v>3460</v>
      </c>
      <c r="FD71" s="85">
        <f ca="1">HLOOKUP(FD$1,$F$1:$BZ$108,$EW71,FALSE)</f>
        <v>3533</v>
      </c>
      <c r="FE71" s="85">
        <f ca="1">HLOOKUP(FE$1,$F$1:$BZ$108,$EW71,FALSE)</f>
        <v>3586</v>
      </c>
      <c r="FF71" s="85">
        <f ca="1">HLOOKUP(FF$1,$F$1:$BZ$108,$EW71,FALSE)</f>
        <v>3635</v>
      </c>
      <c r="FG71" s="85">
        <f ca="1">HLOOKUP(FG$1,$F$1:$BZ$108,$EW71,FALSE)</f>
        <v>3695</v>
      </c>
      <c r="FI71" s="85">
        <f t="shared" ca="1" si="210"/>
        <v>105.32228327021392</v>
      </c>
      <c r="FJ71">
        <v>7.0000000000000001E-3</v>
      </c>
      <c r="FK71" s="85">
        <f ca="1">HLOOKUP(FK$1,$F$1:$BZ$108,$EW71,FALSE)/CA71*100000+FJ71</f>
        <v>1288.5499525941736</v>
      </c>
      <c r="FL71" t="str">
        <f t="shared" si="211"/>
        <v xml:space="preserve">Piacenza </v>
      </c>
      <c r="FM71">
        <f t="shared" ca="1" si="108"/>
        <v>136.49719265090673</v>
      </c>
      <c r="FN71" t="str">
        <f t="shared" ca="1" si="212"/>
        <v xml:space="preserve">Brindisi </v>
      </c>
      <c r="FO71" s="2">
        <v>38</v>
      </c>
      <c r="FP71" s="128">
        <f t="shared" ca="1" si="109"/>
        <v>6.0148649072288851</v>
      </c>
      <c r="FQ71" t="str">
        <f t="shared" ca="1" si="213"/>
        <v xml:space="preserve">Matera </v>
      </c>
      <c r="FR71" s="2">
        <v>38</v>
      </c>
      <c r="FS71">
        <f t="shared" ca="1" si="214"/>
        <v>29</v>
      </c>
      <c r="FT71">
        <f t="shared" ca="1" si="215"/>
        <v>67.007000000000005</v>
      </c>
      <c r="FU71" t="str">
        <f t="shared" ca="1" si="216"/>
        <v xml:space="preserve">Matera </v>
      </c>
      <c r="FV71" s="85">
        <f t="shared" ca="1" si="217"/>
        <v>72.008899999999997</v>
      </c>
      <c r="FW71" t="str">
        <f t="shared" ca="1" si="218"/>
        <v xml:space="preserve">Teramo </v>
      </c>
    </row>
    <row r="72" spans="1:179" x14ac:dyDescent="0.25">
      <c r="A72">
        <f>IF(B72='Cruscotto province'!$E$3,A71+1,A71)</f>
        <v>10</v>
      </c>
      <c r="B72" t="s">
        <v>74</v>
      </c>
      <c r="C72" t="s">
        <v>212</v>
      </c>
      <c r="D72" s="2">
        <f>IFERROR(_xlfn.NUMBERVALUE(VLOOKUP(C72,'Sel province'!$F$2:$J$150,5,FALSE)),0)</f>
        <v>833</v>
      </c>
      <c r="E72" s="85"/>
      <c r="F72">
        <v>2</v>
      </c>
      <c r="G72" s="85">
        <v>5</v>
      </c>
      <c r="H72">
        <v>8</v>
      </c>
      <c r="I72">
        <v>11</v>
      </c>
      <c r="J72">
        <v>17</v>
      </c>
      <c r="K72">
        <v>20</v>
      </c>
      <c r="L72">
        <v>31</v>
      </c>
      <c r="M72">
        <v>34</v>
      </c>
      <c r="N72">
        <v>34</v>
      </c>
      <c r="O72">
        <v>51</v>
      </c>
      <c r="P72">
        <v>62</v>
      </c>
      <c r="Q72">
        <v>71</v>
      </c>
      <c r="R72">
        <v>78</v>
      </c>
      <c r="S72">
        <v>101</v>
      </c>
      <c r="T72">
        <v>124</v>
      </c>
      <c r="U72">
        <v>146</v>
      </c>
      <c r="V72">
        <v>180</v>
      </c>
      <c r="W72">
        <v>211</v>
      </c>
      <c r="X72">
        <v>234</v>
      </c>
      <c r="Y72">
        <v>266</v>
      </c>
      <c r="Z72">
        <v>285</v>
      </c>
      <c r="AA72">
        <v>317</v>
      </c>
      <c r="AB72">
        <v>350</v>
      </c>
      <c r="AC72">
        <v>350</v>
      </c>
      <c r="AD72">
        <v>398</v>
      </c>
      <c r="AE72">
        <v>432</v>
      </c>
      <c r="AF72">
        <v>446</v>
      </c>
      <c r="AG72">
        <v>471</v>
      </c>
      <c r="AH72">
        <v>491</v>
      </c>
      <c r="AI72">
        <v>515</v>
      </c>
      <c r="AJ72">
        <v>519</v>
      </c>
      <c r="AK72">
        <v>527</v>
      </c>
      <c r="AL72">
        <v>544</v>
      </c>
      <c r="AM72">
        <v>560</v>
      </c>
      <c r="AN72">
        <v>584</v>
      </c>
      <c r="AO72">
        <v>592</v>
      </c>
      <c r="AP72">
        <v>606</v>
      </c>
      <c r="AQ72">
        <v>613</v>
      </c>
      <c r="AR72">
        <v>636</v>
      </c>
      <c r="AS72">
        <v>677</v>
      </c>
      <c r="AT72">
        <v>694</v>
      </c>
      <c r="AU72">
        <v>727</v>
      </c>
      <c r="AV72">
        <v>733</v>
      </c>
      <c r="AW72">
        <v>750</v>
      </c>
      <c r="AX72">
        <v>766</v>
      </c>
      <c r="AY72">
        <v>774</v>
      </c>
      <c r="AZ72">
        <v>778</v>
      </c>
      <c r="BA72">
        <v>804</v>
      </c>
      <c r="BB72">
        <v>811</v>
      </c>
      <c r="BC72">
        <v>818</v>
      </c>
      <c r="BD72">
        <v>823</v>
      </c>
      <c r="BE72">
        <v>824</v>
      </c>
      <c r="BF72">
        <v>833</v>
      </c>
      <c r="CA72" s="101">
        <v>421851</v>
      </c>
      <c r="CB72" s="102">
        <f t="shared" si="171"/>
        <v>4.741010451557541E-2</v>
      </c>
      <c r="CC72" s="102">
        <f t="shared" si="112"/>
        <v>0.1185252612889385</v>
      </c>
      <c r="CD72" s="102">
        <f t="shared" si="113"/>
        <v>0.18964041806230164</v>
      </c>
      <c r="CE72" s="102">
        <f t="shared" si="114"/>
        <v>0.26075557483566469</v>
      </c>
      <c r="CF72" s="102">
        <f t="shared" si="115"/>
        <v>0.40298588838239091</v>
      </c>
      <c r="CG72" s="102">
        <f t="shared" si="116"/>
        <v>0.47410104515575402</v>
      </c>
      <c r="CH72" s="102">
        <f t="shared" si="117"/>
        <v>0.73485661999141871</v>
      </c>
      <c r="CI72" s="102">
        <f t="shared" si="118"/>
        <v>0.80597177676478182</v>
      </c>
      <c r="CJ72" s="102">
        <f t="shared" si="119"/>
        <v>0.80597177676478182</v>
      </c>
      <c r="CK72" s="102">
        <f t="shared" si="120"/>
        <v>1.208957665147173</v>
      </c>
      <c r="CL72" s="102">
        <f t="shared" si="121"/>
        <v>1.4697132399828374</v>
      </c>
      <c r="CM72" s="102">
        <f t="shared" si="122"/>
        <v>1.6830587103029266</v>
      </c>
      <c r="CN72" s="102">
        <f t="shared" si="167"/>
        <v>1.8489940761074408</v>
      </c>
      <c r="CO72" s="102">
        <f t="shared" si="168"/>
        <v>2.3942102780365579</v>
      </c>
      <c r="CP72" s="102">
        <f t="shared" si="172"/>
        <v>2.9394264799656749</v>
      </c>
      <c r="CQ72" s="102">
        <f t="shared" si="173"/>
        <v>3.4609376296370047</v>
      </c>
      <c r="CR72" s="102">
        <f t="shared" si="174"/>
        <v>4.2669094064017861</v>
      </c>
      <c r="CS72" s="102">
        <f t="shared" si="175"/>
        <v>5.0017660263932058</v>
      </c>
      <c r="CT72" s="102">
        <f t="shared" si="176"/>
        <v>5.5469822283223218</v>
      </c>
      <c r="CU72" s="102">
        <f t="shared" si="177"/>
        <v>6.3055439005715286</v>
      </c>
      <c r="CV72" s="102">
        <f t="shared" si="178"/>
        <v>6.7559398934694945</v>
      </c>
      <c r="CW72" s="102">
        <f t="shared" si="179"/>
        <v>7.5145015657187013</v>
      </c>
      <c r="CX72" s="102">
        <f t="shared" si="180"/>
        <v>8.2967682902256961</v>
      </c>
      <c r="CY72" s="102">
        <f t="shared" si="181"/>
        <v>8.2967682902256961</v>
      </c>
      <c r="CZ72" s="102">
        <f t="shared" si="182"/>
        <v>9.4346107985995058</v>
      </c>
      <c r="DA72" s="102">
        <f t="shared" si="183"/>
        <v>10.240582575364288</v>
      </c>
      <c r="DB72" s="102">
        <f t="shared" si="184"/>
        <v>10.572453306973316</v>
      </c>
      <c r="DC72" s="102">
        <f t="shared" si="185"/>
        <v>11.165079613418007</v>
      </c>
      <c r="DD72" s="102">
        <f t="shared" si="186"/>
        <v>11.63918065857376</v>
      </c>
      <c r="DE72" s="102">
        <f t="shared" si="187"/>
        <v>12.208101912760668</v>
      </c>
      <c r="DF72" s="102">
        <f t="shared" si="188"/>
        <v>12.302922121791818</v>
      </c>
      <c r="DG72" s="102">
        <f t="shared" si="189"/>
        <v>12.49256253985412</v>
      </c>
      <c r="DH72" s="102">
        <f t="shared" si="190"/>
        <v>12.895548428236509</v>
      </c>
      <c r="DI72" s="102">
        <f t="shared" si="191"/>
        <v>13.274829264361113</v>
      </c>
      <c r="DJ72" s="102">
        <f t="shared" si="192"/>
        <v>13.843750518548019</v>
      </c>
      <c r="DK72" s="102">
        <f t="shared" si="193"/>
        <v>14.033390936610321</v>
      </c>
      <c r="DL72" s="102">
        <f t="shared" si="194"/>
        <v>14.365261668219349</v>
      </c>
      <c r="DM72" s="102">
        <f t="shared" si="195"/>
        <v>14.531197034023862</v>
      </c>
      <c r="DN72" s="102">
        <f t="shared" si="196"/>
        <v>15.076413235952979</v>
      </c>
      <c r="DO72" s="102">
        <f t="shared" si="197"/>
        <v>16.048320378522273</v>
      </c>
      <c r="DP72" s="102">
        <f t="shared" si="198"/>
        <v>16.451306266904666</v>
      </c>
      <c r="DQ72" s="102">
        <f t="shared" si="199"/>
        <v>17.233572991411659</v>
      </c>
      <c r="DR72" s="102">
        <f t="shared" si="200"/>
        <v>17.375803304958385</v>
      </c>
      <c r="DS72" s="102">
        <f t="shared" si="201"/>
        <v>17.778789193340778</v>
      </c>
      <c r="DT72" s="102">
        <f t="shared" si="202"/>
        <v>18.158070029465382</v>
      </c>
      <c r="DU72" s="102">
        <f t="shared" si="203"/>
        <v>18.347710447527682</v>
      </c>
      <c r="DV72" s="102">
        <f t="shared" si="204"/>
        <v>18.442530656558834</v>
      </c>
      <c r="DW72" s="102">
        <f t="shared" si="205"/>
        <v>19.058862015261315</v>
      </c>
      <c r="DX72" s="102">
        <f t="shared" si="206"/>
        <v>19.224797381065827</v>
      </c>
      <c r="DY72" s="102">
        <f t="shared" si="207"/>
        <v>19.390732746870341</v>
      </c>
      <c r="DZ72" s="102">
        <f t="shared" si="208"/>
        <v>19.509258008159279</v>
      </c>
      <c r="EA72" s="102">
        <f t="shared" si="209"/>
        <v>19.532963060417064</v>
      </c>
      <c r="EB72" s="102">
        <f t="shared" si="170"/>
        <v>19.746308530737156</v>
      </c>
      <c r="EC72" s="102">
        <f t="shared" si="170"/>
        <v>0</v>
      </c>
      <c r="ED72" s="102">
        <f t="shared" si="170"/>
        <v>0</v>
      </c>
      <c r="EE72" s="102">
        <f t="shared" si="170"/>
        <v>0</v>
      </c>
      <c r="EF72" s="102">
        <f t="shared" si="170"/>
        <v>0</v>
      </c>
      <c r="EG72" s="102">
        <f t="shared" si="170"/>
        <v>0</v>
      </c>
      <c r="EH72" s="102">
        <f t="shared" si="170"/>
        <v>0</v>
      </c>
      <c r="EI72" s="102">
        <f t="shared" si="170"/>
        <v>0</v>
      </c>
      <c r="EJ72" s="102">
        <f t="shared" si="170"/>
        <v>0</v>
      </c>
      <c r="EK72" s="102">
        <f t="shared" si="170"/>
        <v>0</v>
      </c>
      <c r="EL72" s="102">
        <f t="shared" si="170"/>
        <v>0</v>
      </c>
      <c r="EM72" s="102">
        <f t="shared" si="170"/>
        <v>0</v>
      </c>
      <c r="EN72" s="102">
        <f t="shared" si="170"/>
        <v>0</v>
      </c>
      <c r="EO72" s="102">
        <f t="shared" si="170"/>
        <v>0</v>
      </c>
      <c r="EP72" s="102">
        <f t="shared" si="170"/>
        <v>0</v>
      </c>
      <c r="EQ72" s="102">
        <f t="shared" si="169"/>
        <v>0</v>
      </c>
      <c r="ER72" s="102">
        <f t="shared" si="169"/>
        <v>0</v>
      </c>
      <c r="ES72" s="102">
        <f t="shared" si="169"/>
        <v>0</v>
      </c>
      <c r="ET72" s="102">
        <f t="shared" si="169"/>
        <v>0</v>
      </c>
      <c r="EU72" s="102">
        <f t="shared" si="169"/>
        <v>0</v>
      </c>
      <c r="EW72">
        <v>72</v>
      </c>
      <c r="FB72" s="85">
        <f ca="1">HLOOKUP(FB$1,$F$1:$BZ$108,$EW72,FALSE)</f>
        <v>804</v>
      </c>
      <c r="FC72" s="85">
        <f ca="1">HLOOKUP(FC$1,$F$1:$BZ$108,$EW72,FALSE)</f>
        <v>811</v>
      </c>
      <c r="FD72" s="85">
        <f ca="1">HLOOKUP(FD$1,$F$1:$BZ$108,$EW72,FALSE)</f>
        <v>818</v>
      </c>
      <c r="FE72" s="85">
        <f ca="1">HLOOKUP(FE$1,$F$1:$BZ$108,$EW72,FALSE)</f>
        <v>823</v>
      </c>
      <c r="FF72" s="85">
        <f ca="1">HLOOKUP(FF$1,$F$1:$BZ$108,$EW72,FALSE)</f>
        <v>824</v>
      </c>
      <c r="FG72" s="85">
        <f ca="1">HLOOKUP(FG$1,$F$1:$BZ$108,$EW72,FALSE)</f>
        <v>833</v>
      </c>
      <c r="FI72" s="85">
        <f t="shared" ca="1" si="210"/>
        <v>6.8815651547584338</v>
      </c>
      <c r="FJ72">
        <v>7.1000000000000004E-3</v>
      </c>
      <c r="FK72" s="85">
        <f ca="1">HLOOKUP(FK$1,$F$1:$BZ$108,$EW72,FALSE)/CA72*100000+FJ72</f>
        <v>197.47018530737157</v>
      </c>
      <c r="FL72" t="str">
        <f t="shared" si="211"/>
        <v xml:space="preserve">Pisa </v>
      </c>
      <c r="FM72">
        <f t="shared" ca="1" si="108"/>
        <v>131.77429300549056</v>
      </c>
      <c r="FN72" t="str">
        <f t="shared" ca="1" si="212"/>
        <v xml:space="preserve">Ascoli Piceno </v>
      </c>
      <c r="FO72" s="2">
        <v>37</v>
      </c>
      <c r="FP72" s="128">
        <f t="shared" ca="1" si="109"/>
        <v>5.6088123512955921</v>
      </c>
      <c r="FQ72" t="str">
        <f t="shared" ca="1" si="213"/>
        <v xml:space="preserve">Ragusa </v>
      </c>
      <c r="FR72" s="2">
        <v>37</v>
      </c>
      <c r="FS72">
        <f t="shared" ca="1" si="214"/>
        <v>1</v>
      </c>
      <c r="FT72">
        <f t="shared" ca="1" si="215"/>
        <v>38.007100000000001</v>
      </c>
      <c r="FU72" t="str">
        <f t="shared" ca="1" si="216"/>
        <v xml:space="preserve">Ragusa </v>
      </c>
      <c r="FV72" s="85">
        <f t="shared" ca="1" si="217"/>
        <v>72.006799999999998</v>
      </c>
      <c r="FW72" t="str">
        <f t="shared" ca="1" si="218"/>
        <v xml:space="preserve">Roma </v>
      </c>
    </row>
    <row r="73" spans="1:179" x14ac:dyDescent="0.25">
      <c r="A73">
        <f>IF(B73='Cruscotto province'!$E$3,A72+1,A72)</f>
        <v>10</v>
      </c>
      <c r="B73" t="s">
        <v>74</v>
      </c>
      <c r="C73" t="s">
        <v>213</v>
      </c>
      <c r="D73" s="2">
        <f>IFERROR(_xlfn.NUMBERVALUE(VLOOKUP(C73,'Sel province'!$F$2:$J$150,5,FALSE)),0)</f>
        <v>607</v>
      </c>
      <c r="E73" s="85"/>
      <c r="F73">
        <v>1</v>
      </c>
      <c r="G73" s="85">
        <v>1</v>
      </c>
      <c r="H73">
        <v>1</v>
      </c>
      <c r="I73">
        <v>6</v>
      </c>
      <c r="J73">
        <v>13</v>
      </c>
      <c r="K73">
        <v>16</v>
      </c>
      <c r="L73">
        <v>21</v>
      </c>
      <c r="M73">
        <v>32</v>
      </c>
      <c r="N73">
        <v>43</v>
      </c>
      <c r="O73">
        <v>48</v>
      </c>
      <c r="P73">
        <v>63</v>
      </c>
      <c r="Q73">
        <v>79</v>
      </c>
      <c r="R73">
        <v>90</v>
      </c>
      <c r="S73">
        <v>100</v>
      </c>
      <c r="T73">
        <v>122</v>
      </c>
      <c r="U73">
        <v>145</v>
      </c>
      <c r="V73">
        <v>171</v>
      </c>
      <c r="W73">
        <v>181</v>
      </c>
      <c r="X73">
        <v>215</v>
      </c>
      <c r="Y73">
        <v>229</v>
      </c>
      <c r="Z73">
        <v>243</v>
      </c>
      <c r="AA73">
        <v>254</v>
      </c>
      <c r="AB73">
        <v>264</v>
      </c>
      <c r="AC73">
        <v>264</v>
      </c>
      <c r="AD73">
        <v>298</v>
      </c>
      <c r="AE73">
        <v>309</v>
      </c>
      <c r="AF73">
        <v>324</v>
      </c>
      <c r="AG73">
        <v>332</v>
      </c>
      <c r="AH73">
        <v>333</v>
      </c>
      <c r="AI73">
        <v>346</v>
      </c>
      <c r="AJ73">
        <v>361</v>
      </c>
      <c r="AK73">
        <v>374</v>
      </c>
      <c r="AL73">
        <v>394</v>
      </c>
      <c r="AM73">
        <v>400</v>
      </c>
      <c r="AN73">
        <v>404</v>
      </c>
      <c r="AO73">
        <v>450</v>
      </c>
      <c r="AP73">
        <v>457</v>
      </c>
      <c r="AQ73">
        <v>468</v>
      </c>
      <c r="AR73">
        <v>490</v>
      </c>
      <c r="AS73">
        <v>506</v>
      </c>
      <c r="AT73">
        <v>509</v>
      </c>
      <c r="AU73">
        <v>513</v>
      </c>
      <c r="AV73">
        <v>516</v>
      </c>
      <c r="AW73">
        <v>536</v>
      </c>
      <c r="AX73">
        <v>547</v>
      </c>
      <c r="AY73">
        <v>554</v>
      </c>
      <c r="AZ73">
        <v>557</v>
      </c>
      <c r="BA73">
        <v>568</v>
      </c>
      <c r="BB73">
        <v>575</v>
      </c>
      <c r="BC73">
        <v>583</v>
      </c>
      <c r="BD73">
        <v>592</v>
      </c>
      <c r="BE73">
        <v>598</v>
      </c>
      <c r="BF73">
        <v>607</v>
      </c>
      <c r="CA73" s="101">
        <v>291839</v>
      </c>
      <c r="CB73" s="102">
        <f t="shared" si="171"/>
        <v>3.4265468289022369E-2</v>
      </c>
      <c r="CC73" s="102">
        <f t="shared" si="112"/>
        <v>3.4265468289022369E-2</v>
      </c>
      <c r="CD73" s="102">
        <f t="shared" si="113"/>
        <v>3.4265468289022369E-2</v>
      </c>
      <c r="CE73" s="102">
        <f t="shared" si="114"/>
        <v>0.20559280973413424</v>
      </c>
      <c r="CF73" s="102">
        <f t="shared" si="115"/>
        <v>0.44545108775729081</v>
      </c>
      <c r="CG73" s="102">
        <f t="shared" si="116"/>
        <v>0.5482474926243579</v>
      </c>
      <c r="CH73" s="102">
        <f t="shared" si="117"/>
        <v>0.71957483406946976</v>
      </c>
      <c r="CI73" s="102">
        <f t="shared" si="118"/>
        <v>1.0964949852487158</v>
      </c>
      <c r="CJ73" s="102">
        <f t="shared" si="119"/>
        <v>1.4734151364279622</v>
      </c>
      <c r="CK73" s="102">
        <f t="shared" si="120"/>
        <v>1.6447424778730739</v>
      </c>
      <c r="CL73" s="102">
        <f t="shared" si="121"/>
        <v>2.1587245022084094</v>
      </c>
      <c r="CM73" s="102">
        <f t="shared" si="122"/>
        <v>2.7069719948327671</v>
      </c>
      <c r="CN73" s="102">
        <f t="shared" si="167"/>
        <v>3.0838921460120132</v>
      </c>
      <c r="CO73" s="102">
        <f t="shared" si="168"/>
        <v>3.4265468289022372</v>
      </c>
      <c r="CP73" s="102">
        <f t="shared" si="172"/>
        <v>4.180387131260729</v>
      </c>
      <c r="CQ73" s="102">
        <f t="shared" si="173"/>
        <v>4.9684929019082444</v>
      </c>
      <c r="CR73" s="102">
        <f t="shared" si="174"/>
        <v>5.8593950774228256</v>
      </c>
      <c r="CS73" s="102">
        <f t="shared" si="175"/>
        <v>6.2020497603130487</v>
      </c>
      <c r="CT73" s="102">
        <f t="shared" si="176"/>
        <v>7.3670756821398102</v>
      </c>
      <c r="CU73" s="102">
        <f t="shared" si="177"/>
        <v>7.846792238186123</v>
      </c>
      <c r="CV73" s="102">
        <f t="shared" si="178"/>
        <v>8.3265087942324367</v>
      </c>
      <c r="CW73" s="102">
        <f t="shared" si="179"/>
        <v>8.703428945411682</v>
      </c>
      <c r="CX73" s="102">
        <f t="shared" si="180"/>
        <v>9.0460836283019059</v>
      </c>
      <c r="CY73" s="102">
        <f t="shared" si="181"/>
        <v>9.0460836283019059</v>
      </c>
      <c r="CZ73" s="102">
        <f t="shared" si="182"/>
        <v>10.211109550128667</v>
      </c>
      <c r="DA73" s="102">
        <f t="shared" si="183"/>
        <v>10.588029701307912</v>
      </c>
      <c r="DB73" s="102">
        <f t="shared" si="184"/>
        <v>11.10201172564325</v>
      </c>
      <c r="DC73" s="102">
        <f t="shared" si="185"/>
        <v>11.376135471955427</v>
      </c>
      <c r="DD73" s="102">
        <f t="shared" si="186"/>
        <v>11.41040094024445</v>
      </c>
      <c r="DE73" s="102">
        <f t="shared" si="187"/>
        <v>11.85585202800174</v>
      </c>
      <c r="DF73" s="102">
        <f t="shared" si="188"/>
        <v>12.369834052337076</v>
      </c>
      <c r="DG73" s="102">
        <f t="shared" si="189"/>
        <v>12.815285140094367</v>
      </c>
      <c r="DH73" s="102">
        <f t="shared" si="190"/>
        <v>13.500594505874814</v>
      </c>
      <c r="DI73" s="102">
        <f t="shared" si="191"/>
        <v>13.706187315608949</v>
      </c>
      <c r="DJ73" s="102">
        <f t="shared" si="192"/>
        <v>13.843249188765039</v>
      </c>
      <c r="DK73" s="102">
        <f t="shared" si="193"/>
        <v>15.419460730060068</v>
      </c>
      <c r="DL73" s="102">
        <f t="shared" si="194"/>
        <v>15.659319008083225</v>
      </c>
      <c r="DM73" s="102">
        <f t="shared" si="195"/>
        <v>16.036239159262468</v>
      </c>
      <c r="DN73" s="102">
        <f t="shared" si="196"/>
        <v>16.790079461620962</v>
      </c>
      <c r="DO73" s="102">
        <f t="shared" si="197"/>
        <v>17.338326954245321</v>
      </c>
      <c r="DP73" s="102">
        <f t="shared" si="198"/>
        <v>17.441123359112385</v>
      </c>
      <c r="DQ73" s="102">
        <f t="shared" si="199"/>
        <v>17.578185232268478</v>
      </c>
      <c r="DR73" s="102">
        <f t="shared" si="200"/>
        <v>17.680981637135545</v>
      </c>
      <c r="DS73" s="102">
        <f t="shared" si="201"/>
        <v>18.366291002915993</v>
      </c>
      <c r="DT73" s="102">
        <f t="shared" si="202"/>
        <v>18.743211154095238</v>
      </c>
      <c r="DU73" s="102">
        <f t="shared" si="203"/>
        <v>18.983069432118395</v>
      </c>
      <c r="DV73" s="102">
        <f t="shared" si="204"/>
        <v>19.085865836985462</v>
      </c>
      <c r="DW73" s="102">
        <f t="shared" si="205"/>
        <v>19.462785988164708</v>
      </c>
      <c r="DX73" s="102">
        <f t="shared" si="206"/>
        <v>19.702644266187864</v>
      </c>
      <c r="DY73" s="102">
        <f t="shared" si="207"/>
        <v>19.976768012500042</v>
      </c>
      <c r="DZ73" s="102">
        <f t="shared" si="208"/>
        <v>20.285157227101241</v>
      </c>
      <c r="EA73" s="102">
        <f t="shared" si="209"/>
        <v>20.490750036835379</v>
      </c>
      <c r="EB73" s="102">
        <f t="shared" si="170"/>
        <v>20.799139251436578</v>
      </c>
      <c r="EC73" s="102">
        <f t="shared" si="170"/>
        <v>0</v>
      </c>
      <c r="ED73" s="102">
        <f t="shared" si="170"/>
        <v>0</v>
      </c>
      <c r="EE73" s="102">
        <f t="shared" si="170"/>
        <v>0</v>
      </c>
      <c r="EF73" s="102">
        <f t="shared" si="170"/>
        <v>0</v>
      </c>
      <c r="EG73" s="102">
        <f t="shared" si="170"/>
        <v>0</v>
      </c>
      <c r="EH73" s="102">
        <f t="shared" si="170"/>
        <v>0</v>
      </c>
      <c r="EI73" s="102">
        <f t="shared" si="170"/>
        <v>0</v>
      </c>
      <c r="EJ73" s="102">
        <f t="shared" si="170"/>
        <v>0</v>
      </c>
      <c r="EK73" s="102">
        <f t="shared" si="170"/>
        <v>0</v>
      </c>
      <c r="EL73" s="102">
        <f t="shared" si="170"/>
        <v>0</v>
      </c>
      <c r="EM73" s="102">
        <f t="shared" si="170"/>
        <v>0</v>
      </c>
      <c r="EN73" s="102">
        <f t="shared" si="170"/>
        <v>0</v>
      </c>
      <c r="EO73" s="102">
        <f t="shared" si="170"/>
        <v>0</v>
      </c>
      <c r="EP73" s="102">
        <f t="shared" si="170"/>
        <v>0</v>
      </c>
      <c r="EQ73" s="102">
        <f t="shared" si="169"/>
        <v>0</v>
      </c>
      <c r="ER73" s="102">
        <f t="shared" si="169"/>
        <v>0</v>
      </c>
      <c r="ES73" s="102">
        <f t="shared" si="169"/>
        <v>0</v>
      </c>
      <c r="ET73" s="102">
        <f t="shared" si="169"/>
        <v>0</v>
      </c>
      <c r="EU73" s="102">
        <f t="shared" si="169"/>
        <v>0</v>
      </c>
      <c r="EW73">
        <v>73</v>
      </c>
      <c r="FB73" s="85">
        <f ca="1">HLOOKUP(FB$1,$F$1:$BZ$108,$EW73,FALSE)</f>
        <v>568</v>
      </c>
      <c r="FC73" s="85">
        <f ca="1">HLOOKUP(FC$1,$F$1:$BZ$108,$EW73,FALSE)</f>
        <v>575</v>
      </c>
      <c r="FD73" s="85">
        <f ca="1">HLOOKUP(FD$1,$F$1:$BZ$108,$EW73,FALSE)</f>
        <v>583</v>
      </c>
      <c r="FE73" s="85">
        <f ca="1">HLOOKUP(FE$1,$F$1:$BZ$108,$EW73,FALSE)</f>
        <v>592</v>
      </c>
      <c r="FF73" s="85">
        <f ca="1">HLOOKUP(FF$1,$F$1:$BZ$108,$EW73,FALSE)</f>
        <v>598</v>
      </c>
      <c r="FG73" s="85">
        <f ca="1">HLOOKUP(FG$1,$F$1:$BZ$108,$EW73,FALSE)</f>
        <v>607</v>
      </c>
      <c r="FI73" s="85">
        <f t="shared" ca="1" si="210"/>
        <v>13.370732632718724</v>
      </c>
      <c r="FJ73">
        <v>7.1999999999999998E-3</v>
      </c>
      <c r="FK73" s="85">
        <f ca="1">HLOOKUP(FK$1,$F$1:$BZ$108,$EW73,FALSE)/CA73*100000+FJ73</f>
        <v>207.99859251436581</v>
      </c>
      <c r="FL73" t="str">
        <f t="shared" si="211"/>
        <v xml:space="preserve">Pistoia </v>
      </c>
      <c r="FM73">
        <f t="shared" ca="1" si="108"/>
        <v>124.5805898398402</v>
      </c>
      <c r="FN73" t="str">
        <f t="shared" ca="1" si="212"/>
        <v xml:space="preserve">Gorizia </v>
      </c>
      <c r="FO73" s="2">
        <v>36</v>
      </c>
      <c r="FP73" s="128">
        <f t="shared" ca="1" si="109"/>
        <v>5.5417760169758283</v>
      </c>
      <c r="FQ73" t="str">
        <f t="shared" ca="1" si="213"/>
        <v xml:space="preserve">Napoli </v>
      </c>
      <c r="FR73" s="2">
        <v>36</v>
      </c>
      <c r="FS73">
        <f t="shared" ca="1" si="214"/>
        <v>23</v>
      </c>
      <c r="FT73">
        <f t="shared" ca="1" si="215"/>
        <v>59.007199999999997</v>
      </c>
      <c r="FU73" t="str">
        <f t="shared" ca="1" si="216"/>
        <v xml:space="preserve">Napoli </v>
      </c>
      <c r="FV73" s="85">
        <f t="shared" ca="1" si="217"/>
        <v>71.006500000000003</v>
      </c>
      <c r="FW73" t="str">
        <f t="shared" ca="1" si="218"/>
        <v xml:space="preserve">Barletta-Andria-Trani </v>
      </c>
    </row>
    <row r="74" spans="1:179" x14ac:dyDescent="0.25">
      <c r="A74">
        <f>IF(B74='Cruscotto province'!$E$3,A73+1,A73)</f>
        <v>10</v>
      </c>
      <c r="B74" t="s">
        <v>66</v>
      </c>
      <c r="C74" t="s">
        <v>214</v>
      </c>
      <c r="D74" s="2">
        <f>IFERROR(_xlfn.NUMBERVALUE(VLOOKUP(C74,'Sel province'!$F$2:$J$150,5,FALSE)),0)</f>
        <v>613</v>
      </c>
      <c r="E74" s="85"/>
      <c r="G74" s="85"/>
      <c r="I74">
        <v>2</v>
      </c>
      <c r="J74">
        <v>2</v>
      </c>
      <c r="K74">
        <v>2</v>
      </c>
      <c r="L74">
        <v>4</v>
      </c>
      <c r="M74">
        <v>13</v>
      </c>
      <c r="N74">
        <v>13</v>
      </c>
      <c r="O74">
        <v>31</v>
      </c>
      <c r="P74">
        <v>45</v>
      </c>
      <c r="Q74">
        <v>42</v>
      </c>
      <c r="R74">
        <v>54</v>
      </c>
      <c r="S74">
        <v>54</v>
      </c>
      <c r="T74">
        <v>76</v>
      </c>
      <c r="U74">
        <v>97</v>
      </c>
      <c r="V74">
        <v>114</v>
      </c>
      <c r="W74">
        <v>144</v>
      </c>
      <c r="X74">
        <v>165</v>
      </c>
      <c r="Y74">
        <v>170</v>
      </c>
      <c r="Z74">
        <v>201</v>
      </c>
      <c r="AA74">
        <v>277</v>
      </c>
      <c r="AB74">
        <v>295</v>
      </c>
      <c r="AC74">
        <v>332</v>
      </c>
      <c r="AD74">
        <v>362</v>
      </c>
      <c r="AE74">
        <v>368</v>
      </c>
      <c r="AF74">
        <v>383</v>
      </c>
      <c r="AG74">
        <v>405</v>
      </c>
      <c r="AH74">
        <v>419</v>
      </c>
      <c r="AI74">
        <v>441</v>
      </c>
      <c r="AJ74">
        <v>452</v>
      </c>
      <c r="AK74">
        <v>461</v>
      </c>
      <c r="AL74">
        <v>470</v>
      </c>
      <c r="AM74">
        <v>477</v>
      </c>
      <c r="AN74">
        <v>480</v>
      </c>
      <c r="AO74">
        <v>497</v>
      </c>
      <c r="AP74">
        <v>513</v>
      </c>
      <c r="AQ74">
        <v>520</v>
      </c>
      <c r="AR74">
        <v>529</v>
      </c>
      <c r="AS74">
        <v>539</v>
      </c>
      <c r="AT74">
        <v>547</v>
      </c>
      <c r="AU74">
        <v>551</v>
      </c>
      <c r="AV74">
        <v>557</v>
      </c>
      <c r="AW74">
        <v>573</v>
      </c>
      <c r="AX74">
        <v>574</v>
      </c>
      <c r="AY74">
        <v>587</v>
      </c>
      <c r="AZ74">
        <v>591</v>
      </c>
      <c r="BA74">
        <v>596</v>
      </c>
      <c r="BB74">
        <v>599</v>
      </c>
      <c r="BC74">
        <v>599</v>
      </c>
      <c r="BD74">
        <v>607</v>
      </c>
      <c r="BE74">
        <v>612</v>
      </c>
      <c r="BF74">
        <v>613</v>
      </c>
      <c r="CA74" s="101">
        <v>312051</v>
      </c>
      <c r="CB74" s="102">
        <f t="shared" si="171"/>
        <v>0</v>
      </c>
      <c r="CC74" s="102">
        <f t="shared" si="112"/>
        <v>0</v>
      </c>
      <c r="CD74" s="102">
        <f t="shared" si="113"/>
        <v>0</v>
      </c>
      <c r="CE74" s="102">
        <f t="shared" si="114"/>
        <v>6.4092087511336285E-2</v>
      </c>
      <c r="CF74" s="102">
        <f t="shared" si="115"/>
        <v>6.4092087511336285E-2</v>
      </c>
      <c r="CG74" s="102">
        <f t="shared" si="116"/>
        <v>6.4092087511336285E-2</v>
      </c>
      <c r="CH74" s="102">
        <f t="shared" si="117"/>
        <v>0.12818417502267257</v>
      </c>
      <c r="CI74" s="102">
        <f t="shared" si="118"/>
        <v>0.4165985688236859</v>
      </c>
      <c r="CJ74" s="102">
        <f t="shared" si="119"/>
        <v>0.4165985688236859</v>
      </c>
      <c r="CK74" s="102">
        <f t="shared" si="120"/>
        <v>0.99342735642571245</v>
      </c>
      <c r="CL74" s="102">
        <f t="shared" si="121"/>
        <v>1.4420719690050665</v>
      </c>
      <c r="CM74" s="102">
        <f t="shared" si="122"/>
        <v>1.3459338377380621</v>
      </c>
      <c r="CN74" s="102">
        <f t="shared" si="167"/>
        <v>1.7304863628060798</v>
      </c>
      <c r="CO74" s="102">
        <f t="shared" si="168"/>
        <v>1.7304863628060798</v>
      </c>
      <c r="CP74" s="102">
        <f t="shared" si="172"/>
        <v>2.4354993254307788</v>
      </c>
      <c r="CQ74" s="102">
        <f t="shared" si="173"/>
        <v>3.1084662442998101</v>
      </c>
      <c r="CR74" s="102">
        <f t="shared" si="174"/>
        <v>3.6532489881461685</v>
      </c>
      <c r="CS74" s="102">
        <f t="shared" si="175"/>
        <v>4.6146303008162128</v>
      </c>
      <c r="CT74" s="102">
        <f t="shared" si="176"/>
        <v>5.2875972196852441</v>
      </c>
      <c r="CU74" s="102">
        <f t="shared" si="177"/>
        <v>5.4478274384635847</v>
      </c>
      <c r="CV74" s="102">
        <f t="shared" si="178"/>
        <v>6.4412547948892973</v>
      </c>
      <c r="CW74" s="102">
        <f t="shared" si="179"/>
        <v>8.8767541203200757</v>
      </c>
      <c r="CX74" s="102">
        <f t="shared" si="180"/>
        <v>9.4535829079221028</v>
      </c>
      <c r="CY74" s="102">
        <f t="shared" si="181"/>
        <v>10.639286526881824</v>
      </c>
      <c r="CZ74" s="102">
        <f t="shared" si="182"/>
        <v>11.600667839551868</v>
      </c>
      <c r="DA74" s="102">
        <f t="shared" si="183"/>
        <v>11.792944102085878</v>
      </c>
      <c r="DB74" s="102">
        <f t="shared" si="184"/>
        <v>12.273634758420899</v>
      </c>
      <c r="DC74" s="102">
        <f t="shared" si="185"/>
        <v>12.978647721045599</v>
      </c>
      <c r="DD74" s="102">
        <f t="shared" si="186"/>
        <v>13.427292333624953</v>
      </c>
      <c r="DE74" s="102">
        <f t="shared" si="187"/>
        <v>14.132305296249651</v>
      </c>
      <c r="DF74" s="102">
        <f t="shared" si="188"/>
        <v>14.484811777562001</v>
      </c>
      <c r="DG74" s="102">
        <f t="shared" si="189"/>
        <v>14.773226171363014</v>
      </c>
      <c r="DH74" s="102">
        <f t="shared" si="190"/>
        <v>15.061640565164028</v>
      </c>
      <c r="DI74" s="102">
        <f t="shared" si="191"/>
        <v>15.285962871453705</v>
      </c>
      <c r="DJ74" s="102">
        <f t="shared" si="192"/>
        <v>15.382101002720709</v>
      </c>
      <c r="DK74" s="102">
        <f t="shared" si="193"/>
        <v>15.926883746567068</v>
      </c>
      <c r="DL74" s="102">
        <f t="shared" si="194"/>
        <v>16.439620446657756</v>
      </c>
      <c r="DM74" s="102">
        <f t="shared" si="195"/>
        <v>16.663942752947435</v>
      </c>
      <c r="DN74" s="102">
        <f t="shared" si="196"/>
        <v>16.952357146748447</v>
      </c>
      <c r="DO74" s="102">
        <f t="shared" si="197"/>
        <v>17.27281758430513</v>
      </c>
      <c r="DP74" s="102">
        <f t="shared" si="198"/>
        <v>17.529185934350473</v>
      </c>
      <c r="DQ74" s="102">
        <f t="shared" si="199"/>
        <v>17.657370109373147</v>
      </c>
      <c r="DR74" s="102">
        <f t="shared" si="200"/>
        <v>17.849646371907156</v>
      </c>
      <c r="DS74" s="102">
        <f t="shared" si="201"/>
        <v>18.362383071997847</v>
      </c>
      <c r="DT74" s="102">
        <f t="shared" si="202"/>
        <v>18.394429115753514</v>
      </c>
      <c r="DU74" s="102">
        <f t="shared" si="203"/>
        <v>18.811027684577201</v>
      </c>
      <c r="DV74" s="102">
        <f t="shared" si="204"/>
        <v>18.939211859599872</v>
      </c>
      <c r="DW74" s="102">
        <f t="shared" si="205"/>
        <v>19.099442078378214</v>
      </c>
      <c r="DX74" s="102">
        <f t="shared" si="206"/>
        <v>19.195580209645218</v>
      </c>
      <c r="DY74" s="102">
        <f t="shared" si="207"/>
        <v>19.195580209645218</v>
      </c>
      <c r="DZ74" s="102">
        <f t="shared" si="208"/>
        <v>19.451948559690564</v>
      </c>
      <c r="EA74" s="102">
        <f t="shared" si="209"/>
        <v>19.612178778468905</v>
      </c>
      <c r="EB74" s="102">
        <f t="shared" si="170"/>
        <v>19.644224822224572</v>
      </c>
      <c r="EC74" s="102">
        <f t="shared" si="170"/>
        <v>0</v>
      </c>
      <c r="ED74" s="102">
        <f t="shared" si="170"/>
        <v>0</v>
      </c>
      <c r="EE74" s="102">
        <f t="shared" si="170"/>
        <v>0</v>
      </c>
      <c r="EF74" s="102">
        <f t="shared" si="170"/>
        <v>0</v>
      </c>
      <c r="EG74" s="102">
        <f t="shared" si="170"/>
        <v>0</v>
      </c>
      <c r="EH74" s="102">
        <f t="shared" si="170"/>
        <v>0</v>
      </c>
      <c r="EI74" s="102">
        <f t="shared" si="170"/>
        <v>0</v>
      </c>
      <c r="EJ74" s="102">
        <f t="shared" si="170"/>
        <v>0</v>
      </c>
      <c r="EK74" s="102">
        <f t="shared" si="170"/>
        <v>0</v>
      </c>
      <c r="EL74" s="102">
        <f t="shared" si="170"/>
        <v>0</v>
      </c>
      <c r="EM74" s="102">
        <f t="shared" si="170"/>
        <v>0</v>
      </c>
      <c r="EN74" s="102">
        <f t="shared" si="170"/>
        <v>0</v>
      </c>
      <c r="EO74" s="102">
        <f t="shared" si="170"/>
        <v>0</v>
      </c>
      <c r="EP74" s="102">
        <f t="shared" si="170"/>
        <v>0</v>
      </c>
      <c r="EQ74" s="102">
        <f t="shared" si="169"/>
        <v>0</v>
      </c>
      <c r="ER74" s="102">
        <f t="shared" si="169"/>
        <v>0</v>
      </c>
      <c r="ES74" s="102">
        <f t="shared" si="169"/>
        <v>0</v>
      </c>
      <c r="ET74" s="102">
        <f t="shared" si="169"/>
        <v>0</v>
      </c>
      <c r="EU74" s="102">
        <f t="shared" si="169"/>
        <v>0</v>
      </c>
      <c r="EW74">
        <v>74</v>
      </c>
      <c r="FB74" s="85">
        <f ca="1">HLOOKUP(FB$1,$F$1:$BZ$108,$EW74,FALSE)</f>
        <v>596</v>
      </c>
      <c r="FC74" s="85">
        <f ca="1">HLOOKUP(FC$1,$F$1:$BZ$108,$EW74,FALSE)</f>
        <v>599</v>
      </c>
      <c r="FD74" s="85">
        <f ca="1">HLOOKUP(FD$1,$F$1:$BZ$108,$EW74,FALSE)</f>
        <v>599</v>
      </c>
      <c r="FE74" s="85">
        <f ca="1">HLOOKUP(FE$1,$F$1:$BZ$108,$EW74,FALSE)</f>
        <v>607</v>
      </c>
      <c r="FF74" s="85">
        <f ca="1">HLOOKUP(FF$1,$F$1:$BZ$108,$EW74,FALSE)</f>
        <v>612</v>
      </c>
      <c r="FG74" s="85">
        <f ca="1">HLOOKUP(FG$1,$F$1:$BZ$108,$EW74,FALSE)</f>
        <v>613</v>
      </c>
      <c r="FI74" s="85">
        <f t="shared" ca="1" si="210"/>
        <v>5.4551274384635846</v>
      </c>
      <c r="FJ74">
        <v>7.3000000000000001E-3</v>
      </c>
      <c r="FK74" s="85">
        <f ca="1">HLOOKUP(FK$1,$F$1:$BZ$108,$EW74,FALSE)/CA74*100000+FJ74</f>
        <v>196.44954822224571</v>
      </c>
      <c r="FL74" t="str">
        <f t="shared" si="211"/>
        <v xml:space="preserve">Pordenone </v>
      </c>
      <c r="FM74">
        <f t="shared" ca="1" si="108"/>
        <v>117.87608268632762</v>
      </c>
      <c r="FN74" t="str">
        <f t="shared" ca="1" si="212"/>
        <v xml:space="preserve">Viterbo </v>
      </c>
      <c r="FO74" s="2">
        <v>35</v>
      </c>
      <c r="FP74" s="128">
        <f t="shared" ca="1" si="109"/>
        <v>5.4822367402938434</v>
      </c>
      <c r="FQ74" t="str">
        <f t="shared" ca="1" si="213"/>
        <v xml:space="preserve">Cosenza </v>
      </c>
      <c r="FR74" s="2">
        <v>35</v>
      </c>
      <c r="FS74">
        <f t="shared" ca="1" si="214"/>
        <v>19</v>
      </c>
      <c r="FT74">
        <f t="shared" ca="1" si="215"/>
        <v>54.007300000000001</v>
      </c>
      <c r="FU74" t="str">
        <f t="shared" ca="1" si="216"/>
        <v xml:space="preserve">Cosenza </v>
      </c>
      <c r="FV74" s="85">
        <f t="shared" ca="1" si="217"/>
        <v>69.008099999999999</v>
      </c>
      <c r="FW74" t="str">
        <f t="shared" ca="1" si="218"/>
        <v xml:space="preserve">Siena </v>
      </c>
    </row>
    <row r="75" spans="1:179" x14ac:dyDescent="0.25">
      <c r="A75">
        <f>IF(B75='Cruscotto province'!$E$3,A74+1,A74)</f>
        <v>10</v>
      </c>
      <c r="B75" t="s">
        <v>61</v>
      </c>
      <c r="C75" t="s">
        <v>215</v>
      </c>
      <c r="D75" s="2">
        <f>IFERROR(_xlfn.NUMBERVALUE(VLOOKUP(C75,'Sel province'!$F$2:$J$150,5,FALSE)),0)</f>
        <v>175</v>
      </c>
      <c r="E75" s="85"/>
      <c r="F75">
        <v>1</v>
      </c>
      <c r="G75" s="85">
        <v>1</v>
      </c>
      <c r="H75">
        <v>2</v>
      </c>
      <c r="I75">
        <v>2</v>
      </c>
      <c r="J75">
        <v>2</v>
      </c>
      <c r="K75">
        <v>2</v>
      </c>
      <c r="L75">
        <v>4</v>
      </c>
      <c r="M75">
        <v>5</v>
      </c>
      <c r="N75">
        <v>5</v>
      </c>
      <c r="O75">
        <v>7</v>
      </c>
      <c r="P75">
        <v>7</v>
      </c>
      <c r="Q75">
        <v>7</v>
      </c>
      <c r="R75">
        <v>8</v>
      </c>
      <c r="S75">
        <v>16</v>
      </c>
      <c r="T75">
        <v>22</v>
      </c>
      <c r="U75">
        <v>30</v>
      </c>
      <c r="V75">
        <v>43</v>
      </c>
      <c r="W75">
        <v>58</v>
      </c>
      <c r="X75">
        <v>65</v>
      </c>
      <c r="Y75">
        <v>72</v>
      </c>
      <c r="Z75">
        <v>67</v>
      </c>
      <c r="AA75">
        <v>70</v>
      </c>
      <c r="AB75">
        <v>86</v>
      </c>
      <c r="AC75">
        <v>98</v>
      </c>
      <c r="AD75">
        <v>106</v>
      </c>
      <c r="AE75">
        <v>118</v>
      </c>
      <c r="AF75">
        <v>122</v>
      </c>
      <c r="AG75">
        <v>122</v>
      </c>
      <c r="AH75">
        <v>123</v>
      </c>
      <c r="AI75">
        <v>128</v>
      </c>
      <c r="AJ75">
        <v>137</v>
      </c>
      <c r="AK75">
        <v>139</v>
      </c>
      <c r="AL75">
        <v>142</v>
      </c>
      <c r="AM75">
        <v>144</v>
      </c>
      <c r="AN75">
        <v>147</v>
      </c>
      <c r="AO75">
        <v>152</v>
      </c>
      <c r="AP75">
        <v>157</v>
      </c>
      <c r="AQ75">
        <v>161</v>
      </c>
      <c r="AR75">
        <v>161</v>
      </c>
      <c r="AS75">
        <v>162</v>
      </c>
      <c r="AT75">
        <v>164</v>
      </c>
      <c r="AU75">
        <v>164</v>
      </c>
      <c r="AV75">
        <v>165</v>
      </c>
      <c r="AW75">
        <v>167</v>
      </c>
      <c r="AX75">
        <v>167</v>
      </c>
      <c r="AY75">
        <v>167</v>
      </c>
      <c r="AZ75">
        <v>168</v>
      </c>
      <c r="BA75">
        <v>168</v>
      </c>
      <c r="BB75">
        <v>173</v>
      </c>
      <c r="BC75">
        <v>173</v>
      </c>
      <c r="BD75">
        <v>173</v>
      </c>
      <c r="BE75">
        <v>175</v>
      </c>
      <c r="BF75">
        <v>175</v>
      </c>
      <c r="CA75" s="101">
        <v>370680</v>
      </c>
      <c r="CB75" s="102">
        <f t="shared" si="171"/>
        <v>2.6977446854429696E-2</v>
      </c>
      <c r="CC75" s="102">
        <f t="shared" si="112"/>
        <v>2.6977446854429696E-2</v>
      </c>
      <c r="CD75" s="102">
        <f t="shared" si="113"/>
        <v>5.3954893708859392E-2</v>
      </c>
      <c r="CE75" s="102">
        <f t="shared" si="114"/>
        <v>5.3954893708859392E-2</v>
      </c>
      <c r="CF75" s="102">
        <f t="shared" si="115"/>
        <v>5.3954893708859392E-2</v>
      </c>
      <c r="CG75" s="102">
        <f t="shared" si="116"/>
        <v>5.3954893708859392E-2</v>
      </c>
      <c r="CH75" s="102">
        <f t="shared" si="117"/>
        <v>0.10790978741771878</v>
      </c>
      <c r="CI75" s="102">
        <f t="shared" si="118"/>
        <v>0.13488723427214847</v>
      </c>
      <c r="CJ75" s="102">
        <f t="shared" si="119"/>
        <v>0.13488723427214847</v>
      </c>
      <c r="CK75" s="102">
        <f t="shared" si="120"/>
        <v>0.18884212798100786</v>
      </c>
      <c r="CL75" s="102">
        <f t="shared" si="121"/>
        <v>0.18884212798100786</v>
      </c>
      <c r="CM75" s="102">
        <f t="shared" si="122"/>
        <v>0.18884212798100786</v>
      </c>
      <c r="CN75" s="102">
        <f t="shared" si="167"/>
        <v>0.21581957483543757</v>
      </c>
      <c r="CO75" s="102">
        <f t="shared" si="168"/>
        <v>0.43163914967087513</v>
      </c>
      <c r="CP75" s="102">
        <f t="shared" si="172"/>
        <v>0.59350383079745328</v>
      </c>
      <c r="CQ75" s="102">
        <f t="shared" si="173"/>
        <v>0.80932340563289096</v>
      </c>
      <c r="CR75" s="102">
        <f t="shared" si="174"/>
        <v>1.1600302147404771</v>
      </c>
      <c r="CS75" s="102">
        <f t="shared" si="175"/>
        <v>1.5646919175569225</v>
      </c>
      <c r="CT75" s="102">
        <f t="shared" si="176"/>
        <v>1.7535340455379302</v>
      </c>
      <c r="CU75" s="102">
        <f t="shared" si="177"/>
        <v>1.9423761735189382</v>
      </c>
      <c r="CV75" s="102">
        <f t="shared" si="178"/>
        <v>1.8074889392467897</v>
      </c>
      <c r="CW75" s="102">
        <f t="shared" si="179"/>
        <v>1.888421279810079</v>
      </c>
      <c r="CX75" s="102">
        <f t="shared" si="180"/>
        <v>2.3200604294809541</v>
      </c>
      <c r="CY75" s="102">
        <f t="shared" si="181"/>
        <v>2.6437897917341102</v>
      </c>
      <c r="CZ75" s="102">
        <f t="shared" si="182"/>
        <v>2.8596093665695479</v>
      </c>
      <c r="DA75" s="102">
        <f t="shared" si="183"/>
        <v>3.1833387288227044</v>
      </c>
      <c r="DB75" s="102">
        <f t="shared" si="184"/>
        <v>3.2912485162404232</v>
      </c>
      <c r="DC75" s="102">
        <f t="shared" si="185"/>
        <v>3.2912485162404232</v>
      </c>
      <c r="DD75" s="102">
        <f t="shared" si="186"/>
        <v>3.3182259630948527</v>
      </c>
      <c r="DE75" s="102">
        <f t="shared" si="187"/>
        <v>3.4531131973670011</v>
      </c>
      <c r="DF75" s="102">
        <f t="shared" si="188"/>
        <v>3.6959102190568687</v>
      </c>
      <c r="DG75" s="102">
        <f t="shared" si="189"/>
        <v>3.7498651127657276</v>
      </c>
      <c r="DH75" s="102">
        <f t="shared" si="190"/>
        <v>3.830797453329017</v>
      </c>
      <c r="DI75" s="102">
        <f t="shared" si="191"/>
        <v>3.8847523470378764</v>
      </c>
      <c r="DJ75" s="102">
        <f t="shared" si="192"/>
        <v>3.9656846876011653</v>
      </c>
      <c r="DK75" s="102">
        <f t="shared" si="193"/>
        <v>4.1005719218733141</v>
      </c>
      <c r="DL75" s="102">
        <f t="shared" si="194"/>
        <v>4.2354591561454624</v>
      </c>
      <c r="DM75" s="102">
        <f t="shared" si="195"/>
        <v>4.3433689435631813</v>
      </c>
      <c r="DN75" s="102">
        <f t="shared" si="196"/>
        <v>4.3433689435631813</v>
      </c>
      <c r="DO75" s="102">
        <f t="shared" si="197"/>
        <v>4.3703463904176107</v>
      </c>
      <c r="DP75" s="102">
        <f t="shared" si="198"/>
        <v>4.4243012841264697</v>
      </c>
      <c r="DQ75" s="102">
        <f t="shared" si="199"/>
        <v>4.4243012841264697</v>
      </c>
      <c r="DR75" s="102">
        <f t="shared" si="200"/>
        <v>4.4512787309809001</v>
      </c>
      <c r="DS75" s="102">
        <f t="shared" si="201"/>
        <v>4.5052336246897591</v>
      </c>
      <c r="DT75" s="102">
        <f t="shared" si="202"/>
        <v>4.5052336246897591</v>
      </c>
      <c r="DU75" s="102">
        <f t="shared" si="203"/>
        <v>4.5052336246897591</v>
      </c>
      <c r="DV75" s="102">
        <f t="shared" si="204"/>
        <v>4.5322110715441895</v>
      </c>
      <c r="DW75" s="102">
        <f t="shared" si="205"/>
        <v>4.5322110715441895</v>
      </c>
      <c r="DX75" s="102">
        <f t="shared" si="206"/>
        <v>4.6670983058163378</v>
      </c>
      <c r="DY75" s="102">
        <f t="shared" si="207"/>
        <v>4.6670983058163378</v>
      </c>
      <c r="DZ75" s="102">
        <f t="shared" si="208"/>
        <v>4.6670983058163378</v>
      </c>
      <c r="EA75" s="102">
        <f t="shared" si="209"/>
        <v>4.7210531995251968</v>
      </c>
      <c r="EB75" s="102">
        <f t="shared" si="170"/>
        <v>4.7210531995251968</v>
      </c>
      <c r="EC75" s="102">
        <f t="shared" si="170"/>
        <v>0</v>
      </c>
      <c r="ED75" s="102">
        <f t="shared" si="170"/>
        <v>0</v>
      </c>
      <c r="EE75" s="102">
        <f t="shared" si="170"/>
        <v>0</v>
      </c>
      <c r="EF75" s="102">
        <f t="shared" si="170"/>
        <v>0</v>
      </c>
      <c r="EG75" s="102">
        <f t="shared" si="170"/>
        <v>0</v>
      </c>
      <c r="EH75" s="102">
        <f t="shared" si="170"/>
        <v>0</v>
      </c>
      <c r="EI75" s="102">
        <f t="shared" si="170"/>
        <v>0</v>
      </c>
      <c r="EJ75" s="102">
        <f t="shared" si="170"/>
        <v>0</v>
      </c>
      <c r="EK75" s="102">
        <f t="shared" si="170"/>
        <v>0</v>
      </c>
      <c r="EL75" s="102">
        <f t="shared" si="170"/>
        <v>0</v>
      </c>
      <c r="EM75" s="102">
        <f t="shared" si="170"/>
        <v>0</v>
      </c>
      <c r="EN75" s="102">
        <f t="shared" si="170"/>
        <v>0</v>
      </c>
      <c r="EO75" s="102">
        <f t="shared" si="170"/>
        <v>0</v>
      </c>
      <c r="EP75" s="102">
        <f t="shared" si="170"/>
        <v>0</v>
      </c>
      <c r="EQ75" s="102">
        <f t="shared" si="169"/>
        <v>0</v>
      </c>
      <c r="ER75" s="102">
        <f t="shared" si="169"/>
        <v>0</v>
      </c>
      <c r="ES75" s="102">
        <f t="shared" si="169"/>
        <v>0</v>
      </c>
      <c r="ET75" s="102">
        <f t="shared" si="169"/>
        <v>0</v>
      </c>
      <c r="EU75" s="102">
        <f t="shared" si="169"/>
        <v>0</v>
      </c>
      <c r="EW75">
        <v>75</v>
      </c>
      <c r="FB75" s="85">
        <f ca="1">HLOOKUP(FB$1,$F$1:$BZ$108,$EW75,FALSE)</f>
        <v>168</v>
      </c>
      <c r="FC75" s="85">
        <f ca="1">HLOOKUP(FC$1,$F$1:$BZ$108,$EW75,FALSE)</f>
        <v>173</v>
      </c>
      <c r="FD75" s="85">
        <f ca="1">HLOOKUP(FD$1,$F$1:$BZ$108,$EW75,FALSE)</f>
        <v>173</v>
      </c>
      <c r="FE75" s="85">
        <f ca="1">HLOOKUP(FE$1,$F$1:$BZ$108,$EW75,FALSE)</f>
        <v>173</v>
      </c>
      <c r="FF75" s="85">
        <f ca="1">HLOOKUP(FF$1,$F$1:$BZ$108,$EW75,FALSE)</f>
        <v>175</v>
      </c>
      <c r="FG75" s="85">
        <f ca="1">HLOOKUP(FG$1,$F$1:$BZ$108,$EW75,FALSE)</f>
        <v>175</v>
      </c>
      <c r="FI75" s="85">
        <f t="shared" ca="1" si="210"/>
        <v>1.8958212798100786</v>
      </c>
      <c r="FJ75">
        <v>7.4000000000000003E-3</v>
      </c>
      <c r="FK75" s="85">
        <f ca="1">HLOOKUP(FK$1,$F$1:$BZ$108,$EW75,FALSE)/CA75*100000+FJ75</f>
        <v>47.217931995251966</v>
      </c>
      <c r="FL75" t="str">
        <f t="shared" si="211"/>
        <v xml:space="preserve">Potenza </v>
      </c>
      <c r="FM75">
        <f t="shared" ca="1" si="108"/>
        <v>110.94197005254864</v>
      </c>
      <c r="FN75" t="str">
        <f t="shared" ca="1" si="212"/>
        <v xml:space="preserve">Frosinone </v>
      </c>
      <c r="FO75" s="2">
        <v>34</v>
      </c>
      <c r="FP75" s="128">
        <f t="shared" ca="1" si="109"/>
        <v>5.4551274384635846</v>
      </c>
      <c r="FQ75" t="str">
        <f t="shared" ca="1" si="213"/>
        <v xml:space="preserve">Pordenone </v>
      </c>
      <c r="FR75" s="2">
        <v>34</v>
      </c>
      <c r="FS75">
        <f t="shared" ca="1" si="214"/>
        <v>49</v>
      </c>
      <c r="FT75">
        <f t="shared" ca="1" si="215"/>
        <v>83.007400000000004</v>
      </c>
      <c r="FU75" t="str">
        <f t="shared" ca="1" si="216"/>
        <v xml:space="preserve">Pordenone </v>
      </c>
      <c r="FV75" s="85">
        <f t="shared" ca="1" si="217"/>
        <v>67.007000000000005</v>
      </c>
      <c r="FW75" t="str">
        <f t="shared" ca="1" si="218"/>
        <v xml:space="preserve">Matera </v>
      </c>
    </row>
    <row r="76" spans="1:179" x14ac:dyDescent="0.25">
      <c r="A76">
        <f>IF(B76='Cruscotto province'!$E$3,A75+1,A75)</f>
        <v>10</v>
      </c>
      <c r="B76" t="s">
        <v>74</v>
      </c>
      <c r="C76" t="s">
        <v>216</v>
      </c>
      <c r="D76" s="2">
        <f>IFERROR(_xlfn.NUMBERVALUE(VLOOKUP(C76,'Sel province'!$F$2:$J$150,5,FALSE)),0)</f>
        <v>502</v>
      </c>
      <c r="E76" s="85"/>
      <c r="F76">
        <v>1</v>
      </c>
      <c r="G76" s="85">
        <v>1</v>
      </c>
      <c r="H76">
        <v>1</v>
      </c>
      <c r="I76">
        <v>3</v>
      </c>
      <c r="J76">
        <v>3</v>
      </c>
      <c r="K76">
        <v>5</v>
      </c>
      <c r="L76">
        <v>7</v>
      </c>
      <c r="M76">
        <v>21</v>
      </c>
      <c r="N76">
        <v>25</v>
      </c>
      <c r="O76">
        <v>26</v>
      </c>
      <c r="P76">
        <v>33</v>
      </c>
      <c r="Q76">
        <v>42</v>
      </c>
      <c r="R76">
        <v>45</v>
      </c>
      <c r="S76">
        <v>53</v>
      </c>
      <c r="T76">
        <v>59</v>
      </c>
      <c r="U76">
        <v>70</v>
      </c>
      <c r="V76">
        <v>94</v>
      </c>
      <c r="W76">
        <v>111</v>
      </c>
      <c r="X76">
        <v>129</v>
      </c>
      <c r="Y76">
        <v>137</v>
      </c>
      <c r="Z76">
        <v>159</v>
      </c>
      <c r="AA76">
        <v>178</v>
      </c>
      <c r="AB76">
        <v>189</v>
      </c>
      <c r="AC76">
        <v>189</v>
      </c>
      <c r="AD76">
        <v>217</v>
      </c>
      <c r="AE76">
        <v>221</v>
      </c>
      <c r="AF76">
        <v>248</v>
      </c>
      <c r="AG76">
        <v>258</v>
      </c>
      <c r="AH76">
        <v>290</v>
      </c>
      <c r="AI76">
        <v>291</v>
      </c>
      <c r="AJ76">
        <v>323</v>
      </c>
      <c r="AK76">
        <v>332</v>
      </c>
      <c r="AL76">
        <v>338</v>
      </c>
      <c r="AM76">
        <v>342</v>
      </c>
      <c r="AN76">
        <v>344</v>
      </c>
      <c r="AO76">
        <v>345</v>
      </c>
      <c r="AP76">
        <v>355</v>
      </c>
      <c r="AQ76">
        <v>357</v>
      </c>
      <c r="AR76">
        <v>370</v>
      </c>
      <c r="AS76">
        <v>393</v>
      </c>
      <c r="AT76">
        <v>394</v>
      </c>
      <c r="AU76">
        <v>404</v>
      </c>
      <c r="AV76">
        <v>411</v>
      </c>
      <c r="AW76">
        <v>440</v>
      </c>
      <c r="AX76">
        <v>449</v>
      </c>
      <c r="AY76">
        <v>457</v>
      </c>
      <c r="AZ76">
        <v>466</v>
      </c>
      <c r="BA76">
        <v>472</v>
      </c>
      <c r="BB76">
        <v>473</v>
      </c>
      <c r="BC76">
        <v>479</v>
      </c>
      <c r="BD76">
        <v>486</v>
      </c>
      <c r="BE76">
        <v>493</v>
      </c>
      <c r="BF76">
        <v>502</v>
      </c>
      <c r="CA76" s="101">
        <v>254608</v>
      </c>
      <c r="CB76" s="102">
        <f t="shared" si="171"/>
        <v>3.9276063595802178E-2</v>
      </c>
      <c r="CC76" s="102">
        <f t="shared" si="112"/>
        <v>3.9276063595802178E-2</v>
      </c>
      <c r="CD76" s="102">
        <f t="shared" si="113"/>
        <v>3.9276063595802178E-2</v>
      </c>
      <c r="CE76" s="102">
        <f t="shared" si="114"/>
        <v>0.11782819078740653</v>
      </c>
      <c r="CF76" s="102">
        <f t="shared" si="115"/>
        <v>0.11782819078740653</v>
      </c>
      <c r="CG76" s="102">
        <f t="shared" si="116"/>
        <v>0.19638031797901087</v>
      </c>
      <c r="CH76" s="102">
        <f t="shared" si="117"/>
        <v>0.27493244517061521</v>
      </c>
      <c r="CI76" s="102">
        <f t="shared" si="118"/>
        <v>0.82479733551184564</v>
      </c>
      <c r="CJ76" s="102">
        <f t="shared" si="119"/>
        <v>0.98190158989505438</v>
      </c>
      <c r="CK76" s="102">
        <f t="shared" si="120"/>
        <v>1.0211776534908565</v>
      </c>
      <c r="CL76" s="102">
        <f t="shared" si="121"/>
        <v>1.2961100986614718</v>
      </c>
      <c r="CM76" s="102">
        <f t="shared" si="122"/>
        <v>1.6495946710236913</v>
      </c>
      <c r="CN76" s="102">
        <f t="shared" si="167"/>
        <v>1.7674228618110979</v>
      </c>
      <c r="CO76" s="102">
        <f t="shared" si="168"/>
        <v>2.0816313705775151</v>
      </c>
      <c r="CP76" s="102">
        <f t="shared" si="172"/>
        <v>2.3172877521523283</v>
      </c>
      <c r="CQ76" s="102">
        <f t="shared" si="173"/>
        <v>2.7493244517061526</v>
      </c>
      <c r="CR76" s="102">
        <f t="shared" si="174"/>
        <v>3.6919499780054044</v>
      </c>
      <c r="CS76" s="102">
        <f t="shared" si="175"/>
        <v>4.3596430591340418</v>
      </c>
      <c r="CT76" s="102">
        <f t="shared" si="176"/>
        <v>5.0666122038584804</v>
      </c>
      <c r="CU76" s="102">
        <f t="shared" si="177"/>
        <v>5.3808207126248977</v>
      </c>
      <c r="CV76" s="102">
        <f t="shared" si="178"/>
        <v>6.2448941117325463</v>
      </c>
      <c r="CW76" s="102">
        <f t="shared" si="179"/>
        <v>6.9911393200527874</v>
      </c>
      <c r="CX76" s="102">
        <f t="shared" si="180"/>
        <v>7.4231760196066103</v>
      </c>
      <c r="CY76" s="102">
        <f t="shared" si="181"/>
        <v>7.4231760196066103</v>
      </c>
      <c r="CZ76" s="102">
        <f t="shared" si="182"/>
        <v>8.5229058002890721</v>
      </c>
      <c r="DA76" s="102">
        <f t="shared" si="183"/>
        <v>8.6800100546722803</v>
      </c>
      <c r="DB76" s="102">
        <f t="shared" si="184"/>
        <v>9.7404637717589395</v>
      </c>
      <c r="DC76" s="102">
        <f t="shared" si="185"/>
        <v>10.133224407716961</v>
      </c>
      <c r="DD76" s="102">
        <f t="shared" si="186"/>
        <v>11.39005844278263</v>
      </c>
      <c r="DE76" s="102">
        <f t="shared" si="187"/>
        <v>11.429334506378433</v>
      </c>
      <c r="DF76" s="102">
        <f t="shared" si="188"/>
        <v>12.686168541444104</v>
      </c>
      <c r="DG76" s="102">
        <f t="shared" si="189"/>
        <v>13.039653113806322</v>
      </c>
      <c r="DH76" s="102">
        <f t="shared" si="190"/>
        <v>13.275309495381135</v>
      </c>
      <c r="DI76" s="102">
        <f t="shared" si="191"/>
        <v>13.432413749764345</v>
      </c>
      <c r="DJ76" s="102">
        <f t="shared" si="192"/>
        <v>13.510965876955948</v>
      </c>
      <c r="DK76" s="102">
        <f t="shared" si="193"/>
        <v>13.55024194055175</v>
      </c>
      <c r="DL76" s="102">
        <f t="shared" si="194"/>
        <v>13.943002576509771</v>
      </c>
      <c r="DM76" s="102">
        <f t="shared" si="195"/>
        <v>14.021554703701376</v>
      </c>
      <c r="DN76" s="102">
        <f t="shared" si="196"/>
        <v>14.532143530446804</v>
      </c>
      <c r="DO76" s="102">
        <f t="shared" si="197"/>
        <v>15.435492993150254</v>
      </c>
      <c r="DP76" s="102">
        <f t="shared" si="198"/>
        <v>15.474769056746057</v>
      </c>
      <c r="DQ76" s="102">
        <f t="shared" si="199"/>
        <v>15.86752969270408</v>
      </c>
      <c r="DR76" s="102">
        <f t="shared" si="200"/>
        <v>16.142462137874695</v>
      </c>
      <c r="DS76" s="102">
        <f t="shared" si="201"/>
        <v>17.281467982152957</v>
      </c>
      <c r="DT76" s="102">
        <f t="shared" si="202"/>
        <v>17.634952554515177</v>
      </c>
      <c r="DU76" s="102">
        <f t="shared" si="203"/>
        <v>17.949161063281593</v>
      </c>
      <c r="DV76" s="102">
        <f t="shared" si="204"/>
        <v>18.302645635643813</v>
      </c>
      <c r="DW76" s="102">
        <f t="shared" si="205"/>
        <v>18.538302017218626</v>
      </c>
      <c r="DX76" s="102">
        <f t="shared" si="206"/>
        <v>18.57757808081443</v>
      </c>
      <c r="DY76" s="102">
        <f t="shared" si="207"/>
        <v>18.813234462389243</v>
      </c>
      <c r="DZ76" s="102">
        <f t="shared" si="208"/>
        <v>19.088166907559856</v>
      </c>
      <c r="EA76" s="102">
        <f t="shared" si="209"/>
        <v>19.363099352730472</v>
      </c>
      <c r="EB76" s="102">
        <f t="shared" si="170"/>
        <v>19.716583925092692</v>
      </c>
      <c r="EC76" s="102">
        <f t="shared" si="170"/>
        <v>0</v>
      </c>
      <c r="ED76" s="102">
        <f t="shared" si="170"/>
        <v>0</v>
      </c>
      <c r="EE76" s="102">
        <f t="shared" si="170"/>
        <v>0</v>
      </c>
      <c r="EF76" s="102">
        <f t="shared" si="170"/>
        <v>0</v>
      </c>
      <c r="EG76" s="102">
        <f t="shared" si="170"/>
        <v>0</v>
      </c>
      <c r="EH76" s="102">
        <f t="shared" si="170"/>
        <v>0</v>
      </c>
      <c r="EI76" s="102">
        <f t="shared" si="170"/>
        <v>0</v>
      </c>
      <c r="EJ76" s="102">
        <f t="shared" si="170"/>
        <v>0</v>
      </c>
      <c r="EK76" s="102">
        <f t="shared" si="170"/>
        <v>0</v>
      </c>
      <c r="EL76" s="102">
        <f t="shared" si="170"/>
        <v>0</v>
      </c>
      <c r="EM76" s="102">
        <f t="shared" si="170"/>
        <v>0</v>
      </c>
      <c r="EN76" s="102">
        <f t="shared" si="170"/>
        <v>0</v>
      </c>
      <c r="EO76" s="102">
        <f t="shared" si="170"/>
        <v>0</v>
      </c>
      <c r="EP76" s="102">
        <f t="shared" si="170"/>
        <v>0</v>
      </c>
      <c r="EQ76" s="102">
        <f t="shared" si="169"/>
        <v>0</v>
      </c>
      <c r="ER76" s="102">
        <f t="shared" si="169"/>
        <v>0</v>
      </c>
      <c r="ES76" s="102">
        <f t="shared" si="169"/>
        <v>0</v>
      </c>
      <c r="ET76" s="102">
        <f t="shared" si="169"/>
        <v>0</v>
      </c>
      <c r="EU76" s="102">
        <f t="shared" si="169"/>
        <v>0</v>
      </c>
      <c r="EW76">
        <v>76</v>
      </c>
      <c r="FB76" s="85">
        <f ca="1">HLOOKUP(FB$1,$F$1:$BZ$108,$EW76,FALSE)</f>
        <v>472</v>
      </c>
      <c r="FC76" s="85">
        <f ca="1">HLOOKUP(FC$1,$F$1:$BZ$108,$EW76,FALSE)</f>
        <v>473</v>
      </c>
      <c r="FD76" s="85">
        <f ca="1">HLOOKUP(FD$1,$F$1:$BZ$108,$EW76,FALSE)</f>
        <v>479</v>
      </c>
      <c r="FE76" s="85">
        <f ca="1">HLOOKUP(FE$1,$F$1:$BZ$108,$EW76,FALSE)</f>
        <v>486</v>
      </c>
      <c r="FF76" s="85">
        <f ca="1">HLOOKUP(FF$1,$F$1:$BZ$108,$EW76,FALSE)</f>
        <v>493</v>
      </c>
      <c r="FG76" s="85">
        <f ca="1">HLOOKUP(FG$1,$F$1:$BZ$108,$EW76,FALSE)</f>
        <v>502</v>
      </c>
      <c r="FI76" s="85">
        <f t="shared" ca="1" si="210"/>
        <v>11.790319078740653</v>
      </c>
      <c r="FJ76">
        <v>7.4999999999999997E-3</v>
      </c>
      <c r="FK76" s="85">
        <f ca="1">HLOOKUP(FK$1,$F$1:$BZ$108,$EW76,FALSE)/CA76*100000+FJ76</f>
        <v>197.17333925092692</v>
      </c>
      <c r="FL76" t="str">
        <f t="shared" si="211"/>
        <v xml:space="preserve">Prato </v>
      </c>
      <c r="FM76">
        <f t="shared" ref="FM76:FM108" ca="1" si="219">LARGE($FK$2:$FK$108,ROW(A75))</f>
        <v>102.9509352991457</v>
      </c>
      <c r="FN76" t="str">
        <f t="shared" ca="1" si="212"/>
        <v xml:space="preserve">Avellino </v>
      </c>
      <c r="FO76" s="2">
        <v>33</v>
      </c>
      <c r="FP76" s="128">
        <f t="shared" ref="FP76:FP108" ca="1" si="220">LARGE($FI$2:$FI$108,ROW(A75))</f>
        <v>5.1888573390842412</v>
      </c>
      <c r="FQ76" t="str">
        <f t="shared" ca="1" si="213"/>
        <v xml:space="preserve">Messina </v>
      </c>
      <c r="FR76" s="2">
        <v>33</v>
      </c>
      <c r="FS76">
        <f t="shared" ca="1" si="214"/>
        <v>26</v>
      </c>
      <c r="FT76">
        <f t="shared" ca="1" si="215"/>
        <v>59.0075</v>
      </c>
      <c r="FU76" t="str">
        <f t="shared" ca="1" si="216"/>
        <v xml:space="preserve">Messina </v>
      </c>
      <c r="FV76" s="85">
        <f t="shared" ca="1" si="217"/>
        <v>65.0077</v>
      </c>
      <c r="FW76" t="str">
        <f t="shared" ca="1" si="218"/>
        <v xml:space="preserve">Frosinone </v>
      </c>
    </row>
    <row r="77" spans="1:179" x14ac:dyDescent="0.25">
      <c r="A77">
        <f>IF(B77='Cruscotto province'!$E$3,A76+1,A76)</f>
        <v>10</v>
      </c>
      <c r="B77" t="s">
        <v>73</v>
      </c>
      <c r="C77" t="s">
        <v>217</v>
      </c>
      <c r="D77" s="2">
        <f>IFERROR(_xlfn.NUMBERVALUE(VLOOKUP(C77,'Sel province'!$F$2:$J$150,5,FALSE)),0)</f>
        <v>87</v>
      </c>
      <c r="E77" s="85"/>
      <c r="H77">
        <v>1</v>
      </c>
      <c r="I77">
        <v>1</v>
      </c>
      <c r="J77">
        <v>1</v>
      </c>
      <c r="K77">
        <v>1</v>
      </c>
      <c r="L77">
        <v>1</v>
      </c>
      <c r="M77">
        <v>1</v>
      </c>
      <c r="N77">
        <v>2</v>
      </c>
      <c r="O77">
        <v>2</v>
      </c>
      <c r="P77">
        <v>2</v>
      </c>
      <c r="Q77">
        <v>4</v>
      </c>
      <c r="R77">
        <v>4</v>
      </c>
      <c r="S77">
        <v>4</v>
      </c>
      <c r="T77">
        <v>6</v>
      </c>
      <c r="U77">
        <v>7</v>
      </c>
      <c r="V77">
        <v>7</v>
      </c>
      <c r="W77">
        <v>8</v>
      </c>
      <c r="X77">
        <v>9</v>
      </c>
      <c r="Y77">
        <v>9</v>
      </c>
      <c r="Z77">
        <v>9</v>
      </c>
      <c r="AA77">
        <v>22</v>
      </c>
      <c r="AB77">
        <v>28</v>
      </c>
      <c r="AC77">
        <v>32</v>
      </c>
      <c r="AD77">
        <v>32</v>
      </c>
      <c r="AE77">
        <v>32</v>
      </c>
      <c r="AF77">
        <v>35</v>
      </c>
      <c r="AG77">
        <v>43</v>
      </c>
      <c r="AH77">
        <v>44</v>
      </c>
      <c r="AI77">
        <v>45</v>
      </c>
      <c r="AJ77">
        <v>46</v>
      </c>
      <c r="AK77">
        <v>47</v>
      </c>
      <c r="AL77">
        <v>48</v>
      </c>
      <c r="AM77">
        <v>54</v>
      </c>
      <c r="AN77">
        <v>54</v>
      </c>
      <c r="AO77">
        <v>56</v>
      </c>
      <c r="AP77">
        <v>58</v>
      </c>
      <c r="AQ77">
        <v>61</v>
      </c>
      <c r="AR77">
        <v>64</v>
      </c>
      <c r="AS77">
        <v>66</v>
      </c>
      <c r="AT77">
        <v>67</v>
      </c>
      <c r="AU77">
        <v>67</v>
      </c>
      <c r="AV77">
        <v>68</v>
      </c>
      <c r="AW77">
        <v>69</v>
      </c>
      <c r="AX77">
        <v>69</v>
      </c>
      <c r="AY77">
        <v>69</v>
      </c>
      <c r="AZ77">
        <v>69</v>
      </c>
      <c r="BA77">
        <v>69</v>
      </c>
      <c r="BB77">
        <v>70</v>
      </c>
      <c r="BC77">
        <v>72</v>
      </c>
      <c r="BD77">
        <v>74</v>
      </c>
      <c r="BE77">
        <v>83</v>
      </c>
      <c r="BF77">
        <v>87</v>
      </c>
      <c r="CA77" s="101">
        <v>321359</v>
      </c>
      <c r="CB77" s="102">
        <f t="shared" si="171"/>
        <v>0</v>
      </c>
      <c r="CC77" s="102">
        <f t="shared" si="112"/>
        <v>0</v>
      </c>
      <c r="CD77" s="102">
        <f t="shared" si="113"/>
        <v>3.1117846396086619E-2</v>
      </c>
      <c r="CE77" s="102">
        <f t="shared" si="114"/>
        <v>3.1117846396086619E-2</v>
      </c>
      <c r="CF77" s="102">
        <f t="shared" si="115"/>
        <v>3.1117846396086619E-2</v>
      </c>
      <c r="CG77" s="102">
        <f t="shared" si="116"/>
        <v>3.1117846396086619E-2</v>
      </c>
      <c r="CH77" s="102">
        <f t="shared" si="117"/>
        <v>3.1117846396086619E-2</v>
      </c>
      <c r="CI77" s="102">
        <f t="shared" si="118"/>
        <v>3.1117846396086619E-2</v>
      </c>
      <c r="CJ77" s="102">
        <f t="shared" si="119"/>
        <v>6.2235692792173239E-2</v>
      </c>
      <c r="CK77" s="102">
        <f t="shared" si="120"/>
        <v>6.2235692792173239E-2</v>
      </c>
      <c r="CL77" s="102">
        <f t="shared" si="121"/>
        <v>6.2235692792173239E-2</v>
      </c>
      <c r="CM77" s="102">
        <f t="shared" si="122"/>
        <v>0.12447138558434648</v>
      </c>
      <c r="CN77" s="102">
        <f t="shared" si="167"/>
        <v>0.12447138558434648</v>
      </c>
      <c r="CO77" s="102">
        <f t="shared" si="168"/>
        <v>0.12447138558434648</v>
      </c>
      <c r="CP77" s="102">
        <f t="shared" si="172"/>
        <v>0.18670707837651973</v>
      </c>
      <c r="CQ77" s="102">
        <f t="shared" si="173"/>
        <v>0.21782492477260634</v>
      </c>
      <c r="CR77" s="102">
        <f t="shared" si="174"/>
        <v>0.21782492477260634</v>
      </c>
      <c r="CS77" s="102">
        <f t="shared" si="175"/>
        <v>0.24894277116869296</v>
      </c>
      <c r="CT77" s="102">
        <f t="shared" si="176"/>
        <v>0.28006061756477957</v>
      </c>
      <c r="CU77" s="102">
        <f t="shared" si="177"/>
        <v>0.28006061756477957</v>
      </c>
      <c r="CV77" s="102">
        <f t="shared" si="178"/>
        <v>0.28006061756477957</v>
      </c>
      <c r="CW77" s="102">
        <f t="shared" si="179"/>
        <v>0.6845926207139057</v>
      </c>
      <c r="CX77" s="102">
        <f t="shared" si="180"/>
        <v>0.87129969909042537</v>
      </c>
      <c r="CY77" s="102">
        <f t="shared" si="181"/>
        <v>0.99577108467477182</v>
      </c>
      <c r="CZ77" s="102">
        <f t="shared" si="182"/>
        <v>0.99577108467477182</v>
      </c>
      <c r="DA77" s="102">
        <f t="shared" si="183"/>
        <v>0.99577108467477182</v>
      </c>
      <c r="DB77" s="102">
        <f t="shared" si="184"/>
        <v>1.0891246238630317</v>
      </c>
      <c r="DC77" s="102">
        <f t="shared" si="185"/>
        <v>1.3380673950317248</v>
      </c>
      <c r="DD77" s="102">
        <f t="shared" si="186"/>
        <v>1.3691852414278114</v>
      </c>
      <c r="DE77" s="102">
        <f t="shared" si="187"/>
        <v>1.400303087823898</v>
      </c>
      <c r="DF77" s="102">
        <f t="shared" si="188"/>
        <v>1.4314209342199846</v>
      </c>
      <c r="DG77" s="102">
        <f t="shared" si="189"/>
        <v>1.4625387806160712</v>
      </c>
      <c r="DH77" s="102">
        <f t="shared" si="190"/>
        <v>1.4936566270121578</v>
      </c>
      <c r="DI77" s="102">
        <f t="shared" si="191"/>
        <v>1.6803637053886775</v>
      </c>
      <c r="DJ77" s="102">
        <f t="shared" si="192"/>
        <v>1.6803637053886775</v>
      </c>
      <c r="DK77" s="102">
        <f t="shared" si="193"/>
        <v>1.7425993981808507</v>
      </c>
      <c r="DL77" s="102">
        <f t="shared" si="194"/>
        <v>1.804835090973024</v>
      </c>
      <c r="DM77" s="102">
        <f t="shared" si="195"/>
        <v>1.8981886301612838</v>
      </c>
      <c r="DN77" s="102">
        <f t="shared" si="196"/>
        <v>1.9915421693495436</v>
      </c>
      <c r="DO77" s="102">
        <f t="shared" si="197"/>
        <v>2.0537778621417169</v>
      </c>
      <c r="DP77" s="102">
        <f t="shared" si="198"/>
        <v>2.0848957085378035</v>
      </c>
      <c r="DQ77" s="102">
        <f t="shared" si="199"/>
        <v>2.0848957085378035</v>
      </c>
      <c r="DR77" s="102">
        <f t="shared" si="200"/>
        <v>2.1160135549338901</v>
      </c>
      <c r="DS77" s="102">
        <f t="shared" si="201"/>
        <v>2.1471314013299767</v>
      </c>
      <c r="DT77" s="102">
        <f t="shared" si="202"/>
        <v>2.1471314013299767</v>
      </c>
      <c r="DU77" s="102">
        <f t="shared" si="203"/>
        <v>2.1471314013299767</v>
      </c>
      <c r="DV77" s="102">
        <f t="shared" si="204"/>
        <v>2.1471314013299767</v>
      </c>
      <c r="DW77" s="102">
        <f t="shared" si="205"/>
        <v>2.1471314013299767</v>
      </c>
      <c r="DX77" s="102">
        <f t="shared" si="206"/>
        <v>2.1782492477260633</v>
      </c>
      <c r="DY77" s="102">
        <f t="shared" si="207"/>
        <v>2.2404849405182365</v>
      </c>
      <c r="DZ77" s="102">
        <f t="shared" si="208"/>
        <v>2.3027206333104098</v>
      </c>
      <c r="EA77" s="102">
        <f t="shared" si="209"/>
        <v>2.5827812508751893</v>
      </c>
      <c r="EB77" s="102">
        <f t="shared" si="170"/>
        <v>2.7072526364595357</v>
      </c>
      <c r="EC77" s="102">
        <f t="shared" si="170"/>
        <v>0</v>
      </c>
      <c r="ED77" s="102">
        <f t="shared" si="170"/>
        <v>0</v>
      </c>
      <c r="EE77" s="102">
        <f t="shared" si="170"/>
        <v>0</v>
      </c>
      <c r="EF77" s="102">
        <f t="shared" si="170"/>
        <v>0</v>
      </c>
      <c r="EG77" s="102">
        <f t="shared" si="170"/>
        <v>0</v>
      </c>
      <c r="EH77" s="102">
        <f t="shared" si="170"/>
        <v>0</v>
      </c>
      <c r="EI77" s="102">
        <f t="shared" si="170"/>
        <v>0</v>
      </c>
      <c r="EJ77" s="102">
        <f t="shared" si="170"/>
        <v>0</v>
      </c>
      <c r="EK77" s="102">
        <f t="shared" si="170"/>
        <v>0</v>
      </c>
      <c r="EL77" s="102">
        <f t="shared" si="170"/>
        <v>0</v>
      </c>
      <c r="EM77" s="102">
        <f t="shared" si="170"/>
        <v>0</v>
      </c>
      <c r="EN77" s="102">
        <f t="shared" si="170"/>
        <v>0</v>
      </c>
      <c r="EO77" s="102">
        <f t="shared" si="170"/>
        <v>0</v>
      </c>
      <c r="EP77" s="102">
        <f t="shared" si="170"/>
        <v>0</v>
      </c>
      <c r="EQ77" s="102">
        <f t="shared" si="169"/>
        <v>0</v>
      </c>
      <c r="ER77" s="102">
        <f t="shared" si="169"/>
        <v>0</v>
      </c>
      <c r="ES77" s="102">
        <f t="shared" si="169"/>
        <v>0</v>
      </c>
      <c r="ET77" s="102">
        <f t="shared" si="169"/>
        <v>0</v>
      </c>
      <c r="EU77" s="102">
        <f t="shared" si="169"/>
        <v>0</v>
      </c>
      <c r="EW77">
        <v>77</v>
      </c>
      <c r="FB77" s="85">
        <f ca="1">HLOOKUP(FB$1,$F$1:$BZ$108,$EW77,FALSE)</f>
        <v>69</v>
      </c>
      <c r="FC77" s="85">
        <f ca="1">HLOOKUP(FC$1,$F$1:$BZ$108,$EW77,FALSE)</f>
        <v>70</v>
      </c>
      <c r="FD77" s="85">
        <f ca="1">HLOOKUP(FD$1,$F$1:$BZ$108,$EW77,FALSE)</f>
        <v>72</v>
      </c>
      <c r="FE77" s="85">
        <f ca="1">HLOOKUP(FE$1,$F$1:$BZ$108,$EW77,FALSE)</f>
        <v>74</v>
      </c>
      <c r="FF77" s="85">
        <f ca="1">HLOOKUP(FF$1,$F$1:$BZ$108,$EW77,FALSE)</f>
        <v>83</v>
      </c>
      <c r="FG77" s="85">
        <f ca="1">HLOOKUP(FG$1,$F$1:$BZ$108,$EW77,FALSE)</f>
        <v>87</v>
      </c>
      <c r="FI77" s="85">
        <f t="shared" ca="1" si="210"/>
        <v>5.6088123512955921</v>
      </c>
      <c r="FJ77">
        <v>7.6E-3</v>
      </c>
      <c r="FK77" s="85">
        <f ca="1">HLOOKUP(FK$1,$F$1:$BZ$108,$EW77,FALSE)/CA77*100000+FJ77</f>
        <v>27.080126364595358</v>
      </c>
      <c r="FL77" t="str">
        <f t="shared" si="211"/>
        <v xml:space="preserve">Ragusa </v>
      </c>
      <c r="FM77">
        <f t="shared" ca="1" si="219"/>
        <v>101.85171929307643</v>
      </c>
      <c r="FN77" t="str">
        <f t="shared" ca="1" si="212"/>
        <v xml:space="preserve">Roma </v>
      </c>
      <c r="FO77" s="2">
        <v>32</v>
      </c>
      <c r="FP77" s="128">
        <f t="shared" ca="1" si="220"/>
        <v>4.4772749095133832</v>
      </c>
      <c r="FQ77" t="str">
        <f t="shared" ca="1" si="213"/>
        <v xml:space="preserve">Siracusa </v>
      </c>
      <c r="FR77" s="2">
        <v>32</v>
      </c>
      <c r="FS77">
        <f t="shared" ca="1" si="214"/>
        <v>13</v>
      </c>
      <c r="FT77">
        <f t="shared" ca="1" si="215"/>
        <v>45.007599999999996</v>
      </c>
      <c r="FU77" t="str">
        <f t="shared" ca="1" si="216"/>
        <v xml:space="preserve">Siracusa </v>
      </c>
      <c r="FV77" s="85">
        <f t="shared" ca="1" si="217"/>
        <v>64.008399999999995</v>
      </c>
      <c r="FW77" t="str">
        <f t="shared" ca="1" si="218"/>
        <v xml:space="preserve">Livorno </v>
      </c>
    </row>
    <row r="78" spans="1:179" x14ac:dyDescent="0.25">
      <c r="A78">
        <f>IF(B78='Cruscotto province'!$E$3,A77+1,A77)</f>
        <v>10</v>
      </c>
      <c r="B78" t="s">
        <v>413</v>
      </c>
      <c r="C78" t="s">
        <v>218</v>
      </c>
      <c r="D78" s="2">
        <f>IFERROR(_xlfn.NUMBERVALUE(VLOOKUP(C78,'Sel province'!$F$2:$J$150,5,FALSE)),0)</f>
        <v>969</v>
      </c>
      <c r="E78" s="85"/>
      <c r="F78">
        <v>2</v>
      </c>
      <c r="G78" s="85">
        <v>3</v>
      </c>
      <c r="H78">
        <v>8</v>
      </c>
      <c r="I78">
        <v>10</v>
      </c>
      <c r="J78">
        <v>13</v>
      </c>
      <c r="K78">
        <v>19</v>
      </c>
      <c r="L78">
        <v>24</v>
      </c>
      <c r="M78">
        <v>31</v>
      </c>
      <c r="N78">
        <v>41</v>
      </c>
      <c r="O78">
        <v>55</v>
      </c>
      <c r="P78">
        <v>78</v>
      </c>
      <c r="Q78">
        <v>100</v>
      </c>
      <c r="R78">
        <v>114</v>
      </c>
      <c r="S78">
        <v>124</v>
      </c>
      <c r="T78">
        <v>153</v>
      </c>
      <c r="U78">
        <v>185</v>
      </c>
      <c r="V78">
        <v>213</v>
      </c>
      <c r="W78">
        <v>287</v>
      </c>
      <c r="X78">
        <v>309</v>
      </c>
      <c r="Y78">
        <v>342</v>
      </c>
      <c r="Z78">
        <v>368</v>
      </c>
      <c r="AA78">
        <v>387</v>
      </c>
      <c r="AB78">
        <v>451</v>
      </c>
      <c r="AC78">
        <v>488</v>
      </c>
      <c r="AD78">
        <v>521</v>
      </c>
      <c r="AE78">
        <v>553</v>
      </c>
      <c r="AF78">
        <v>568</v>
      </c>
      <c r="AG78">
        <v>580</v>
      </c>
      <c r="AH78">
        <v>605</v>
      </c>
      <c r="AI78">
        <v>627</v>
      </c>
      <c r="AJ78">
        <v>656</v>
      </c>
      <c r="AK78">
        <v>688</v>
      </c>
      <c r="AL78">
        <v>708</v>
      </c>
      <c r="AM78">
        <v>728</v>
      </c>
      <c r="AN78">
        <v>738</v>
      </c>
      <c r="AO78">
        <v>746</v>
      </c>
      <c r="AP78">
        <v>751</v>
      </c>
      <c r="AQ78">
        <v>776</v>
      </c>
      <c r="AR78">
        <v>789</v>
      </c>
      <c r="AS78">
        <v>801</v>
      </c>
      <c r="AT78">
        <v>827</v>
      </c>
      <c r="AU78">
        <v>880</v>
      </c>
      <c r="AV78">
        <v>889</v>
      </c>
      <c r="AW78">
        <v>904</v>
      </c>
      <c r="AX78">
        <v>910</v>
      </c>
      <c r="AY78">
        <v>921</v>
      </c>
      <c r="AZ78">
        <v>926</v>
      </c>
      <c r="BA78">
        <v>934</v>
      </c>
      <c r="BB78">
        <v>937</v>
      </c>
      <c r="BC78">
        <v>941</v>
      </c>
      <c r="BD78">
        <v>956</v>
      </c>
      <c r="BE78">
        <v>963</v>
      </c>
      <c r="BF78">
        <v>969</v>
      </c>
      <c r="CA78" s="101">
        <v>391414</v>
      </c>
      <c r="CB78" s="102">
        <f t="shared" si="171"/>
        <v>5.1096792654325089E-2</v>
      </c>
      <c r="CC78" s="102">
        <f t="shared" si="112"/>
        <v>7.664518898148763E-2</v>
      </c>
      <c r="CD78" s="102">
        <f t="shared" si="113"/>
        <v>0.20438717061730036</v>
      </c>
      <c r="CE78" s="102">
        <f t="shared" si="114"/>
        <v>0.25548396327162548</v>
      </c>
      <c r="CF78" s="102">
        <f t="shared" si="115"/>
        <v>0.33212915225311307</v>
      </c>
      <c r="CG78" s="102">
        <f t="shared" si="116"/>
        <v>0.48541953021608836</v>
      </c>
      <c r="CH78" s="102">
        <f t="shared" si="117"/>
        <v>0.61316151185190104</v>
      </c>
      <c r="CI78" s="102">
        <f t="shared" si="118"/>
        <v>0.79200028614203888</v>
      </c>
      <c r="CJ78" s="102">
        <f t="shared" si="119"/>
        <v>1.0474842494136642</v>
      </c>
      <c r="CK78" s="102">
        <f t="shared" si="120"/>
        <v>1.4051617979939399</v>
      </c>
      <c r="CL78" s="102">
        <f t="shared" si="121"/>
        <v>1.9927749135186783</v>
      </c>
      <c r="CM78" s="102">
        <f t="shared" si="122"/>
        <v>2.5548396327162544</v>
      </c>
      <c r="CN78" s="102">
        <f t="shared" si="167"/>
        <v>2.91251718129653</v>
      </c>
      <c r="CO78" s="102">
        <f t="shared" si="168"/>
        <v>3.1680011445681555</v>
      </c>
      <c r="CP78" s="102">
        <f t="shared" si="172"/>
        <v>3.9089046380558696</v>
      </c>
      <c r="CQ78" s="102">
        <f t="shared" si="173"/>
        <v>4.7264533205250707</v>
      </c>
      <c r="CR78" s="102">
        <f t="shared" si="174"/>
        <v>5.4418084176856221</v>
      </c>
      <c r="CS78" s="102">
        <f t="shared" si="175"/>
        <v>7.3323897458956493</v>
      </c>
      <c r="CT78" s="102">
        <f t="shared" si="176"/>
        <v>7.8944544650932267</v>
      </c>
      <c r="CU78" s="102">
        <f t="shared" si="177"/>
        <v>8.737551543889591</v>
      </c>
      <c r="CV78" s="102">
        <f t="shared" si="178"/>
        <v>9.4018098483958159</v>
      </c>
      <c r="CW78" s="102">
        <f t="shared" si="179"/>
        <v>9.8872293786119041</v>
      </c>
      <c r="CX78" s="102">
        <f t="shared" si="180"/>
        <v>11.522326743550307</v>
      </c>
      <c r="CY78" s="102">
        <f t="shared" si="181"/>
        <v>12.467617407655322</v>
      </c>
      <c r="CZ78" s="102">
        <f t="shared" si="182"/>
        <v>13.310714486451687</v>
      </c>
      <c r="DA78" s="102">
        <f t="shared" si="183"/>
        <v>14.128263168920887</v>
      </c>
      <c r="DB78" s="102">
        <f t="shared" si="184"/>
        <v>14.511489113828324</v>
      </c>
      <c r="DC78" s="102">
        <f t="shared" si="185"/>
        <v>14.818069869754277</v>
      </c>
      <c r="DD78" s="102">
        <f t="shared" si="186"/>
        <v>15.45677977793334</v>
      </c>
      <c r="DE78" s="102">
        <f t="shared" si="187"/>
        <v>16.018844497130914</v>
      </c>
      <c r="DF78" s="102">
        <f t="shared" si="188"/>
        <v>16.759747990618628</v>
      </c>
      <c r="DG78" s="102">
        <f t="shared" si="189"/>
        <v>17.57729667308783</v>
      </c>
      <c r="DH78" s="102">
        <f t="shared" si="190"/>
        <v>18.088264599631081</v>
      </c>
      <c r="DI78" s="102">
        <f t="shared" si="191"/>
        <v>18.59923252617433</v>
      </c>
      <c r="DJ78" s="102">
        <f t="shared" si="192"/>
        <v>18.854716489445956</v>
      </c>
      <c r="DK78" s="102">
        <f t="shared" si="193"/>
        <v>19.059103660063258</v>
      </c>
      <c r="DL78" s="102">
        <f t="shared" si="194"/>
        <v>19.186845641699072</v>
      </c>
      <c r="DM78" s="102">
        <f t="shared" si="195"/>
        <v>19.825555549878136</v>
      </c>
      <c r="DN78" s="102">
        <f t="shared" si="196"/>
        <v>20.157684702131249</v>
      </c>
      <c r="DO78" s="102">
        <f t="shared" si="197"/>
        <v>20.464265458057199</v>
      </c>
      <c r="DP78" s="102">
        <f t="shared" si="198"/>
        <v>21.128523762563422</v>
      </c>
      <c r="DQ78" s="102">
        <f t="shared" si="199"/>
        <v>22.482588767903039</v>
      </c>
      <c r="DR78" s="102">
        <f t="shared" si="200"/>
        <v>22.712524334847505</v>
      </c>
      <c r="DS78" s="102">
        <f t="shared" si="201"/>
        <v>23.095750279754938</v>
      </c>
      <c r="DT78" s="102">
        <f t="shared" si="202"/>
        <v>23.249040657717917</v>
      </c>
      <c r="DU78" s="102">
        <f t="shared" si="203"/>
        <v>23.530073017316703</v>
      </c>
      <c r="DV78" s="102">
        <f t="shared" si="204"/>
        <v>23.657814998952514</v>
      </c>
      <c r="DW78" s="102">
        <f t="shared" si="205"/>
        <v>23.862202169569816</v>
      </c>
      <c r="DX78" s="102">
        <f t="shared" si="206"/>
        <v>23.938847358551303</v>
      </c>
      <c r="DY78" s="102">
        <f t="shared" si="207"/>
        <v>24.041040943859954</v>
      </c>
      <c r="DZ78" s="102">
        <f t="shared" si="208"/>
        <v>24.424266888767391</v>
      </c>
      <c r="EA78" s="102">
        <f t="shared" si="209"/>
        <v>24.60310566305753</v>
      </c>
      <c r="EB78" s="102">
        <f t="shared" si="170"/>
        <v>24.756396041020505</v>
      </c>
      <c r="EC78" s="102">
        <f t="shared" si="170"/>
        <v>0</v>
      </c>
      <c r="ED78" s="102">
        <f t="shared" si="170"/>
        <v>0</v>
      </c>
      <c r="EE78" s="102">
        <f t="shared" si="170"/>
        <v>0</v>
      </c>
      <c r="EF78" s="102">
        <f t="shared" si="170"/>
        <v>0</v>
      </c>
      <c r="EG78" s="102">
        <f t="shared" si="170"/>
        <v>0</v>
      </c>
      <c r="EH78" s="102">
        <f t="shared" si="170"/>
        <v>0</v>
      </c>
      <c r="EI78" s="102">
        <f t="shared" si="170"/>
        <v>0</v>
      </c>
      <c r="EJ78" s="102">
        <f t="shared" si="170"/>
        <v>0</v>
      </c>
      <c r="EK78" s="102">
        <f t="shared" si="170"/>
        <v>0</v>
      </c>
      <c r="EL78" s="102">
        <f t="shared" si="170"/>
        <v>0</v>
      </c>
      <c r="EM78" s="102">
        <f t="shared" si="170"/>
        <v>0</v>
      </c>
      <c r="EN78" s="102">
        <f t="shared" si="170"/>
        <v>0</v>
      </c>
      <c r="EO78" s="102">
        <f t="shared" si="170"/>
        <v>0</v>
      </c>
      <c r="EP78" s="102">
        <f t="shared" si="170"/>
        <v>0</v>
      </c>
      <c r="EQ78" s="102">
        <f t="shared" ref="EQ78:EU93" si="221">+BU78/$CA78*10000</f>
        <v>0</v>
      </c>
      <c r="ER78" s="102">
        <f t="shared" si="221"/>
        <v>0</v>
      </c>
      <c r="ES78" s="102">
        <f t="shared" si="221"/>
        <v>0</v>
      </c>
      <c r="ET78" s="102">
        <f t="shared" si="221"/>
        <v>0</v>
      </c>
      <c r="EU78" s="102">
        <f t="shared" si="221"/>
        <v>0</v>
      </c>
      <c r="EW78">
        <v>78</v>
      </c>
      <c r="FB78" s="85">
        <f ca="1">HLOOKUP(FB$1,$F$1:$BZ$108,$EW78,FALSE)</f>
        <v>934</v>
      </c>
      <c r="FC78" s="85">
        <f ca="1">HLOOKUP(FC$1,$F$1:$BZ$108,$EW78,FALSE)</f>
        <v>937</v>
      </c>
      <c r="FD78" s="85">
        <f ca="1">HLOOKUP(FD$1,$F$1:$BZ$108,$EW78,FALSE)</f>
        <v>941</v>
      </c>
      <c r="FE78" s="85">
        <f ca="1">HLOOKUP(FE$1,$F$1:$BZ$108,$EW78,FALSE)</f>
        <v>956</v>
      </c>
      <c r="FF78" s="85">
        <f ca="1">HLOOKUP(FF$1,$F$1:$BZ$108,$EW78,FALSE)</f>
        <v>963</v>
      </c>
      <c r="FG78" s="85">
        <f ca="1">HLOOKUP(FG$1,$F$1:$BZ$108,$EW78,FALSE)</f>
        <v>969</v>
      </c>
      <c r="FI78" s="85">
        <f t="shared" ca="1" si="210"/>
        <v>8.9496387145068894</v>
      </c>
      <c r="FJ78">
        <v>7.7000000000000002E-3</v>
      </c>
      <c r="FK78" s="85">
        <f ca="1">HLOOKUP(FK$1,$F$1:$BZ$108,$EW78,FALSE)/CA78*100000+FJ78</f>
        <v>247.57166041020506</v>
      </c>
      <c r="FL78" t="str">
        <f t="shared" si="211"/>
        <v xml:space="preserve">Ravenna </v>
      </c>
      <c r="FM78">
        <f t="shared" ca="1" si="219"/>
        <v>101.10061733344337</v>
      </c>
      <c r="FN78" t="str">
        <f t="shared" ca="1" si="212"/>
        <v xml:space="preserve">Bari </v>
      </c>
      <c r="FO78" s="2">
        <v>31</v>
      </c>
      <c r="FP78" s="128">
        <f t="shared" ca="1" si="220"/>
        <v>4.4655682653675868</v>
      </c>
      <c r="FQ78" t="str">
        <f t="shared" ca="1" si="213"/>
        <v xml:space="preserve">Frosinone </v>
      </c>
      <c r="FR78" s="2">
        <v>31</v>
      </c>
      <c r="FS78">
        <f t="shared" ca="1" si="214"/>
        <v>34</v>
      </c>
      <c r="FT78">
        <f t="shared" ca="1" si="215"/>
        <v>65.0077</v>
      </c>
      <c r="FU78" t="str">
        <f t="shared" ca="1" si="216"/>
        <v xml:space="preserve">Frosinone </v>
      </c>
      <c r="FV78" s="85">
        <f t="shared" ca="1" si="217"/>
        <v>62.008499999999998</v>
      </c>
      <c r="FW78" t="str">
        <f t="shared" ca="1" si="218"/>
        <v xml:space="preserve">Terni </v>
      </c>
    </row>
    <row r="79" spans="1:179" x14ac:dyDescent="0.25">
      <c r="A79">
        <f>IF(B79='Cruscotto province'!$E$3,A78+1,A78)</f>
        <v>10</v>
      </c>
      <c r="B79" t="s">
        <v>63</v>
      </c>
      <c r="C79" t="s">
        <v>219</v>
      </c>
      <c r="D79" s="2">
        <f>IFERROR(_xlfn.NUMBERVALUE(VLOOKUP(C79,'Sel province'!$F$2:$J$150,5,FALSE)),0)</f>
        <v>249</v>
      </c>
      <c r="E79" s="87"/>
      <c r="H79">
        <v>1</v>
      </c>
      <c r="I79">
        <v>1</v>
      </c>
      <c r="J79">
        <v>1</v>
      </c>
      <c r="K79">
        <v>2</v>
      </c>
      <c r="L79">
        <v>3</v>
      </c>
      <c r="M79">
        <v>6</v>
      </c>
      <c r="N79">
        <v>11</v>
      </c>
      <c r="O79">
        <v>13</v>
      </c>
      <c r="P79">
        <v>18</v>
      </c>
      <c r="Q79">
        <v>22</v>
      </c>
      <c r="R79">
        <v>22</v>
      </c>
      <c r="S79">
        <v>46</v>
      </c>
      <c r="T79">
        <v>47</v>
      </c>
      <c r="U79">
        <v>57</v>
      </c>
      <c r="V79">
        <v>73</v>
      </c>
      <c r="W79">
        <v>84</v>
      </c>
      <c r="X79">
        <v>88</v>
      </c>
      <c r="Y79">
        <v>94</v>
      </c>
      <c r="Z79">
        <v>97</v>
      </c>
      <c r="AA79">
        <v>105</v>
      </c>
      <c r="AB79">
        <v>123</v>
      </c>
      <c r="AC79">
        <v>140</v>
      </c>
      <c r="AD79">
        <v>155</v>
      </c>
      <c r="AE79">
        <v>189</v>
      </c>
      <c r="AF79">
        <v>190</v>
      </c>
      <c r="AG79">
        <v>195</v>
      </c>
      <c r="AH79">
        <v>201</v>
      </c>
      <c r="AI79">
        <v>207</v>
      </c>
      <c r="AJ79">
        <v>218</v>
      </c>
      <c r="AK79">
        <v>222</v>
      </c>
      <c r="AL79">
        <v>237</v>
      </c>
      <c r="AM79">
        <v>243</v>
      </c>
      <c r="AN79">
        <v>243</v>
      </c>
      <c r="AO79">
        <v>248</v>
      </c>
      <c r="AP79">
        <v>250</v>
      </c>
      <c r="AQ79">
        <v>256</v>
      </c>
      <c r="AR79">
        <v>260</v>
      </c>
      <c r="AS79">
        <v>263</v>
      </c>
      <c r="AT79">
        <v>263</v>
      </c>
      <c r="AU79">
        <v>268</v>
      </c>
      <c r="AV79">
        <v>276</v>
      </c>
      <c r="AW79">
        <v>269</v>
      </c>
      <c r="AX79">
        <v>240</v>
      </c>
      <c r="AY79">
        <v>240</v>
      </c>
      <c r="AZ79">
        <v>241</v>
      </c>
      <c r="BA79">
        <v>243</v>
      </c>
      <c r="BB79">
        <v>243</v>
      </c>
      <c r="BC79">
        <v>247</v>
      </c>
      <c r="BD79">
        <v>248</v>
      </c>
      <c r="BE79">
        <v>248</v>
      </c>
      <c r="BF79">
        <v>249</v>
      </c>
      <c r="CA79" s="101">
        <v>553861</v>
      </c>
      <c r="CB79" s="102">
        <f t="shared" si="171"/>
        <v>0</v>
      </c>
      <c r="CC79" s="102">
        <f t="shared" si="112"/>
        <v>0</v>
      </c>
      <c r="CD79" s="102">
        <f t="shared" si="113"/>
        <v>1.8055071579331276E-2</v>
      </c>
      <c r="CE79" s="102">
        <f t="shared" si="114"/>
        <v>1.8055071579331276E-2</v>
      </c>
      <c r="CF79" s="102">
        <f t="shared" si="115"/>
        <v>1.8055071579331276E-2</v>
      </c>
      <c r="CG79" s="102">
        <f t="shared" si="116"/>
        <v>3.6110143158662553E-2</v>
      </c>
      <c r="CH79" s="102">
        <f t="shared" si="117"/>
        <v>5.4165214737993829E-2</v>
      </c>
      <c r="CI79" s="102">
        <f t="shared" si="118"/>
        <v>0.10833042947598766</v>
      </c>
      <c r="CJ79" s="102">
        <f t="shared" si="119"/>
        <v>0.19860578737264403</v>
      </c>
      <c r="CK79" s="102">
        <f t="shared" si="120"/>
        <v>0.23471593053130657</v>
      </c>
      <c r="CL79" s="102">
        <f t="shared" si="121"/>
        <v>0.32499128842796299</v>
      </c>
      <c r="CM79" s="102">
        <f t="shared" si="122"/>
        <v>0.39721157474528807</v>
      </c>
      <c r="CN79" s="102">
        <f t="shared" si="167"/>
        <v>0.39721157474528807</v>
      </c>
      <c r="CO79" s="102">
        <f t="shared" si="168"/>
        <v>0.8305332926492387</v>
      </c>
      <c r="CP79" s="102">
        <f t="shared" si="172"/>
        <v>0.84858836422856998</v>
      </c>
      <c r="CQ79" s="102">
        <f t="shared" si="173"/>
        <v>1.0291390800218827</v>
      </c>
      <c r="CR79" s="102">
        <f t="shared" si="174"/>
        <v>1.318020225291183</v>
      </c>
      <c r="CS79" s="102">
        <f t="shared" si="175"/>
        <v>1.5166260126638271</v>
      </c>
      <c r="CT79" s="102">
        <f t="shared" si="176"/>
        <v>1.5888462989811523</v>
      </c>
      <c r="CU79" s="102">
        <f t="shared" si="177"/>
        <v>1.69717672845714</v>
      </c>
      <c r="CV79" s="102">
        <f t="shared" si="178"/>
        <v>1.7513419431951338</v>
      </c>
      <c r="CW79" s="102">
        <f t="shared" si="179"/>
        <v>1.8957825158297839</v>
      </c>
      <c r="CX79" s="102">
        <f t="shared" si="180"/>
        <v>2.220773804257747</v>
      </c>
      <c r="CY79" s="102">
        <f t="shared" si="181"/>
        <v>2.5277100211063788</v>
      </c>
      <c r="CZ79" s="102">
        <f t="shared" si="182"/>
        <v>2.7985360947963476</v>
      </c>
      <c r="DA79" s="102">
        <f t="shared" si="183"/>
        <v>3.4124085284936112</v>
      </c>
      <c r="DB79" s="102">
        <f t="shared" si="184"/>
        <v>3.4304636000729429</v>
      </c>
      <c r="DC79" s="102">
        <f t="shared" si="185"/>
        <v>3.5207389579695989</v>
      </c>
      <c r="DD79" s="102">
        <f t="shared" si="186"/>
        <v>3.6290693874455866</v>
      </c>
      <c r="DE79" s="102">
        <f t="shared" si="187"/>
        <v>3.7373998169215743</v>
      </c>
      <c r="DF79" s="102">
        <f t="shared" si="188"/>
        <v>3.936005604294218</v>
      </c>
      <c r="DG79" s="102">
        <f t="shared" si="189"/>
        <v>4.0082258906115431</v>
      </c>
      <c r="DH79" s="102">
        <f t="shared" si="190"/>
        <v>4.2790519643015124</v>
      </c>
      <c r="DI79" s="102">
        <f t="shared" si="191"/>
        <v>4.3873823937775001</v>
      </c>
      <c r="DJ79" s="102">
        <f t="shared" si="192"/>
        <v>4.3873823937775001</v>
      </c>
      <c r="DK79" s="102">
        <f t="shared" si="193"/>
        <v>4.4776577516741565</v>
      </c>
      <c r="DL79" s="102">
        <f t="shared" si="194"/>
        <v>4.513767894832819</v>
      </c>
      <c r="DM79" s="102">
        <f t="shared" si="195"/>
        <v>4.6220983243088067</v>
      </c>
      <c r="DN79" s="102">
        <f t="shared" si="196"/>
        <v>4.6943186106261319</v>
      </c>
      <c r="DO79" s="102">
        <f t="shared" si="197"/>
        <v>4.7484838253641257</v>
      </c>
      <c r="DP79" s="102">
        <f t="shared" si="198"/>
        <v>4.7484838253641257</v>
      </c>
      <c r="DQ79" s="102">
        <f t="shared" si="199"/>
        <v>4.8387591832607821</v>
      </c>
      <c r="DR79" s="102">
        <f t="shared" si="200"/>
        <v>4.9831997558954315</v>
      </c>
      <c r="DS79" s="102">
        <f t="shared" si="201"/>
        <v>4.8568142548401134</v>
      </c>
      <c r="DT79" s="102">
        <f t="shared" si="202"/>
        <v>4.3332171790395062</v>
      </c>
      <c r="DU79" s="102">
        <f t="shared" si="203"/>
        <v>4.3332171790395062</v>
      </c>
      <c r="DV79" s="102">
        <f t="shared" si="204"/>
        <v>4.3512722506188375</v>
      </c>
      <c r="DW79" s="102">
        <f t="shared" si="205"/>
        <v>4.3873823937775001</v>
      </c>
      <c r="DX79" s="102">
        <f t="shared" si="206"/>
        <v>4.3873823937775001</v>
      </c>
      <c r="DY79" s="102">
        <f t="shared" si="207"/>
        <v>4.4596026800948252</v>
      </c>
      <c r="DZ79" s="102">
        <f t="shared" si="208"/>
        <v>4.4776577516741565</v>
      </c>
      <c r="EA79" s="102">
        <f t="shared" si="209"/>
        <v>4.4776577516741565</v>
      </c>
      <c r="EB79" s="102">
        <f t="shared" ref="EB79:EP94" si="222">+BF79/$CA79*10000</f>
        <v>4.4957128232534878</v>
      </c>
      <c r="EC79" s="102">
        <f t="shared" si="222"/>
        <v>0</v>
      </c>
      <c r="ED79" s="102">
        <f t="shared" si="222"/>
        <v>0</v>
      </c>
      <c r="EE79" s="102">
        <f t="shared" si="222"/>
        <v>0</v>
      </c>
      <c r="EF79" s="102">
        <f t="shared" si="222"/>
        <v>0</v>
      </c>
      <c r="EG79" s="102">
        <f t="shared" si="222"/>
        <v>0</v>
      </c>
      <c r="EH79" s="102">
        <f t="shared" si="222"/>
        <v>0</v>
      </c>
      <c r="EI79" s="102">
        <f t="shared" si="222"/>
        <v>0</v>
      </c>
      <c r="EJ79" s="102">
        <f t="shared" si="222"/>
        <v>0</v>
      </c>
      <c r="EK79" s="102">
        <f t="shared" si="222"/>
        <v>0</v>
      </c>
      <c r="EL79" s="102">
        <f t="shared" si="222"/>
        <v>0</v>
      </c>
      <c r="EM79" s="102">
        <f t="shared" si="222"/>
        <v>0</v>
      </c>
      <c r="EN79" s="102">
        <f t="shared" si="222"/>
        <v>0</v>
      </c>
      <c r="EO79" s="102">
        <f t="shared" si="222"/>
        <v>0</v>
      </c>
      <c r="EP79" s="102">
        <f t="shared" si="222"/>
        <v>0</v>
      </c>
      <c r="EQ79" s="102">
        <f t="shared" si="221"/>
        <v>0</v>
      </c>
      <c r="ER79" s="102">
        <f t="shared" si="221"/>
        <v>0</v>
      </c>
      <c r="ES79" s="102">
        <f t="shared" si="221"/>
        <v>0</v>
      </c>
      <c r="ET79" s="102">
        <f t="shared" si="221"/>
        <v>0</v>
      </c>
      <c r="EU79" s="102">
        <f t="shared" si="221"/>
        <v>0</v>
      </c>
      <c r="EW79">
        <v>79</v>
      </c>
      <c r="FB79" s="85">
        <f ca="1">HLOOKUP(FB$1,$F$1:$BZ$108,$EW79,FALSE)</f>
        <v>243</v>
      </c>
      <c r="FC79" s="85">
        <f ca="1">HLOOKUP(FC$1,$F$1:$BZ$108,$EW79,FALSE)</f>
        <v>243</v>
      </c>
      <c r="FD79" s="85">
        <f ca="1">HLOOKUP(FD$1,$F$1:$BZ$108,$EW79,FALSE)</f>
        <v>247</v>
      </c>
      <c r="FE79" s="85">
        <f ca="1">HLOOKUP(FE$1,$F$1:$BZ$108,$EW79,FALSE)</f>
        <v>248</v>
      </c>
      <c r="FF79" s="85">
        <f ca="1">HLOOKUP(FF$1,$F$1:$BZ$108,$EW79,FALSE)</f>
        <v>248</v>
      </c>
      <c r="FG79" s="85">
        <f ca="1">HLOOKUP(FG$1,$F$1:$BZ$108,$EW79,FALSE)</f>
        <v>249</v>
      </c>
      <c r="FI79" s="85">
        <f t="shared" ca="1" si="210"/>
        <v>1.0911042947598766</v>
      </c>
      <c r="FJ79">
        <v>7.7999999999999996E-3</v>
      </c>
      <c r="FK79" s="85">
        <f ca="1">HLOOKUP(FK$1,$F$1:$BZ$108,$EW79,FALSE)/CA79*100000+FJ79</f>
        <v>44.964928232534881</v>
      </c>
      <c r="FL79" t="str">
        <f t="shared" si="211"/>
        <v xml:space="preserve">Reggio di Calabria </v>
      </c>
      <c r="FM79">
        <f t="shared" ca="1" si="219"/>
        <v>98.379977886789774</v>
      </c>
      <c r="FN79" t="str">
        <f t="shared" ca="1" si="212"/>
        <v xml:space="preserve">Campobasso </v>
      </c>
      <c r="FO79" s="2">
        <v>30</v>
      </c>
      <c r="FP79" s="128">
        <f t="shared" ca="1" si="220"/>
        <v>4.1493934012712002</v>
      </c>
      <c r="FQ79" t="str">
        <f t="shared" ca="1" si="213"/>
        <v xml:space="preserve">Udine </v>
      </c>
      <c r="FR79" s="2">
        <v>30</v>
      </c>
      <c r="FS79">
        <f t="shared" ca="1" si="214"/>
        <v>45</v>
      </c>
      <c r="FT79">
        <f t="shared" ca="1" si="215"/>
        <v>75.007800000000003</v>
      </c>
      <c r="FU79" t="str">
        <f t="shared" ca="1" si="216"/>
        <v xml:space="preserve">Udine </v>
      </c>
      <c r="FV79" s="85">
        <f t="shared" ca="1" si="217"/>
        <v>59.007899999999999</v>
      </c>
      <c r="FW79" t="str">
        <f t="shared" ca="1" si="218"/>
        <v xml:space="preserve">Campobasso </v>
      </c>
    </row>
    <row r="80" spans="1:179" x14ac:dyDescent="0.25">
      <c r="A80">
        <f>IF(B80='Cruscotto province'!$E$3,A79+1,A79)</f>
        <v>10</v>
      </c>
      <c r="B80" t="s">
        <v>413</v>
      </c>
      <c r="C80" t="s">
        <v>220</v>
      </c>
      <c r="D80" s="2">
        <f>IFERROR(_xlfn.NUMBERVALUE(VLOOKUP(C80,'Sel province'!$F$2:$J$150,5,FALSE)),0)</f>
        <v>4552</v>
      </c>
      <c r="E80" s="87"/>
      <c r="F80">
        <v>20</v>
      </c>
      <c r="G80" s="85">
        <v>31</v>
      </c>
      <c r="H80">
        <v>44</v>
      </c>
      <c r="I80">
        <v>48</v>
      </c>
      <c r="J80">
        <v>70</v>
      </c>
      <c r="K80">
        <v>103</v>
      </c>
      <c r="L80">
        <v>104</v>
      </c>
      <c r="M80">
        <v>114</v>
      </c>
      <c r="N80">
        <v>123</v>
      </c>
      <c r="O80">
        <v>138</v>
      </c>
      <c r="P80">
        <v>153</v>
      </c>
      <c r="Q80">
        <v>185</v>
      </c>
      <c r="R80">
        <v>241</v>
      </c>
      <c r="S80">
        <v>299</v>
      </c>
      <c r="T80">
        <v>414</v>
      </c>
      <c r="U80">
        <v>608</v>
      </c>
      <c r="V80">
        <v>773</v>
      </c>
      <c r="W80">
        <v>977</v>
      </c>
      <c r="X80">
        <v>1167</v>
      </c>
      <c r="Y80">
        <v>1369</v>
      </c>
      <c r="Z80">
        <v>1437</v>
      </c>
      <c r="AA80">
        <v>1586</v>
      </c>
      <c r="AB80">
        <v>1698</v>
      </c>
      <c r="AC80">
        <v>1861</v>
      </c>
      <c r="AD80">
        <v>1996</v>
      </c>
      <c r="AE80">
        <v>2146</v>
      </c>
      <c r="AF80">
        <v>2208</v>
      </c>
      <c r="AG80">
        <v>2307</v>
      </c>
      <c r="AH80">
        <v>2553</v>
      </c>
      <c r="AI80">
        <v>2665</v>
      </c>
      <c r="AJ80">
        <v>2800</v>
      </c>
      <c r="AK80">
        <v>2908</v>
      </c>
      <c r="AL80">
        <v>3066</v>
      </c>
      <c r="AM80">
        <v>3167</v>
      </c>
      <c r="AN80">
        <v>3215</v>
      </c>
      <c r="AO80">
        <v>3352</v>
      </c>
      <c r="AP80">
        <v>3505</v>
      </c>
      <c r="AQ80">
        <v>3630</v>
      </c>
      <c r="AR80">
        <v>3765</v>
      </c>
      <c r="AS80">
        <v>3849</v>
      </c>
      <c r="AT80">
        <v>3888</v>
      </c>
      <c r="AU80">
        <v>3947</v>
      </c>
      <c r="AV80">
        <v>3982</v>
      </c>
      <c r="AW80">
        <v>4053</v>
      </c>
      <c r="AX80">
        <v>4090</v>
      </c>
      <c r="AY80">
        <v>4217</v>
      </c>
      <c r="AZ80">
        <v>4318</v>
      </c>
      <c r="BA80">
        <v>4352</v>
      </c>
      <c r="BB80">
        <v>4369</v>
      </c>
      <c r="BC80">
        <v>4437</v>
      </c>
      <c r="BD80">
        <v>4482</v>
      </c>
      <c r="BE80">
        <v>4520</v>
      </c>
      <c r="BF80">
        <v>4552</v>
      </c>
      <c r="CA80" s="101">
        <v>532483</v>
      </c>
      <c r="CB80" s="102">
        <f t="shared" si="171"/>
        <v>0.37559884540914923</v>
      </c>
      <c r="CC80" s="102">
        <f t="shared" si="112"/>
        <v>0.58217821038418127</v>
      </c>
      <c r="CD80" s="102">
        <f t="shared" si="113"/>
        <v>0.82631745990012817</v>
      </c>
      <c r="CE80" s="102">
        <f t="shared" si="114"/>
        <v>0.90143722898195811</v>
      </c>
      <c r="CF80" s="102">
        <f t="shared" si="115"/>
        <v>1.3145959589320222</v>
      </c>
      <c r="CG80" s="102">
        <f t="shared" si="116"/>
        <v>1.9343340538571183</v>
      </c>
      <c r="CH80" s="102">
        <f t="shared" si="117"/>
        <v>1.9531139961275759</v>
      </c>
      <c r="CI80" s="102">
        <f t="shared" si="118"/>
        <v>2.1409134188321506</v>
      </c>
      <c r="CJ80" s="102">
        <f t="shared" si="119"/>
        <v>2.3099328992662675</v>
      </c>
      <c r="CK80" s="102">
        <f t="shared" si="120"/>
        <v>2.5916320333231297</v>
      </c>
      <c r="CL80" s="102">
        <f t="shared" si="121"/>
        <v>2.8733311673799915</v>
      </c>
      <c r="CM80" s="102">
        <f t="shared" si="122"/>
        <v>3.4742893200346301</v>
      </c>
      <c r="CN80" s="102">
        <f t="shared" si="167"/>
        <v>4.5259660871802483</v>
      </c>
      <c r="CO80" s="102">
        <f t="shared" si="168"/>
        <v>5.6152027388667811</v>
      </c>
      <c r="CP80" s="102">
        <f t="shared" si="172"/>
        <v>7.7748960999693884</v>
      </c>
      <c r="CQ80" s="102">
        <f t="shared" si="173"/>
        <v>11.418204900438138</v>
      </c>
      <c r="CR80" s="102">
        <f t="shared" si="174"/>
        <v>14.516895375063616</v>
      </c>
      <c r="CS80" s="102">
        <f t="shared" si="175"/>
        <v>18.348003598236939</v>
      </c>
      <c r="CT80" s="102">
        <f t="shared" si="176"/>
        <v>21.916192629623854</v>
      </c>
      <c r="CU80" s="102">
        <f t="shared" si="177"/>
        <v>25.709740968256263</v>
      </c>
      <c r="CV80" s="102">
        <f t="shared" si="178"/>
        <v>26.986777042647372</v>
      </c>
      <c r="CW80" s="102">
        <f t="shared" si="179"/>
        <v>29.784988440945533</v>
      </c>
      <c r="CX80" s="102">
        <f t="shared" si="180"/>
        <v>31.88834197523677</v>
      </c>
      <c r="CY80" s="102">
        <f t="shared" si="181"/>
        <v>34.949472565321337</v>
      </c>
      <c r="CZ80" s="102">
        <f t="shared" si="182"/>
        <v>37.484764771833092</v>
      </c>
      <c r="DA80" s="102">
        <f t="shared" si="183"/>
        <v>40.301756112401712</v>
      </c>
      <c r="DB80" s="102">
        <f t="shared" si="184"/>
        <v>41.466112533170076</v>
      </c>
      <c r="DC80" s="102">
        <f t="shared" si="185"/>
        <v>43.32532681794536</v>
      </c>
      <c r="DD80" s="102">
        <f t="shared" si="186"/>
        <v>47.945192616477897</v>
      </c>
      <c r="DE80" s="102">
        <f t="shared" si="187"/>
        <v>50.048546150769134</v>
      </c>
      <c r="DF80" s="102">
        <f t="shared" si="188"/>
        <v>52.583838357280897</v>
      </c>
      <c r="DG80" s="102">
        <f t="shared" si="189"/>
        <v>54.612072122490289</v>
      </c>
      <c r="DH80" s="102">
        <f t="shared" si="190"/>
        <v>57.579303001222577</v>
      </c>
      <c r="DI80" s="102">
        <f t="shared" si="191"/>
        <v>59.47607717053878</v>
      </c>
      <c r="DJ80" s="102">
        <f t="shared" si="192"/>
        <v>60.377514399520742</v>
      </c>
      <c r="DK80" s="102">
        <f t="shared" si="193"/>
        <v>62.950366490573401</v>
      </c>
      <c r="DL80" s="102">
        <f t="shared" si="194"/>
        <v>65.823697657953403</v>
      </c>
      <c r="DM80" s="102">
        <f t="shared" si="195"/>
        <v>68.171190441760587</v>
      </c>
      <c r="DN80" s="102">
        <f t="shared" si="196"/>
        <v>70.706482648272342</v>
      </c>
      <c r="DO80" s="102">
        <f t="shared" si="197"/>
        <v>72.283997798990768</v>
      </c>
      <c r="DP80" s="102">
        <f t="shared" si="198"/>
        <v>73.016415547538614</v>
      </c>
      <c r="DQ80" s="102">
        <f t="shared" si="199"/>
        <v>74.124432141495589</v>
      </c>
      <c r="DR80" s="102">
        <f t="shared" si="200"/>
        <v>74.781730120961612</v>
      </c>
      <c r="DS80" s="102">
        <f t="shared" si="201"/>
        <v>76.115106022164085</v>
      </c>
      <c r="DT80" s="102">
        <f t="shared" si="202"/>
        <v>76.809963886171005</v>
      </c>
      <c r="DU80" s="102">
        <f t="shared" si="203"/>
        <v>79.1950165545191</v>
      </c>
      <c r="DV80" s="102">
        <f t="shared" si="204"/>
        <v>81.091790723835302</v>
      </c>
      <c r="DW80" s="102">
        <f t="shared" si="205"/>
        <v>81.730308761030869</v>
      </c>
      <c r="DX80" s="102">
        <f t="shared" si="206"/>
        <v>82.04956777962866</v>
      </c>
      <c r="DY80" s="102">
        <f t="shared" si="207"/>
        <v>83.326603854019751</v>
      </c>
      <c r="DZ80" s="102">
        <f t="shared" si="208"/>
        <v>84.171701256190346</v>
      </c>
      <c r="EA80" s="102">
        <f t="shared" si="209"/>
        <v>84.885339062467722</v>
      </c>
      <c r="EB80" s="102">
        <f t="shared" si="222"/>
        <v>85.486297215122363</v>
      </c>
      <c r="EC80" s="102">
        <f t="shared" si="222"/>
        <v>0</v>
      </c>
      <c r="ED80" s="102">
        <f t="shared" si="222"/>
        <v>0</v>
      </c>
      <c r="EE80" s="102">
        <f t="shared" si="222"/>
        <v>0</v>
      </c>
      <c r="EF80" s="102">
        <f t="shared" si="222"/>
        <v>0</v>
      </c>
      <c r="EG80" s="102">
        <f t="shared" si="222"/>
        <v>0</v>
      </c>
      <c r="EH80" s="102">
        <f t="shared" si="222"/>
        <v>0</v>
      </c>
      <c r="EI80" s="102">
        <f t="shared" si="222"/>
        <v>0</v>
      </c>
      <c r="EJ80" s="102">
        <f t="shared" si="222"/>
        <v>0</v>
      </c>
      <c r="EK80" s="102">
        <f t="shared" si="222"/>
        <v>0</v>
      </c>
      <c r="EL80" s="102">
        <f t="shared" si="222"/>
        <v>0</v>
      </c>
      <c r="EM80" s="102">
        <f t="shared" si="222"/>
        <v>0</v>
      </c>
      <c r="EN80" s="102">
        <f t="shared" si="222"/>
        <v>0</v>
      </c>
      <c r="EO80" s="102">
        <f t="shared" si="222"/>
        <v>0</v>
      </c>
      <c r="EP80" s="102">
        <f t="shared" si="222"/>
        <v>0</v>
      </c>
      <c r="EQ80" s="102">
        <f t="shared" si="221"/>
        <v>0</v>
      </c>
      <c r="ER80" s="102">
        <f t="shared" si="221"/>
        <v>0</v>
      </c>
      <c r="ES80" s="102">
        <f t="shared" si="221"/>
        <v>0</v>
      </c>
      <c r="ET80" s="102">
        <f t="shared" si="221"/>
        <v>0</v>
      </c>
      <c r="EU80" s="102">
        <f t="shared" si="221"/>
        <v>0</v>
      </c>
      <c r="EW80">
        <v>80</v>
      </c>
      <c r="FB80" s="85">
        <f ca="1">HLOOKUP(FB$1,$F$1:$BZ$108,$EW80,FALSE)</f>
        <v>4352</v>
      </c>
      <c r="FC80" s="85">
        <f ca="1">HLOOKUP(FC$1,$F$1:$BZ$108,$EW80,FALSE)</f>
        <v>4369</v>
      </c>
      <c r="FD80" s="85">
        <f ca="1">HLOOKUP(FD$1,$F$1:$BZ$108,$EW80,FALSE)</f>
        <v>4437</v>
      </c>
      <c r="FE80" s="85">
        <f ca="1">HLOOKUP(FE$1,$F$1:$BZ$108,$EW80,FALSE)</f>
        <v>4482</v>
      </c>
      <c r="FF80" s="85">
        <f ca="1">HLOOKUP(FF$1,$F$1:$BZ$108,$EW80,FALSE)</f>
        <v>4520</v>
      </c>
      <c r="FG80" s="85">
        <f ca="1">HLOOKUP(FG$1,$F$1:$BZ$108,$EW80,FALSE)</f>
        <v>4552</v>
      </c>
      <c r="FI80" s="85">
        <f t="shared" ca="1" si="210"/>
        <v>37.567784540914921</v>
      </c>
      <c r="FJ80">
        <v>7.9000000000000008E-3</v>
      </c>
      <c r="FK80" s="85">
        <f ca="1">HLOOKUP(FK$1,$F$1:$BZ$108,$EW80,FALSE)/CA80*100000+FJ80</f>
        <v>854.87087215122347</v>
      </c>
      <c r="FL80" t="str">
        <f t="shared" si="211"/>
        <v xml:space="preserve">Reggio nell'Emilia </v>
      </c>
      <c r="FM80">
        <f t="shared" ca="1" si="219"/>
        <v>93.152106062047721</v>
      </c>
      <c r="FN80" t="str">
        <f t="shared" ca="1" si="212"/>
        <v xml:space="preserve">Matera </v>
      </c>
      <c r="FO80" s="2">
        <v>29</v>
      </c>
      <c r="FP80" s="128">
        <f t="shared" ca="1" si="220"/>
        <v>4.0084389184665525</v>
      </c>
      <c r="FQ80" t="str">
        <f t="shared" ca="1" si="213"/>
        <v xml:space="preserve">Campobasso </v>
      </c>
      <c r="FR80" s="2">
        <v>29</v>
      </c>
      <c r="FS80">
        <f t="shared" ca="1" si="214"/>
        <v>30</v>
      </c>
      <c r="FT80">
        <f t="shared" ca="1" si="215"/>
        <v>59.007899999999999</v>
      </c>
      <c r="FU80" t="str">
        <f t="shared" ca="1" si="216"/>
        <v xml:space="preserve">Campobasso </v>
      </c>
      <c r="FV80" s="85">
        <f t="shared" ca="1" si="217"/>
        <v>59.0075</v>
      </c>
      <c r="FW80" t="str">
        <f t="shared" ca="1" si="218"/>
        <v xml:space="preserve">Messina </v>
      </c>
    </row>
    <row r="81" spans="1:179" x14ac:dyDescent="0.25">
      <c r="A81">
        <f>IF(B81='Cruscotto province'!$E$3,A80+1,A80)</f>
        <v>10</v>
      </c>
      <c r="B81" t="s">
        <v>26</v>
      </c>
      <c r="C81" t="s">
        <v>221</v>
      </c>
      <c r="D81" s="2">
        <f>IFERROR(_xlfn.NUMBERVALUE(VLOOKUP(C81,'Sel province'!$F$2:$J$150,5,FALSE)),0)</f>
        <v>313</v>
      </c>
      <c r="E81" s="85"/>
      <c r="G81" s="85"/>
      <c r="I81">
        <v>0</v>
      </c>
      <c r="J81">
        <v>0</v>
      </c>
      <c r="K81">
        <v>0</v>
      </c>
      <c r="L81">
        <v>1</v>
      </c>
      <c r="M81">
        <v>3</v>
      </c>
      <c r="N81">
        <v>2</v>
      </c>
      <c r="O81">
        <v>3</v>
      </c>
      <c r="P81">
        <v>3</v>
      </c>
      <c r="Q81">
        <v>4</v>
      </c>
      <c r="R81">
        <v>11</v>
      </c>
      <c r="S81">
        <v>12</v>
      </c>
      <c r="T81">
        <v>12</v>
      </c>
      <c r="U81">
        <v>18</v>
      </c>
      <c r="V81">
        <v>18</v>
      </c>
      <c r="W81">
        <v>24</v>
      </c>
      <c r="X81">
        <v>24</v>
      </c>
      <c r="Y81">
        <v>31</v>
      </c>
      <c r="Z81">
        <v>33</v>
      </c>
      <c r="AA81">
        <v>39</v>
      </c>
      <c r="AB81">
        <v>41</v>
      </c>
      <c r="AC81">
        <v>43</v>
      </c>
      <c r="AD81">
        <v>62</v>
      </c>
      <c r="AE81">
        <v>76</v>
      </c>
      <c r="AF81">
        <v>105</v>
      </c>
      <c r="AG81">
        <v>132</v>
      </c>
      <c r="AH81">
        <v>193</v>
      </c>
      <c r="AI81">
        <v>188</v>
      </c>
      <c r="AJ81">
        <v>188</v>
      </c>
      <c r="AK81">
        <v>188</v>
      </c>
      <c r="AL81">
        <v>189</v>
      </c>
      <c r="AM81">
        <v>266</v>
      </c>
      <c r="AN81">
        <v>268</v>
      </c>
      <c r="AO81">
        <v>269</v>
      </c>
      <c r="AP81">
        <v>269</v>
      </c>
      <c r="AQ81">
        <v>270</v>
      </c>
      <c r="AR81">
        <v>273</v>
      </c>
      <c r="AS81">
        <v>276</v>
      </c>
      <c r="AT81">
        <v>276</v>
      </c>
      <c r="AU81">
        <v>276</v>
      </c>
      <c r="AV81">
        <v>277</v>
      </c>
      <c r="AW81">
        <v>277</v>
      </c>
      <c r="AX81">
        <v>278</v>
      </c>
      <c r="AY81">
        <v>280</v>
      </c>
      <c r="AZ81">
        <v>280</v>
      </c>
      <c r="BA81">
        <v>281</v>
      </c>
      <c r="BB81">
        <v>281</v>
      </c>
      <c r="BC81">
        <v>282</v>
      </c>
      <c r="BD81">
        <v>291</v>
      </c>
      <c r="BE81">
        <v>312</v>
      </c>
      <c r="BF81">
        <v>313</v>
      </c>
      <c r="CA81" s="101">
        <v>157420</v>
      </c>
      <c r="CB81" s="102">
        <f t="shared" si="171"/>
        <v>0</v>
      </c>
      <c r="CC81" s="102">
        <f t="shared" si="112"/>
        <v>0</v>
      </c>
      <c r="CD81" s="102">
        <f t="shared" si="113"/>
        <v>0</v>
      </c>
      <c r="CE81" s="102">
        <f t="shared" si="114"/>
        <v>0</v>
      </c>
      <c r="CF81" s="102">
        <f t="shared" si="115"/>
        <v>0</v>
      </c>
      <c r="CG81" s="102">
        <f t="shared" si="116"/>
        <v>0</v>
      </c>
      <c r="CH81" s="102">
        <f t="shared" si="117"/>
        <v>6.3524329818320416E-2</v>
      </c>
      <c r="CI81" s="102">
        <f t="shared" si="118"/>
        <v>0.19057298945496126</v>
      </c>
      <c r="CJ81" s="102">
        <f t="shared" si="119"/>
        <v>0.12704865963664083</v>
      </c>
      <c r="CK81" s="102">
        <f t="shared" si="120"/>
        <v>0.19057298945496126</v>
      </c>
      <c r="CL81" s="102">
        <f t="shared" si="121"/>
        <v>0.19057298945496126</v>
      </c>
      <c r="CM81" s="102">
        <f t="shared" si="122"/>
        <v>0.25409731927328166</v>
      </c>
      <c r="CN81" s="102">
        <f t="shared" si="167"/>
        <v>0.69876762800152459</v>
      </c>
      <c r="CO81" s="102">
        <f t="shared" si="168"/>
        <v>0.76229195781984505</v>
      </c>
      <c r="CP81" s="102">
        <f t="shared" si="172"/>
        <v>0.76229195781984505</v>
      </c>
      <c r="CQ81" s="102">
        <f t="shared" si="173"/>
        <v>1.1434379367297673</v>
      </c>
      <c r="CR81" s="102">
        <f t="shared" si="174"/>
        <v>1.1434379367297673</v>
      </c>
      <c r="CS81" s="102">
        <f t="shared" si="175"/>
        <v>1.5245839156396901</v>
      </c>
      <c r="CT81" s="102">
        <f t="shared" si="176"/>
        <v>1.5245839156396901</v>
      </c>
      <c r="CU81" s="102">
        <f t="shared" si="177"/>
        <v>1.969254224367933</v>
      </c>
      <c r="CV81" s="102">
        <f t="shared" si="178"/>
        <v>2.0963028840045737</v>
      </c>
      <c r="CW81" s="102">
        <f t="shared" si="179"/>
        <v>2.4774488629144962</v>
      </c>
      <c r="CX81" s="102">
        <f t="shared" si="180"/>
        <v>2.6044975225511373</v>
      </c>
      <c r="CY81" s="102">
        <f t="shared" si="181"/>
        <v>2.7315461821877776</v>
      </c>
      <c r="CZ81" s="102">
        <f t="shared" si="182"/>
        <v>3.9385084487358659</v>
      </c>
      <c r="DA81" s="102">
        <f t="shared" si="183"/>
        <v>4.8278490661923517</v>
      </c>
      <c r="DB81" s="102">
        <f t="shared" si="184"/>
        <v>6.6700546309236444</v>
      </c>
      <c r="DC81" s="102">
        <f t="shared" si="185"/>
        <v>8.3852115360182946</v>
      </c>
      <c r="DD81" s="102">
        <f t="shared" si="186"/>
        <v>12.26019565493584</v>
      </c>
      <c r="DE81" s="102">
        <f t="shared" si="187"/>
        <v>11.942574005844239</v>
      </c>
      <c r="DF81" s="102">
        <f t="shared" si="188"/>
        <v>11.942574005844239</v>
      </c>
      <c r="DG81" s="102">
        <f t="shared" si="189"/>
        <v>11.942574005844239</v>
      </c>
      <c r="DH81" s="102">
        <f t="shared" si="190"/>
        <v>12.006098335662557</v>
      </c>
      <c r="DI81" s="102">
        <f t="shared" si="191"/>
        <v>16.897471731673232</v>
      </c>
      <c r="DJ81" s="102">
        <f t="shared" si="192"/>
        <v>17.024520391309871</v>
      </c>
      <c r="DK81" s="102">
        <f t="shared" si="193"/>
        <v>17.088044721128192</v>
      </c>
      <c r="DL81" s="102">
        <f t="shared" si="194"/>
        <v>17.088044721128192</v>
      </c>
      <c r="DM81" s="102">
        <f t="shared" si="195"/>
        <v>17.151569050946513</v>
      </c>
      <c r="DN81" s="102">
        <f t="shared" si="196"/>
        <v>17.342142040401473</v>
      </c>
      <c r="DO81" s="102">
        <f t="shared" si="197"/>
        <v>17.532715029856433</v>
      </c>
      <c r="DP81" s="102">
        <f t="shared" si="198"/>
        <v>17.532715029856433</v>
      </c>
      <c r="DQ81" s="102">
        <f t="shared" si="199"/>
        <v>17.532715029856433</v>
      </c>
      <c r="DR81" s="102">
        <f t="shared" si="200"/>
        <v>17.596239359674755</v>
      </c>
      <c r="DS81" s="102">
        <f t="shared" si="201"/>
        <v>17.596239359674755</v>
      </c>
      <c r="DT81" s="102">
        <f t="shared" si="202"/>
        <v>17.659763689493076</v>
      </c>
      <c r="DU81" s="102">
        <f t="shared" si="203"/>
        <v>17.786812349129718</v>
      </c>
      <c r="DV81" s="102">
        <f t="shared" si="204"/>
        <v>17.786812349129718</v>
      </c>
      <c r="DW81" s="102">
        <f t="shared" si="205"/>
        <v>17.85033667894804</v>
      </c>
      <c r="DX81" s="102">
        <f t="shared" si="206"/>
        <v>17.85033667894804</v>
      </c>
      <c r="DY81" s="102">
        <f t="shared" si="207"/>
        <v>17.913861008766357</v>
      </c>
      <c r="DZ81" s="102">
        <f t="shared" si="208"/>
        <v>18.485579977131241</v>
      </c>
      <c r="EA81" s="102">
        <f t="shared" si="209"/>
        <v>19.819590903315969</v>
      </c>
      <c r="EB81" s="102">
        <f t="shared" si="222"/>
        <v>19.883115233134291</v>
      </c>
      <c r="EC81" s="102">
        <f t="shared" si="222"/>
        <v>0</v>
      </c>
      <c r="ED81" s="102">
        <f t="shared" si="222"/>
        <v>0</v>
      </c>
      <c r="EE81" s="102">
        <f t="shared" si="222"/>
        <v>0</v>
      </c>
      <c r="EF81" s="102">
        <f t="shared" si="222"/>
        <v>0</v>
      </c>
      <c r="EG81" s="102">
        <f t="shared" si="222"/>
        <v>0</v>
      </c>
      <c r="EH81" s="102">
        <f t="shared" si="222"/>
        <v>0</v>
      </c>
      <c r="EI81" s="102">
        <f t="shared" si="222"/>
        <v>0</v>
      </c>
      <c r="EJ81" s="102">
        <f t="shared" si="222"/>
        <v>0</v>
      </c>
      <c r="EK81" s="102">
        <f t="shared" si="222"/>
        <v>0</v>
      </c>
      <c r="EL81" s="102">
        <f t="shared" si="222"/>
        <v>0</v>
      </c>
      <c r="EM81" s="102">
        <f t="shared" si="222"/>
        <v>0</v>
      </c>
      <c r="EN81" s="102">
        <f t="shared" si="222"/>
        <v>0</v>
      </c>
      <c r="EO81" s="102">
        <f t="shared" si="222"/>
        <v>0</v>
      </c>
      <c r="EP81" s="102">
        <f t="shared" si="222"/>
        <v>0</v>
      </c>
      <c r="EQ81" s="102">
        <f t="shared" si="221"/>
        <v>0</v>
      </c>
      <c r="ER81" s="102">
        <f t="shared" si="221"/>
        <v>0</v>
      </c>
      <c r="ES81" s="102">
        <f t="shared" si="221"/>
        <v>0</v>
      </c>
      <c r="ET81" s="102">
        <f t="shared" si="221"/>
        <v>0</v>
      </c>
      <c r="EU81" s="102">
        <f t="shared" si="221"/>
        <v>0</v>
      </c>
      <c r="EW81">
        <v>81</v>
      </c>
      <c r="FB81" s="85">
        <f ca="1">HLOOKUP(FB$1,$F$1:$BZ$108,$EW81,FALSE)</f>
        <v>281</v>
      </c>
      <c r="FC81" s="85">
        <f ca="1">HLOOKUP(FC$1,$F$1:$BZ$108,$EW81,FALSE)</f>
        <v>281</v>
      </c>
      <c r="FD81" s="85">
        <f ca="1">HLOOKUP(FD$1,$F$1:$BZ$108,$EW81,FALSE)</f>
        <v>282</v>
      </c>
      <c r="FE81" s="85">
        <f ca="1">HLOOKUP(FE$1,$F$1:$BZ$108,$EW81,FALSE)</f>
        <v>291</v>
      </c>
      <c r="FF81" s="85">
        <f ca="1">HLOOKUP(FF$1,$F$1:$BZ$108,$EW81,FALSE)</f>
        <v>312</v>
      </c>
      <c r="FG81" s="85">
        <f ca="1">HLOOKUP(FG$1,$F$1:$BZ$108,$EW81,FALSE)</f>
        <v>313</v>
      </c>
      <c r="FI81" s="85">
        <f t="shared" ca="1" si="210"/>
        <v>20.335785541862531</v>
      </c>
      <c r="FJ81">
        <v>8.0000000000000002E-3</v>
      </c>
      <c r="FK81" s="85">
        <f ca="1">HLOOKUP(FK$1,$F$1:$BZ$108,$EW81,FALSE)/CA81*100000+FJ81</f>
        <v>198.83915233134292</v>
      </c>
      <c r="FL81" t="str">
        <f t="shared" si="211"/>
        <v xml:space="preserve">Rieti </v>
      </c>
      <c r="FM81">
        <f t="shared" ca="1" si="219"/>
        <v>92.983733233812103</v>
      </c>
      <c r="FN81" t="str">
        <f t="shared" ca="1" si="212"/>
        <v xml:space="preserve">Barletta-Andria-Trani </v>
      </c>
      <c r="FO81" s="2">
        <v>28</v>
      </c>
      <c r="FP81" s="128">
        <f t="shared" ca="1" si="220"/>
        <v>3.9670760583895381</v>
      </c>
      <c r="FQ81" t="str">
        <f t="shared" ca="1" si="213"/>
        <v xml:space="preserve">Sud Sardegna </v>
      </c>
      <c r="FR81" s="2">
        <v>28</v>
      </c>
      <c r="FS81">
        <f t="shared" ca="1" si="214"/>
        <v>22</v>
      </c>
      <c r="FT81">
        <f t="shared" ca="1" si="215"/>
        <v>50.008000000000003</v>
      </c>
      <c r="FU81" t="str">
        <f t="shared" ca="1" si="216"/>
        <v xml:space="preserve">Sud Sardegna </v>
      </c>
      <c r="FV81" s="85">
        <f t="shared" ca="1" si="217"/>
        <v>59.007199999999997</v>
      </c>
      <c r="FW81" t="str">
        <f t="shared" ca="1" si="218"/>
        <v xml:space="preserve">Napoli </v>
      </c>
    </row>
    <row r="82" spans="1:179" x14ac:dyDescent="0.25">
      <c r="A82">
        <f>IF(B82='Cruscotto province'!$E$3,A81+1,A81)</f>
        <v>10</v>
      </c>
      <c r="B82" t="s">
        <v>413</v>
      </c>
      <c r="C82" t="s">
        <v>222</v>
      </c>
      <c r="D82" s="2">
        <f>IFERROR(_xlfn.NUMBERVALUE(VLOOKUP(C82,'Sel province'!$F$2:$J$150,5,FALSE)),0)</f>
        <v>1934</v>
      </c>
      <c r="E82" s="85"/>
      <c r="F82">
        <v>33</v>
      </c>
      <c r="G82" s="85">
        <v>68</v>
      </c>
      <c r="H82">
        <v>93</v>
      </c>
      <c r="I82">
        <v>104</v>
      </c>
      <c r="J82">
        <v>113</v>
      </c>
      <c r="K82">
        <v>164</v>
      </c>
      <c r="L82">
        <v>206</v>
      </c>
      <c r="M82">
        <v>245</v>
      </c>
      <c r="N82">
        <v>312</v>
      </c>
      <c r="O82">
        <v>363</v>
      </c>
      <c r="P82">
        <v>398</v>
      </c>
      <c r="Q82">
        <v>425</v>
      </c>
      <c r="R82">
        <v>509</v>
      </c>
      <c r="S82">
        <v>509</v>
      </c>
      <c r="T82">
        <v>613</v>
      </c>
      <c r="U82">
        <v>691</v>
      </c>
      <c r="V82">
        <v>757</v>
      </c>
      <c r="W82">
        <v>826</v>
      </c>
      <c r="X82">
        <v>942</v>
      </c>
      <c r="Y82">
        <v>1035</v>
      </c>
      <c r="Z82">
        <v>1084</v>
      </c>
      <c r="AA82">
        <v>1136</v>
      </c>
      <c r="AB82">
        <v>1189</v>
      </c>
      <c r="AC82">
        <v>1264</v>
      </c>
      <c r="AD82">
        <v>1323</v>
      </c>
      <c r="AE82">
        <v>1357</v>
      </c>
      <c r="AF82">
        <v>1382</v>
      </c>
      <c r="AG82">
        <v>1407</v>
      </c>
      <c r="AH82">
        <v>1445</v>
      </c>
      <c r="AI82">
        <v>1456</v>
      </c>
      <c r="AJ82">
        <v>1511</v>
      </c>
      <c r="AK82">
        <v>1523</v>
      </c>
      <c r="AL82">
        <v>1553</v>
      </c>
      <c r="AM82">
        <v>1575</v>
      </c>
      <c r="AN82">
        <v>1584</v>
      </c>
      <c r="AO82">
        <v>1596</v>
      </c>
      <c r="AP82">
        <v>1613</v>
      </c>
      <c r="AQ82">
        <v>1651</v>
      </c>
      <c r="AR82">
        <v>1677</v>
      </c>
      <c r="AS82">
        <v>1706</v>
      </c>
      <c r="AT82">
        <v>1727</v>
      </c>
      <c r="AU82">
        <v>1740</v>
      </c>
      <c r="AV82">
        <v>1749</v>
      </c>
      <c r="AW82">
        <v>1774</v>
      </c>
      <c r="AX82">
        <v>1791</v>
      </c>
      <c r="AY82">
        <v>1805</v>
      </c>
      <c r="AZ82">
        <v>1818</v>
      </c>
      <c r="BA82">
        <v>1846</v>
      </c>
      <c r="BB82">
        <v>1852</v>
      </c>
      <c r="BC82">
        <v>1874</v>
      </c>
      <c r="BD82">
        <v>1911</v>
      </c>
      <c r="BE82">
        <v>1927</v>
      </c>
      <c r="BF82">
        <v>1934</v>
      </c>
      <c r="CA82" s="101">
        <v>336786</v>
      </c>
      <c r="CB82" s="102">
        <f t="shared" si="171"/>
        <v>0.97985070638328198</v>
      </c>
      <c r="CC82" s="102">
        <f t="shared" ref="CC82:CC108" si="223">+G82/$CA82*10000</f>
        <v>2.0190863040625202</v>
      </c>
      <c r="CD82" s="102">
        <f t="shared" ref="CD82:CD108" si="224">+H82/$CA82*10000</f>
        <v>2.7613974452619763</v>
      </c>
      <c r="CE82" s="102">
        <f t="shared" ref="CE82:CE108" si="225">+I82/$CA82*10000</f>
        <v>3.0880143473897372</v>
      </c>
      <c r="CF82" s="102">
        <f t="shared" ref="CF82:CF108" si="226">+J82/$CA82*10000</f>
        <v>3.355246358221541</v>
      </c>
      <c r="CG82" s="102">
        <f t="shared" ref="CG82:CG108" si="227">+K82/$CA82*10000</f>
        <v>4.8695610862684315</v>
      </c>
      <c r="CH82" s="102">
        <f t="shared" ref="CH82:CH108" si="228">+L82/$CA82*10000</f>
        <v>6.1166438034835178</v>
      </c>
      <c r="CI82" s="102">
        <f t="shared" ref="CI82:CI108" si="229">+M82/$CA82*10000</f>
        <v>7.2746491837546685</v>
      </c>
      <c r="CJ82" s="102">
        <f t="shared" ref="CJ82:CJ108" si="230">+N82/$CA82*10000</f>
        <v>9.2640430421692113</v>
      </c>
      <c r="CK82" s="102">
        <f t="shared" ref="CK82:CK108" si="231">+O82/$CA82*10000</f>
        <v>10.7783577702161</v>
      </c>
      <c r="CL82" s="102">
        <f t="shared" ref="CL82:CL108" si="232">+P82/$CA82*10000</f>
        <v>11.817593367895341</v>
      </c>
      <c r="CM82" s="102">
        <f t="shared" ref="CM82:CM108" si="233">+Q82/$CA82*10000</f>
        <v>12.619289400390754</v>
      </c>
      <c r="CN82" s="102">
        <f t="shared" ref="CN82:CN108" si="234">+R82/$CA82*10000</f>
        <v>15.113454834820926</v>
      </c>
      <c r="CO82" s="102">
        <f t="shared" ref="CO82:CO108" si="235">+S82/$CA82*10000</f>
        <v>15.113454834820926</v>
      </c>
      <c r="CP82" s="102">
        <f t="shared" si="172"/>
        <v>18.201469182210662</v>
      </c>
      <c r="CQ82" s="102">
        <f t="shared" si="173"/>
        <v>20.517479942752967</v>
      </c>
      <c r="CR82" s="102">
        <f t="shared" si="174"/>
        <v>22.47718135551953</v>
      </c>
      <c r="CS82" s="102">
        <f t="shared" si="175"/>
        <v>24.525960105230027</v>
      </c>
      <c r="CT82" s="102">
        <f t="shared" si="176"/>
        <v>27.970283800395503</v>
      </c>
      <c r="CU82" s="102">
        <f t="shared" si="177"/>
        <v>30.73168124565748</v>
      </c>
      <c r="CV82" s="102">
        <f t="shared" si="178"/>
        <v>32.186611082408412</v>
      </c>
      <c r="CW82" s="102">
        <f t="shared" si="179"/>
        <v>33.730618256103277</v>
      </c>
      <c r="CX82" s="102">
        <f t="shared" si="180"/>
        <v>35.304317875446131</v>
      </c>
      <c r="CY82" s="102">
        <f t="shared" si="181"/>
        <v>37.531251299044499</v>
      </c>
      <c r="CZ82" s="102">
        <f t="shared" si="182"/>
        <v>39.283105592275213</v>
      </c>
      <c r="DA82" s="102">
        <f t="shared" si="183"/>
        <v>40.292648744306469</v>
      </c>
      <c r="DB82" s="102">
        <f t="shared" si="184"/>
        <v>41.034959885505934</v>
      </c>
      <c r="DC82" s="102">
        <f t="shared" si="185"/>
        <v>41.777271026705385</v>
      </c>
      <c r="DD82" s="102">
        <f t="shared" si="186"/>
        <v>42.905583961328553</v>
      </c>
      <c r="DE82" s="102">
        <f t="shared" si="187"/>
        <v>43.23220086345632</v>
      </c>
      <c r="DF82" s="102">
        <f t="shared" si="188"/>
        <v>44.865285374095116</v>
      </c>
      <c r="DG82" s="102">
        <f t="shared" si="189"/>
        <v>45.221594721870858</v>
      </c>
      <c r="DH82" s="102">
        <f t="shared" si="190"/>
        <v>46.112368091310209</v>
      </c>
      <c r="DI82" s="102">
        <f t="shared" si="191"/>
        <v>46.76560189556573</v>
      </c>
      <c r="DJ82" s="102">
        <f t="shared" si="192"/>
        <v>47.032833906397528</v>
      </c>
      <c r="DK82" s="102">
        <f t="shared" si="193"/>
        <v>47.38914325417327</v>
      </c>
      <c r="DL82" s="102">
        <f t="shared" si="194"/>
        <v>47.893914830188898</v>
      </c>
      <c r="DM82" s="102">
        <f t="shared" si="195"/>
        <v>49.022227764812079</v>
      </c>
      <c r="DN82" s="102">
        <f t="shared" si="196"/>
        <v>49.794231351659505</v>
      </c>
      <c r="DO82" s="102">
        <f t="shared" si="197"/>
        <v>50.655312275450875</v>
      </c>
      <c r="DP82" s="102">
        <f t="shared" si="198"/>
        <v>51.278853634058422</v>
      </c>
      <c r="DQ82" s="102">
        <f t="shared" si="199"/>
        <v>51.664855427482138</v>
      </c>
      <c r="DR82" s="102">
        <f t="shared" si="200"/>
        <v>51.932087438313943</v>
      </c>
      <c r="DS82" s="102">
        <f t="shared" si="201"/>
        <v>52.674398579513401</v>
      </c>
      <c r="DT82" s="102">
        <f t="shared" si="202"/>
        <v>53.179170155529029</v>
      </c>
      <c r="DU82" s="102">
        <f t="shared" si="203"/>
        <v>53.594864394600727</v>
      </c>
      <c r="DV82" s="102">
        <f t="shared" si="204"/>
        <v>53.980866188024443</v>
      </c>
      <c r="DW82" s="102">
        <f t="shared" si="205"/>
        <v>54.812254666167838</v>
      </c>
      <c r="DX82" s="102">
        <f t="shared" si="206"/>
        <v>54.990409340055699</v>
      </c>
      <c r="DY82" s="102">
        <f t="shared" si="207"/>
        <v>55.64364314431122</v>
      </c>
      <c r="DZ82" s="102">
        <f t="shared" si="208"/>
        <v>56.742263633286413</v>
      </c>
      <c r="EA82" s="102">
        <f t="shared" si="209"/>
        <v>57.217342763654074</v>
      </c>
      <c r="EB82" s="102">
        <f t="shared" si="222"/>
        <v>57.425189883189923</v>
      </c>
      <c r="EC82" s="102">
        <f t="shared" si="222"/>
        <v>0</v>
      </c>
      <c r="ED82" s="102">
        <f t="shared" si="222"/>
        <v>0</v>
      </c>
      <c r="EE82" s="102">
        <f t="shared" si="222"/>
        <v>0</v>
      </c>
      <c r="EF82" s="102">
        <f t="shared" si="222"/>
        <v>0</v>
      </c>
      <c r="EG82" s="102">
        <f t="shared" si="222"/>
        <v>0</v>
      </c>
      <c r="EH82" s="102">
        <f t="shared" si="222"/>
        <v>0</v>
      </c>
      <c r="EI82" s="102">
        <f t="shared" si="222"/>
        <v>0</v>
      </c>
      <c r="EJ82" s="102">
        <f t="shared" si="222"/>
        <v>0</v>
      </c>
      <c r="EK82" s="102">
        <f t="shared" si="222"/>
        <v>0</v>
      </c>
      <c r="EL82" s="102">
        <f t="shared" si="222"/>
        <v>0</v>
      </c>
      <c r="EM82" s="102">
        <f t="shared" si="222"/>
        <v>0</v>
      </c>
      <c r="EN82" s="102">
        <f t="shared" si="222"/>
        <v>0</v>
      </c>
      <c r="EO82" s="102">
        <f t="shared" si="222"/>
        <v>0</v>
      </c>
      <c r="EP82" s="102">
        <f t="shared" si="222"/>
        <v>0</v>
      </c>
      <c r="EQ82" s="102">
        <f t="shared" si="221"/>
        <v>0</v>
      </c>
      <c r="ER82" s="102">
        <f t="shared" si="221"/>
        <v>0</v>
      </c>
      <c r="ES82" s="102">
        <f t="shared" si="221"/>
        <v>0</v>
      </c>
      <c r="ET82" s="102">
        <f t="shared" si="221"/>
        <v>0</v>
      </c>
      <c r="EU82" s="102">
        <f t="shared" si="221"/>
        <v>0</v>
      </c>
      <c r="EW82">
        <v>82</v>
      </c>
      <c r="FB82" s="85">
        <f ca="1">HLOOKUP(FB$1,$F$1:$BZ$108,$EW82,FALSE)</f>
        <v>1846</v>
      </c>
      <c r="FC82" s="85">
        <f ca="1">HLOOKUP(FC$1,$F$1:$BZ$108,$EW82,FALSE)</f>
        <v>1852</v>
      </c>
      <c r="FD82" s="85">
        <f ca="1">HLOOKUP(FD$1,$F$1:$BZ$108,$EW82,FALSE)</f>
        <v>1874</v>
      </c>
      <c r="FE82" s="85">
        <f ca="1">HLOOKUP(FE$1,$F$1:$BZ$108,$EW82,FALSE)</f>
        <v>1911</v>
      </c>
      <c r="FF82" s="85">
        <f ca="1">HLOOKUP(FF$1,$F$1:$BZ$108,$EW82,FALSE)</f>
        <v>1927</v>
      </c>
      <c r="FG82" s="85">
        <f ca="1">HLOOKUP(FG$1,$F$1:$BZ$108,$EW82,FALSE)</f>
        <v>1934</v>
      </c>
      <c r="FI82" s="85">
        <f t="shared" ca="1" si="210"/>
        <v>26.13745217022085</v>
      </c>
      <c r="FJ82">
        <v>8.0999999999999996E-3</v>
      </c>
      <c r="FK82" s="85">
        <f ca="1">HLOOKUP(FK$1,$F$1:$BZ$108,$EW82,FALSE)/CA82*100000+FJ82</f>
        <v>574.25999883189922</v>
      </c>
      <c r="FL82" t="str">
        <f t="shared" si="211"/>
        <v xml:space="preserve">Rimini </v>
      </c>
      <c r="FM82">
        <f t="shared" ca="1" si="219"/>
        <v>84.705206576197142</v>
      </c>
      <c r="FN82" t="str">
        <f t="shared" ca="1" si="212"/>
        <v xml:space="preserve">Catania </v>
      </c>
      <c r="FO82" s="2">
        <v>27</v>
      </c>
      <c r="FP82" s="128">
        <f t="shared" ca="1" si="220"/>
        <v>3.7353016002027273</v>
      </c>
      <c r="FQ82" t="str">
        <f t="shared" ca="1" si="213"/>
        <v xml:space="preserve">Siena </v>
      </c>
      <c r="FR82" s="2">
        <v>27</v>
      </c>
      <c r="FS82">
        <f t="shared" ca="1" si="214"/>
        <v>42</v>
      </c>
      <c r="FT82">
        <f t="shared" ca="1" si="215"/>
        <v>69.008099999999999</v>
      </c>
      <c r="FU82" t="str">
        <f t="shared" ca="1" si="216"/>
        <v xml:space="preserve">Siena </v>
      </c>
      <c r="FV82" s="85">
        <f t="shared" ca="1" si="217"/>
        <v>58.008699999999997</v>
      </c>
      <c r="FW82" t="str">
        <f t="shared" ca="1" si="218"/>
        <v xml:space="preserve">Ascoli Piceno </v>
      </c>
    </row>
    <row r="83" spans="1:179" x14ac:dyDescent="0.25">
      <c r="A83">
        <f>IF(B83='Cruscotto province'!$E$3,A82+1,A82)</f>
        <v>10</v>
      </c>
      <c r="B83" t="s">
        <v>26</v>
      </c>
      <c r="C83" t="s">
        <v>223</v>
      </c>
      <c r="D83" s="2">
        <f>IFERROR(_xlfn.NUMBERVALUE(VLOOKUP(C83,'Sel province'!$F$2:$J$150,5,FALSE)),0)</f>
        <v>4434</v>
      </c>
      <c r="E83" s="85"/>
      <c r="F83">
        <v>29</v>
      </c>
      <c r="G83" s="85">
        <v>42</v>
      </c>
      <c r="H83">
        <v>49</v>
      </c>
      <c r="I83">
        <v>71</v>
      </c>
      <c r="J83">
        <v>77</v>
      </c>
      <c r="K83">
        <v>91</v>
      </c>
      <c r="L83">
        <v>76</v>
      </c>
      <c r="M83">
        <v>99</v>
      </c>
      <c r="N83">
        <v>162</v>
      </c>
      <c r="O83">
        <v>218</v>
      </c>
      <c r="P83">
        <v>288</v>
      </c>
      <c r="Q83">
        <v>354</v>
      </c>
      <c r="R83">
        <v>412</v>
      </c>
      <c r="S83">
        <v>486</v>
      </c>
      <c r="T83">
        <v>590</v>
      </c>
      <c r="U83">
        <v>678</v>
      </c>
      <c r="V83">
        <v>755</v>
      </c>
      <c r="W83">
        <v>893</v>
      </c>
      <c r="X83">
        <v>1049</v>
      </c>
      <c r="Y83">
        <v>1171</v>
      </c>
      <c r="Z83">
        <v>1287</v>
      </c>
      <c r="AA83">
        <v>1428</v>
      </c>
      <c r="AB83">
        <v>1567</v>
      </c>
      <c r="AC83">
        <v>1703</v>
      </c>
      <c r="AD83">
        <v>1839</v>
      </c>
      <c r="AE83">
        <v>1945</v>
      </c>
      <c r="AF83">
        <v>2068</v>
      </c>
      <c r="AG83">
        <v>2186</v>
      </c>
      <c r="AH83">
        <v>2260</v>
      </c>
      <c r="AI83">
        <v>2393</v>
      </c>
      <c r="AJ83">
        <v>2503</v>
      </c>
      <c r="AK83">
        <v>2620</v>
      </c>
      <c r="AL83">
        <v>2714</v>
      </c>
      <c r="AM83">
        <v>2769</v>
      </c>
      <c r="AN83">
        <v>2830</v>
      </c>
      <c r="AO83">
        <v>2910</v>
      </c>
      <c r="AP83">
        <v>3026</v>
      </c>
      <c r="AQ83">
        <v>3114</v>
      </c>
      <c r="AR83">
        <v>3219</v>
      </c>
      <c r="AS83">
        <v>3315</v>
      </c>
      <c r="AT83">
        <v>3431</v>
      </c>
      <c r="AU83">
        <v>3560</v>
      </c>
      <c r="AV83">
        <v>3665</v>
      </c>
      <c r="AW83">
        <v>3767</v>
      </c>
      <c r="AX83">
        <v>3888</v>
      </c>
      <c r="AY83">
        <v>4018</v>
      </c>
      <c r="AZ83">
        <v>4082</v>
      </c>
      <c r="BA83">
        <v>4133</v>
      </c>
      <c r="BB83">
        <v>4189</v>
      </c>
      <c r="BC83">
        <v>4257</v>
      </c>
      <c r="BD83">
        <v>4313</v>
      </c>
      <c r="BE83">
        <v>4361</v>
      </c>
      <c r="BF83">
        <v>4434</v>
      </c>
      <c r="CA83" s="101">
        <v>4353738</v>
      </c>
      <c r="CB83" s="102">
        <f t="shared" si="171"/>
        <v>6.6609428495697259E-2</v>
      </c>
      <c r="CC83" s="102">
        <f t="shared" si="223"/>
        <v>9.6468827476527061E-2</v>
      </c>
      <c r="CD83" s="102">
        <f t="shared" si="224"/>
        <v>0.11254696538928158</v>
      </c>
      <c r="CE83" s="102">
        <f t="shared" si="225"/>
        <v>0.16307825597222431</v>
      </c>
      <c r="CF83" s="102">
        <f t="shared" si="226"/>
        <v>0.17685951704029962</v>
      </c>
      <c r="CG83" s="102">
        <f t="shared" si="227"/>
        <v>0.20901579286580865</v>
      </c>
      <c r="CH83" s="102">
        <f t="shared" si="228"/>
        <v>0.17456264019562043</v>
      </c>
      <c r="CI83" s="102">
        <f t="shared" si="229"/>
        <v>0.22739080762324237</v>
      </c>
      <c r="CJ83" s="102">
        <f t="shared" si="230"/>
        <v>0.37209404883803299</v>
      </c>
      <c r="CK83" s="102">
        <f t="shared" si="231"/>
        <v>0.50071915214006901</v>
      </c>
      <c r="CL83" s="102">
        <f t="shared" si="232"/>
        <v>0.66150053126761421</v>
      </c>
      <c r="CM83" s="102">
        <f t="shared" si="233"/>
        <v>0.81309440301644242</v>
      </c>
      <c r="CN83" s="102">
        <f t="shared" si="234"/>
        <v>0.946313260007837</v>
      </c>
      <c r="CO83" s="102">
        <f t="shared" si="235"/>
        <v>1.1162821465140991</v>
      </c>
      <c r="CP83" s="102">
        <f t="shared" si="172"/>
        <v>1.3551573383607374</v>
      </c>
      <c r="CQ83" s="102">
        <f t="shared" si="173"/>
        <v>1.5572825006925084</v>
      </c>
      <c r="CR83" s="102">
        <f t="shared" si="174"/>
        <v>1.734142017732808</v>
      </c>
      <c r="CS83" s="102">
        <f t="shared" si="175"/>
        <v>2.05111102229854</v>
      </c>
      <c r="CT83" s="102">
        <f t="shared" si="176"/>
        <v>2.4094238100684975</v>
      </c>
      <c r="CU83" s="102">
        <f t="shared" si="177"/>
        <v>2.6896427851193616</v>
      </c>
      <c r="CV83" s="102">
        <f t="shared" si="178"/>
        <v>2.9560804991021508</v>
      </c>
      <c r="CW83" s="102">
        <f t="shared" si="179"/>
        <v>3.2799401342019201</v>
      </c>
      <c r="CX83" s="102">
        <f t="shared" si="180"/>
        <v>3.5992060156123311</v>
      </c>
      <c r="CY83" s="102">
        <f t="shared" si="181"/>
        <v>3.9115812664887044</v>
      </c>
      <c r="CZ83" s="102">
        <f t="shared" si="182"/>
        <v>4.2239565173650782</v>
      </c>
      <c r="DA83" s="102">
        <f t="shared" si="183"/>
        <v>4.4674254629010743</v>
      </c>
      <c r="DB83" s="102">
        <f t="shared" si="184"/>
        <v>4.7499413147966187</v>
      </c>
      <c r="DC83" s="102">
        <f t="shared" si="185"/>
        <v>5.0209727824687658</v>
      </c>
      <c r="DD83" s="102">
        <f t="shared" si="186"/>
        <v>5.1909416689750278</v>
      </c>
      <c r="DE83" s="102">
        <f t="shared" si="187"/>
        <v>5.4964262893173634</v>
      </c>
      <c r="DF83" s="102">
        <f t="shared" si="188"/>
        <v>5.749082742232078</v>
      </c>
      <c r="DG83" s="102">
        <f t="shared" si="189"/>
        <v>6.0178173330595461</v>
      </c>
      <c r="DH83" s="102">
        <f t="shared" si="190"/>
        <v>6.2337237564593924</v>
      </c>
      <c r="DI83" s="102">
        <f t="shared" si="191"/>
        <v>6.3600519829167492</v>
      </c>
      <c r="DJ83" s="102">
        <f t="shared" si="192"/>
        <v>6.5001614704421806</v>
      </c>
      <c r="DK83" s="102">
        <f t="shared" si="193"/>
        <v>6.6839116180165181</v>
      </c>
      <c r="DL83" s="102">
        <f t="shared" si="194"/>
        <v>6.9503493319993073</v>
      </c>
      <c r="DM83" s="102">
        <f t="shared" si="195"/>
        <v>7.1524744943310781</v>
      </c>
      <c r="DN83" s="102">
        <f t="shared" si="196"/>
        <v>7.3936465630223962</v>
      </c>
      <c r="DO83" s="102">
        <f t="shared" si="197"/>
        <v>7.6141467401116012</v>
      </c>
      <c r="DP83" s="102">
        <f t="shared" si="198"/>
        <v>7.8805844540943895</v>
      </c>
      <c r="DQ83" s="102">
        <f t="shared" si="199"/>
        <v>8.1768815670580093</v>
      </c>
      <c r="DR83" s="102">
        <f t="shared" si="200"/>
        <v>8.4180536357493256</v>
      </c>
      <c r="DS83" s="102">
        <f t="shared" si="201"/>
        <v>8.6523350739066061</v>
      </c>
      <c r="DT83" s="102">
        <f t="shared" si="202"/>
        <v>8.9302571721127926</v>
      </c>
      <c r="DU83" s="102">
        <f t="shared" si="203"/>
        <v>9.2288511619210887</v>
      </c>
      <c r="DV83" s="102">
        <f t="shared" si="204"/>
        <v>9.3758512799805587</v>
      </c>
      <c r="DW83" s="102">
        <f t="shared" si="205"/>
        <v>9.4929919990591998</v>
      </c>
      <c r="DX83" s="102">
        <f t="shared" si="206"/>
        <v>9.6216171023612347</v>
      </c>
      <c r="DY83" s="102">
        <f t="shared" si="207"/>
        <v>9.7778047277994222</v>
      </c>
      <c r="DZ83" s="102">
        <f t="shared" si="208"/>
        <v>9.9064298311014571</v>
      </c>
      <c r="EA83" s="102">
        <f t="shared" si="209"/>
        <v>10.016679919646061</v>
      </c>
      <c r="EB83" s="102">
        <f t="shared" si="222"/>
        <v>10.184351929307644</v>
      </c>
      <c r="EC83" s="102">
        <f t="shared" si="222"/>
        <v>0</v>
      </c>
      <c r="ED83" s="102">
        <f t="shared" si="222"/>
        <v>0</v>
      </c>
      <c r="EE83" s="102">
        <f t="shared" si="222"/>
        <v>0</v>
      </c>
      <c r="EF83" s="102">
        <f t="shared" si="222"/>
        <v>0</v>
      </c>
      <c r="EG83" s="102">
        <f t="shared" si="222"/>
        <v>0</v>
      </c>
      <c r="EH83" s="102">
        <f t="shared" si="222"/>
        <v>0</v>
      </c>
      <c r="EI83" s="102">
        <f t="shared" si="222"/>
        <v>0</v>
      </c>
      <c r="EJ83" s="102">
        <f t="shared" si="222"/>
        <v>0</v>
      </c>
      <c r="EK83" s="102">
        <f t="shared" si="222"/>
        <v>0</v>
      </c>
      <c r="EL83" s="102">
        <f t="shared" si="222"/>
        <v>0</v>
      </c>
      <c r="EM83" s="102">
        <f t="shared" si="222"/>
        <v>0</v>
      </c>
      <c r="EN83" s="102">
        <f t="shared" si="222"/>
        <v>0</v>
      </c>
      <c r="EO83" s="102">
        <f t="shared" si="222"/>
        <v>0</v>
      </c>
      <c r="EP83" s="102">
        <f t="shared" si="222"/>
        <v>0</v>
      </c>
      <c r="EQ83" s="102">
        <f t="shared" si="221"/>
        <v>0</v>
      </c>
      <c r="ER83" s="102">
        <f t="shared" si="221"/>
        <v>0</v>
      </c>
      <c r="ES83" s="102">
        <f t="shared" si="221"/>
        <v>0</v>
      </c>
      <c r="ET83" s="102">
        <f t="shared" si="221"/>
        <v>0</v>
      </c>
      <c r="EU83" s="102">
        <f t="shared" si="221"/>
        <v>0</v>
      </c>
      <c r="EW83">
        <v>83</v>
      </c>
      <c r="FB83" s="85">
        <f ca="1">HLOOKUP(FB$1,$F$1:$BZ$108,$EW83,FALSE)</f>
        <v>4133</v>
      </c>
      <c r="FC83" s="85">
        <f ca="1">HLOOKUP(FC$1,$F$1:$BZ$108,$EW83,FALSE)</f>
        <v>4189</v>
      </c>
      <c r="FD83" s="85">
        <f ca="1">HLOOKUP(FD$1,$F$1:$BZ$108,$EW83,FALSE)</f>
        <v>4257</v>
      </c>
      <c r="FE83" s="85">
        <f ca="1">HLOOKUP(FE$1,$F$1:$BZ$108,$EW83,FALSE)</f>
        <v>4313</v>
      </c>
      <c r="FF83" s="85">
        <f ca="1">HLOOKUP(FF$1,$F$1:$BZ$108,$EW83,FALSE)</f>
        <v>4361</v>
      </c>
      <c r="FG83" s="85">
        <f ca="1">HLOOKUP(FG$1,$F$1:$BZ$108,$EW83,FALSE)</f>
        <v>4434</v>
      </c>
      <c r="FI83" s="85">
        <f t="shared" ca="1" si="210"/>
        <v>6.9217993024844402</v>
      </c>
      <c r="FJ83">
        <v>8.2000000000000007E-3</v>
      </c>
      <c r="FK83" s="85">
        <f ca="1">HLOOKUP(FK$1,$F$1:$BZ$108,$EW83,FALSE)/CA83*100000+FJ83</f>
        <v>101.85171929307643</v>
      </c>
      <c r="FL83" t="str">
        <f t="shared" si="211"/>
        <v xml:space="preserve">Roma </v>
      </c>
      <c r="FM83">
        <f t="shared" ca="1" si="219"/>
        <v>83.253360294383285</v>
      </c>
      <c r="FN83" t="str">
        <f t="shared" ca="1" si="212"/>
        <v xml:space="preserve">Messina </v>
      </c>
      <c r="FO83" s="2">
        <v>26</v>
      </c>
      <c r="FP83" s="128">
        <f t="shared" ca="1" si="220"/>
        <v>3.7096860331467134</v>
      </c>
      <c r="FQ83" t="str">
        <f t="shared" ca="1" si="213"/>
        <v xml:space="preserve">Caltanissetta </v>
      </c>
      <c r="FR83" s="2">
        <v>26</v>
      </c>
      <c r="FS83">
        <f t="shared" ca="1" si="214"/>
        <v>14</v>
      </c>
      <c r="FT83">
        <f t="shared" ca="1" si="215"/>
        <v>40.008200000000002</v>
      </c>
      <c r="FU83" t="str">
        <f t="shared" ca="1" si="216"/>
        <v xml:space="preserve">Caltanissetta </v>
      </c>
      <c r="FV83" s="85">
        <f t="shared" ca="1" si="217"/>
        <v>54.007300000000001</v>
      </c>
      <c r="FW83" t="str">
        <f t="shared" ca="1" si="218"/>
        <v xml:space="preserve">Cosenza </v>
      </c>
    </row>
    <row r="84" spans="1:179" x14ac:dyDescent="0.25">
      <c r="A84">
        <f>IF(B84='Cruscotto province'!$E$3,A83+1,A83)</f>
        <v>10</v>
      </c>
      <c r="B84" t="s">
        <v>78</v>
      </c>
      <c r="C84" t="s">
        <v>224</v>
      </c>
      <c r="D84" s="2">
        <f>IFERROR(_xlfn.NUMBERVALUE(VLOOKUP(C84,'Sel province'!$F$2:$J$150,5,FALSE)),0)</f>
        <v>416</v>
      </c>
      <c r="E84" s="85"/>
      <c r="F84">
        <v>4</v>
      </c>
      <c r="G84" s="85">
        <v>5</v>
      </c>
      <c r="H84">
        <v>5</v>
      </c>
      <c r="I84">
        <v>5</v>
      </c>
      <c r="J84">
        <v>5</v>
      </c>
      <c r="K84">
        <v>7</v>
      </c>
      <c r="L84">
        <v>10</v>
      </c>
      <c r="M84">
        <v>14</v>
      </c>
      <c r="N84">
        <v>13</v>
      </c>
      <c r="O84">
        <v>16</v>
      </c>
      <c r="P84">
        <v>27</v>
      </c>
      <c r="Q84">
        <v>27</v>
      </c>
      <c r="R84">
        <v>27</v>
      </c>
      <c r="S84">
        <v>28</v>
      </c>
      <c r="T84">
        <v>33</v>
      </c>
      <c r="U84">
        <v>52</v>
      </c>
      <c r="V84">
        <v>67</v>
      </c>
      <c r="W84">
        <v>68</v>
      </c>
      <c r="X84">
        <v>76</v>
      </c>
      <c r="Y84">
        <v>80</v>
      </c>
      <c r="Z84">
        <v>82</v>
      </c>
      <c r="AA84">
        <v>87</v>
      </c>
      <c r="AB84">
        <v>110</v>
      </c>
      <c r="AC84">
        <v>122</v>
      </c>
      <c r="AD84">
        <v>122</v>
      </c>
      <c r="AE84">
        <v>125</v>
      </c>
      <c r="AF84">
        <v>131</v>
      </c>
      <c r="AG84">
        <v>136</v>
      </c>
      <c r="AH84">
        <v>140</v>
      </c>
      <c r="AI84">
        <v>152</v>
      </c>
      <c r="AJ84">
        <v>180</v>
      </c>
      <c r="AK84">
        <v>184</v>
      </c>
      <c r="AL84">
        <v>186</v>
      </c>
      <c r="AM84">
        <v>203</v>
      </c>
      <c r="AN84">
        <v>218</v>
      </c>
      <c r="AO84">
        <v>232</v>
      </c>
      <c r="AP84">
        <v>249</v>
      </c>
      <c r="AQ84">
        <v>271</v>
      </c>
      <c r="AR84">
        <v>274</v>
      </c>
      <c r="AS84">
        <v>280</v>
      </c>
      <c r="AT84">
        <v>280</v>
      </c>
      <c r="AU84">
        <v>287</v>
      </c>
      <c r="AV84">
        <v>291</v>
      </c>
      <c r="AW84">
        <v>297</v>
      </c>
      <c r="AX84">
        <v>301</v>
      </c>
      <c r="AY84">
        <v>306</v>
      </c>
      <c r="AZ84">
        <v>306</v>
      </c>
      <c r="BA84">
        <v>307</v>
      </c>
      <c r="BB84">
        <v>369</v>
      </c>
      <c r="BC84">
        <v>400</v>
      </c>
      <c r="BD84">
        <v>403</v>
      </c>
      <c r="BE84">
        <v>413</v>
      </c>
      <c r="BF84">
        <v>416</v>
      </c>
      <c r="CA84" s="101">
        <v>238588</v>
      </c>
      <c r="CB84" s="102">
        <f t="shared" si="171"/>
        <v>0.16765302529884152</v>
      </c>
      <c r="CC84" s="102">
        <f t="shared" si="223"/>
        <v>0.2095662816235519</v>
      </c>
      <c r="CD84" s="102">
        <f t="shared" si="224"/>
        <v>0.2095662816235519</v>
      </c>
      <c r="CE84" s="102">
        <f t="shared" si="225"/>
        <v>0.2095662816235519</v>
      </c>
      <c r="CF84" s="102">
        <f t="shared" si="226"/>
        <v>0.2095662816235519</v>
      </c>
      <c r="CG84" s="102">
        <f t="shared" si="227"/>
        <v>0.29339279427297266</v>
      </c>
      <c r="CH84" s="102">
        <f t="shared" si="228"/>
        <v>0.4191325632471038</v>
      </c>
      <c r="CI84" s="102">
        <f t="shared" si="229"/>
        <v>0.58678558854594531</v>
      </c>
      <c r="CJ84" s="102">
        <f t="shared" si="230"/>
        <v>0.54487233222123499</v>
      </c>
      <c r="CK84" s="102">
        <f t="shared" si="231"/>
        <v>0.67061210119536607</v>
      </c>
      <c r="CL84" s="102">
        <f t="shared" si="232"/>
        <v>1.1316579207671802</v>
      </c>
      <c r="CM84" s="102">
        <f t="shared" si="233"/>
        <v>1.1316579207671802</v>
      </c>
      <c r="CN84" s="102">
        <f t="shared" si="234"/>
        <v>1.1316579207671802</v>
      </c>
      <c r="CO84" s="102">
        <f t="shared" si="235"/>
        <v>1.1735711770918906</v>
      </c>
      <c r="CP84" s="102">
        <f t="shared" si="172"/>
        <v>1.3831374587154426</v>
      </c>
      <c r="CQ84" s="102">
        <f t="shared" si="173"/>
        <v>2.17948932888494</v>
      </c>
      <c r="CR84" s="102">
        <f t="shared" si="174"/>
        <v>2.8081881737555956</v>
      </c>
      <c r="CS84" s="102">
        <f t="shared" si="175"/>
        <v>2.850101430080306</v>
      </c>
      <c r="CT84" s="102">
        <f t="shared" si="176"/>
        <v>3.1854074806779886</v>
      </c>
      <c r="CU84" s="102">
        <f t="shared" si="177"/>
        <v>3.3530605059768304</v>
      </c>
      <c r="CV84" s="102">
        <f t="shared" si="178"/>
        <v>3.4368870186262512</v>
      </c>
      <c r="CW84" s="102">
        <f t="shared" si="179"/>
        <v>3.646453300249803</v>
      </c>
      <c r="CX84" s="102">
        <f t="shared" si="180"/>
        <v>4.6104581957181416</v>
      </c>
      <c r="CY84" s="102">
        <f t="shared" si="181"/>
        <v>5.113417271614666</v>
      </c>
      <c r="CZ84" s="102">
        <f t="shared" si="182"/>
        <v>5.113417271614666</v>
      </c>
      <c r="DA84" s="102">
        <f t="shared" si="183"/>
        <v>5.2391570405887977</v>
      </c>
      <c r="DB84" s="102">
        <f t="shared" si="184"/>
        <v>5.4906365785370603</v>
      </c>
      <c r="DC84" s="102">
        <f t="shared" si="185"/>
        <v>5.7002028601606121</v>
      </c>
      <c r="DD84" s="102">
        <f t="shared" si="186"/>
        <v>5.8678558854594529</v>
      </c>
      <c r="DE84" s="102">
        <f t="shared" si="187"/>
        <v>6.3708149613559772</v>
      </c>
      <c r="DF84" s="102">
        <f t="shared" si="188"/>
        <v>7.5443861384478685</v>
      </c>
      <c r="DG84" s="102">
        <f t="shared" si="189"/>
        <v>7.7120391637467094</v>
      </c>
      <c r="DH84" s="102">
        <f t="shared" si="190"/>
        <v>7.7958656763961303</v>
      </c>
      <c r="DI84" s="102">
        <f t="shared" si="191"/>
        <v>8.5083910339162081</v>
      </c>
      <c r="DJ84" s="102">
        <f t="shared" si="192"/>
        <v>9.1370898787868633</v>
      </c>
      <c r="DK84" s="102">
        <f t="shared" si="193"/>
        <v>9.7238754673328085</v>
      </c>
      <c r="DL84" s="102">
        <f t="shared" si="194"/>
        <v>10.436400824852885</v>
      </c>
      <c r="DM84" s="102">
        <f t="shared" si="195"/>
        <v>11.358492463996512</v>
      </c>
      <c r="DN84" s="102">
        <f t="shared" si="196"/>
        <v>11.484232232970644</v>
      </c>
      <c r="DO84" s="102">
        <f t="shared" si="197"/>
        <v>11.735711770918906</v>
      </c>
      <c r="DP84" s="102">
        <f t="shared" si="198"/>
        <v>11.735711770918906</v>
      </c>
      <c r="DQ84" s="102">
        <f t="shared" si="199"/>
        <v>12.029104565191879</v>
      </c>
      <c r="DR84" s="102">
        <f t="shared" si="200"/>
        <v>12.196757590490719</v>
      </c>
      <c r="DS84" s="102">
        <f t="shared" si="201"/>
        <v>12.448237128438983</v>
      </c>
      <c r="DT84" s="102">
        <f t="shared" si="202"/>
        <v>12.615890153737823</v>
      </c>
      <c r="DU84" s="102">
        <f t="shared" si="203"/>
        <v>12.825456435361374</v>
      </c>
      <c r="DV84" s="102">
        <f t="shared" si="204"/>
        <v>12.825456435361374</v>
      </c>
      <c r="DW84" s="102">
        <f t="shared" si="205"/>
        <v>12.867369691686086</v>
      </c>
      <c r="DX84" s="102">
        <f t="shared" si="206"/>
        <v>15.465991583818129</v>
      </c>
      <c r="DY84" s="102">
        <f t="shared" si="207"/>
        <v>16.765302529884153</v>
      </c>
      <c r="DZ84" s="102">
        <f t="shared" si="208"/>
        <v>16.891042298858284</v>
      </c>
      <c r="EA84" s="102">
        <f t="shared" si="209"/>
        <v>17.310174862105388</v>
      </c>
      <c r="EB84" s="102">
        <f t="shared" si="222"/>
        <v>17.43591463107952</v>
      </c>
      <c r="EC84" s="102">
        <f t="shared" si="222"/>
        <v>0</v>
      </c>
      <c r="ED84" s="102">
        <f t="shared" si="222"/>
        <v>0</v>
      </c>
      <c r="EE84" s="102">
        <f t="shared" si="222"/>
        <v>0</v>
      </c>
      <c r="EF84" s="102">
        <f t="shared" si="222"/>
        <v>0</v>
      </c>
      <c r="EG84" s="102">
        <f t="shared" si="222"/>
        <v>0</v>
      </c>
      <c r="EH84" s="102">
        <f t="shared" si="222"/>
        <v>0</v>
      </c>
      <c r="EI84" s="102">
        <f t="shared" si="222"/>
        <v>0</v>
      </c>
      <c r="EJ84" s="102">
        <f t="shared" si="222"/>
        <v>0</v>
      </c>
      <c r="EK84" s="102">
        <f t="shared" si="222"/>
        <v>0</v>
      </c>
      <c r="EL84" s="102">
        <f t="shared" si="222"/>
        <v>0</v>
      </c>
      <c r="EM84" s="102">
        <f t="shared" si="222"/>
        <v>0</v>
      </c>
      <c r="EN84" s="102">
        <f t="shared" si="222"/>
        <v>0</v>
      </c>
      <c r="EO84" s="102">
        <f t="shared" si="222"/>
        <v>0</v>
      </c>
      <c r="EP84" s="102">
        <f t="shared" si="222"/>
        <v>0</v>
      </c>
      <c r="EQ84" s="102">
        <f t="shared" si="221"/>
        <v>0</v>
      </c>
      <c r="ER84" s="102">
        <f t="shared" si="221"/>
        <v>0</v>
      </c>
      <c r="ES84" s="102">
        <f t="shared" si="221"/>
        <v>0</v>
      </c>
      <c r="ET84" s="102">
        <f t="shared" si="221"/>
        <v>0</v>
      </c>
      <c r="EU84" s="102">
        <f t="shared" si="221"/>
        <v>0</v>
      </c>
      <c r="EW84">
        <v>84</v>
      </c>
      <c r="FB84" s="85">
        <f ca="1">HLOOKUP(FB$1,$F$1:$BZ$108,$EW84,FALSE)</f>
        <v>307</v>
      </c>
      <c r="FC84" s="85">
        <f ca="1">HLOOKUP(FC$1,$F$1:$BZ$108,$EW84,FALSE)</f>
        <v>369</v>
      </c>
      <c r="FD84" s="85">
        <f ca="1">HLOOKUP(FD$1,$F$1:$BZ$108,$EW84,FALSE)</f>
        <v>400</v>
      </c>
      <c r="FE84" s="85">
        <f ca="1">HLOOKUP(FE$1,$F$1:$BZ$108,$EW84,FALSE)</f>
        <v>403</v>
      </c>
      <c r="FF84" s="85">
        <f ca="1">HLOOKUP(FF$1,$F$1:$BZ$108,$EW84,FALSE)</f>
        <v>413</v>
      </c>
      <c r="FG84" s="85">
        <f ca="1">HLOOKUP(FG$1,$F$1:$BZ$108,$EW84,FALSE)</f>
        <v>416</v>
      </c>
      <c r="FI84" s="85">
        <f t="shared" ca="1" si="210"/>
        <v>45.693749393934311</v>
      </c>
      <c r="FJ84">
        <v>8.3000000000000001E-3</v>
      </c>
      <c r="FK84" s="85">
        <f ca="1">HLOOKUP(FK$1,$F$1:$BZ$108,$EW84,FALSE)/CA84*100000+FJ84</f>
        <v>174.36744631079517</v>
      </c>
      <c r="FL84" t="str">
        <f t="shared" si="211"/>
        <v xml:space="preserve">Rovigo </v>
      </c>
      <c r="FM84">
        <f t="shared" ca="1" si="219"/>
        <v>80.889398180698592</v>
      </c>
      <c r="FN84" t="str">
        <f t="shared" ca="1" si="212"/>
        <v xml:space="preserve">Latina </v>
      </c>
      <c r="FO84" s="2">
        <v>25</v>
      </c>
      <c r="FP84" s="128">
        <f t="shared" ca="1" si="220"/>
        <v>3.6573663694509047</v>
      </c>
      <c r="FQ84" t="str">
        <f t="shared" ca="1" si="213"/>
        <v xml:space="preserve">Latina </v>
      </c>
      <c r="FR84" s="2">
        <v>25</v>
      </c>
      <c r="FS84">
        <f t="shared" ca="1" si="214"/>
        <v>25</v>
      </c>
      <c r="FT84">
        <f t="shared" ca="1" si="215"/>
        <v>50.008299999999998</v>
      </c>
      <c r="FU84" t="str">
        <f t="shared" ca="1" si="216"/>
        <v xml:space="preserve">Latina </v>
      </c>
      <c r="FV84" s="85">
        <f t="shared" ca="1" si="217"/>
        <v>51.009799999999998</v>
      </c>
      <c r="FW84" t="str">
        <f t="shared" ca="1" si="218"/>
        <v xml:space="preserve">Perugia </v>
      </c>
    </row>
    <row r="85" spans="1:179" x14ac:dyDescent="0.25">
      <c r="A85">
        <f>IF(B85='Cruscotto province'!$E$3,A84+1,A84)</f>
        <v>10</v>
      </c>
      <c r="B85" t="s">
        <v>64</v>
      </c>
      <c r="C85" t="s">
        <v>225</v>
      </c>
      <c r="D85" s="2">
        <f>IFERROR(_xlfn.NUMBERVALUE(VLOOKUP(C85,'Sel province'!$F$2:$J$150,5,FALSE)),0)</f>
        <v>645</v>
      </c>
      <c r="E85" s="85"/>
      <c r="G85" s="85"/>
      <c r="I85">
        <v>0</v>
      </c>
      <c r="J85">
        <v>15</v>
      </c>
      <c r="K85">
        <v>17</v>
      </c>
      <c r="L85">
        <v>17</v>
      </c>
      <c r="M85">
        <v>17</v>
      </c>
      <c r="N85">
        <v>18</v>
      </c>
      <c r="O85">
        <v>20</v>
      </c>
      <c r="P85">
        <v>31</v>
      </c>
      <c r="Q85">
        <v>49</v>
      </c>
      <c r="R85">
        <v>57</v>
      </c>
      <c r="S85">
        <v>65</v>
      </c>
      <c r="T85">
        <v>65</v>
      </c>
      <c r="U85">
        <v>92</v>
      </c>
      <c r="V85">
        <v>115</v>
      </c>
      <c r="W85">
        <v>126</v>
      </c>
      <c r="X85">
        <v>157</v>
      </c>
      <c r="Y85">
        <v>179</v>
      </c>
      <c r="Z85">
        <v>182</v>
      </c>
      <c r="AA85">
        <v>220</v>
      </c>
      <c r="AB85">
        <v>244</v>
      </c>
      <c r="AC85">
        <v>244</v>
      </c>
      <c r="AD85">
        <v>307</v>
      </c>
      <c r="AE85">
        <v>323</v>
      </c>
      <c r="AF85">
        <v>338</v>
      </c>
      <c r="AG85">
        <v>341</v>
      </c>
      <c r="AH85">
        <v>360</v>
      </c>
      <c r="AI85">
        <v>385</v>
      </c>
      <c r="AJ85">
        <v>400</v>
      </c>
      <c r="AK85">
        <v>426</v>
      </c>
      <c r="AL85">
        <v>437</v>
      </c>
      <c r="AM85">
        <v>462</v>
      </c>
      <c r="AN85">
        <v>468</v>
      </c>
      <c r="AO85">
        <v>489</v>
      </c>
      <c r="AP85">
        <v>499</v>
      </c>
      <c r="AQ85">
        <v>513</v>
      </c>
      <c r="AR85">
        <v>533</v>
      </c>
      <c r="AS85">
        <v>536</v>
      </c>
      <c r="AT85">
        <v>541</v>
      </c>
      <c r="AU85">
        <v>557</v>
      </c>
      <c r="AV85">
        <v>564</v>
      </c>
      <c r="AW85">
        <v>587</v>
      </c>
      <c r="AX85">
        <v>599</v>
      </c>
      <c r="AY85">
        <v>602</v>
      </c>
      <c r="AZ85">
        <v>607</v>
      </c>
      <c r="BA85">
        <v>622</v>
      </c>
      <c r="BB85">
        <v>633</v>
      </c>
      <c r="BC85">
        <v>641</v>
      </c>
      <c r="BD85">
        <v>640</v>
      </c>
      <c r="BE85">
        <v>643</v>
      </c>
      <c r="BF85">
        <v>645</v>
      </c>
      <c r="CA85" s="101">
        <v>1104731</v>
      </c>
      <c r="CB85" s="102">
        <f t="shared" si="171"/>
        <v>0</v>
      </c>
      <c r="CC85" s="102">
        <f t="shared" si="223"/>
        <v>0</v>
      </c>
      <c r="CD85" s="102">
        <f t="shared" si="224"/>
        <v>0</v>
      </c>
      <c r="CE85" s="102">
        <f t="shared" si="225"/>
        <v>0</v>
      </c>
      <c r="CF85" s="102">
        <f t="shared" si="226"/>
        <v>0.13577966038791345</v>
      </c>
      <c r="CG85" s="102">
        <f t="shared" si="227"/>
        <v>0.15388361510630191</v>
      </c>
      <c r="CH85" s="102">
        <f t="shared" si="228"/>
        <v>0.15388361510630191</v>
      </c>
      <c r="CI85" s="102">
        <f t="shared" si="229"/>
        <v>0.15388361510630191</v>
      </c>
      <c r="CJ85" s="102">
        <f t="shared" si="230"/>
        <v>0.16293559246549613</v>
      </c>
      <c r="CK85" s="102">
        <f t="shared" si="231"/>
        <v>0.1810395471838846</v>
      </c>
      <c r="CL85" s="102">
        <f t="shared" si="232"/>
        <v>0.28061129813502111</v>
      </c>
      <c r="CM85" s="102">
        <f t="shared" si="233"/>
        <v>0.44354689060051722</v>
      </c>
      <c r="CN85" s="102">
        <f t="shared" si="234"/>
        <v>0.51596270947407108</v>
      </c>
      <c r="CO85" s="102">
        <f t="shared" si="235"/>
        <v>0.58837852834762494</v>
      </c>
      <c r="CP85" s="102">
        <f t="shared" si="172"/>
        <v>0.58837852834762494</v>
      </c>
      <c r="CQ85" s="102">
        <f t="shared" si="173"/>
        <v>0.83278191704586912</v>
      </c>
      <c r="CR85" s="102">
        <f t="shared" si="174"/>
        <v>1.0409773963073363</v>
      </c>
      <c r="CS85" s="102">
        <f t="shared" si="175"/>
        <v>1.1405491472584728</v>
      </c>
      <c r="CT85" s="102">
        <f t="shared" si="176"/>
        <v>1.4211604453934938</v>
      </c>
      <c r="CU85" s="102">
        <f t="shared" si="177"/>
        <v>1.620303947295767</v>
      </c>
      <c r="CV85" s="102">
        <f t="shared" si="178"/>
        <v>1.6474598793733497</v>
      </c>
      <c r="CW85" s="102">
        <f t="shared" si="179"/>
        <v>1.9914350190227303</v>
      </c>
      <c r="CX85" s="102">
        <f t="shared" si="180"/>
        <v>2.2086824756433918</v>
      </c>
      <c r="CY85" s="102">
        <f t="shared" si="181"/>
        <v>2.2086824756433918</v>
      </c>
      <c r="CZ85" s="102">
        <f t="shared" si="182"/>
        <v>2.7789570492726283</v>
      </c>
      <c r="DA85" s="102">
        <f t="shared" si="183"/>
        <v>2.9237886870197363</v>
      </c>
      <c r="DB85" s="102">
        <f t="shared" si="184"/>
        <v>3.0595683474076494</v>
      </c>
      <c r="DC85" s="102">
        <f t="shared" si="185"/>
        <v>3.0867242794852321</v>
      </c>
      <c r="DD85" s="102">
        <f t="shared" si="186"/>
        <v>3.2587118493099227</v>
      </c>
      <c r="DE85" s="102">
        <f t="shared" si="187"/>
        <v>3.4850112832897784</v>
      </c>
      <c r="DF85" s="102">
        <f t="shared" si="188"/>
        <v>3.6207909436776915</v>
      </c>
      <c r="DG85" s="102">
        <f t="shared" si="189"/>
        <v>3.8561423550167415</v>
      </c>
      <c r="DH85" s="102">
        <f t="shared" si="190"/>
        <v>3.955714105967878</v>
      </c>
      <c r="DI85" s="102">
        <f t="shared" si="191"/>
        <v>4.1820135399477341</v>
      </c>
      <c r="DJ85" s="102">
        <f t="shared" si="192"/>
        <v>4.2363254041028995</v>
      </c>
      <c r="DK85" s="102">
        <f t="shared" si="193"/>
        <v>4.4264169286459776</v>
      </c>
      <c r="DL85" s="102">
        <f t="shared" si="194"/>
        <v>4.5169367022379205</v>
      </c>
      <c r="DM85" s="102">
        <f t="shared" si="195"/>
        <v>4.6436643852666393</v>
      </c>
      <c r="DN85" s="102">
        <f t="shared" si="196"/>
        <v>4.8247039324505243</v>
      </c>
      <c r="DO85" s="102">
        <f t="shared" si="197"/>
        <v>4.851859864528107</v>
      </c>
      <c r="DP85" s="102">
        <f t="shared" si="198"/>
        <v>4.8971197513240776</v>
      </c>
      <c r="DQ85" s="102">
        <f t="shared" si="199"/>
        <v>5.041951389071186</v>
      </c>
      <c r="DR85" s="102">
        <f t="shared" si="200"/>
        <v>5.1053152305855454</v>
      </c>
      <c r="DS85" s="102">
        <f t="shared" si="201"/>
        <v>5.3135107098470131</v>
      </c>
      <c r="DT85" s="102">
        <f t="shared" si="202"/>
        <v>5.4221344381573431</v>
      </c>
      <c r="DU85" s="102">
        <f t="shared" si="203"/>
        <v>5.4492903702349258</v>
      </c>
      <c r="DV85" s="102">
        <f t="shared" si="204"/>
        <v>5.4945502570308973</v>
      </c>
      <c r="DW85" s="102">
        <f t="shared" si="205"/>
        <v>5.6303299174188108</v>
      </c>
      <c r="DX85" s="102">
        <f t="shared" si="206"/>
        <v>5.7299016683699477</v>
      </c>
      <c r="DY85" s="102">
        <f t="shared" si="207"/>
        <v>5.8023174872435002</v>
      </c>
      <c r="DZ85" s="102">
        <f t="shared" si="208"/>
        <v>5.7932655098843071</v>
      </c>
      <c r="EA85" s="102">
        <f t="shared" si="209"/>
        <v>5.8204214419618889</v>
      </c>
      <c r="EB85" s="102">
        <f t="shared" si="222"/>
        <v>5.8385253966802777</v>
      </c>
      <c r="EC85" s="102">
        <f t="shared" si="222"/>
        <v>0</v>
      </c>
      <c r="ED85" s="102">
        <f t="shared" si="222"/>
        <v>0</v>
      </c>
      <c r="EE85" s="102">
        <f t="shared" si="222"/>
        <v>0</v>
      </c>
      <c r="EF85" s="102">
        <f t="shared" si="222"/>
        <v>0</v>
      </c>
      <c r="EG85" s="102">
        <f t="shared" si="222"/>
        <v>0</v>
      </c>
      <c r="EH85" s="102">
        <f t="shared" si="222"/>
        <v>0</v>
      </c>
      <c r="EI85" s="102">
        <f t="shared" si="222"/>
        <v>0</v>
      </c>
      <c r="EJ85" s="102">
        <f t="shared" si="222"/>
        <v>0</v>
      </c>
      <c r="EK85" s="102">
        <f t="shared" si="222"/>
        <v>0</v>
      </c>
      <c r="EL85" s="102">
        <f t="shared" si="222"/>
        <v>0</v>
      </c>
      <c r="EM85" s="102">
        <f t="shared" si="222"/>
        <v>0</v>
      </c>
      <c r="EN85" s="102">
        <f t="shared" si="222"/>
        <v>0</v>
      </c>
      <c r="EO85" s="102">
        <f t="shared" si="222"/>
        <v>0</v>
      </c>
      <c r="EP85" s="102">
        <f t="shared" si="222"/>
        <v>0</v>
      </c>
      <c r="EQ85" s="102">
        <f t="shared" si="221"/>
        <v>0</v>
      </c>
      <c r="ER85" s="102">
        <f t="shared" si="221"/>
        <v>0</v>
      </c>
      <c r="ES85" s="102">
        <f t="shared" si="221"/>
        <v>0</v>
      </c>
      <c r="ET85" s="102">
        <f t="shared" si="221"/>
        <v>0</v>
      </c>
      <c r="EU85" s="102">
        <f t="shared" si="221"/>
        <v>0</v>
      </c>
      <c r="EW85">
        <v>85</v>
      </c>
      <c r="FB85" s="85">
        <f ca="1">HLOOKUP(FB$1,$F$1:$BZ$108,$EW85,FALSE)</f>
        <v>622</v>
      </c>
      <c r="FC85" s="85">
        <f ca="1">HLOOKUP(FC$1,$F$1:$BZ$108,$EW85,FALSE)</f>
        <v>633</v>
      </c>
      <c r="FD85" s="85">
        <f ca="1">HLOOKUP(FD$1,$F$1:$BZ$108,$EW85,FALSE)</f>
        <v>641</v>
      </c>
      <c r="FE85" s="85">
        <f ca="1">HLOOKUP(FE$1,$F$1:$BZ$108,$EW85,FALSE)</f>
        <v>640</v>
      </c>
      <c r="FF85" s="85">
        <f ca="1">HLOOKUP(FF$1,$F$1:$BZ$108,$EW85,FALSE)</f>
        <v>643</v>
      </c>
      <c r="FG85" s="85">
        <f ca="1">HLOOKUP(FG$1,$F$1:$BZ$108,$EW85,FALSE)</f>
        <v>645</v>
      </c>
      <c r="FI85" s="85">
        <f t="shared" ca="1" si="210"/>
        <v>2.0903547926146726</v>
      </c>
      <c r="FJ85">
        <v>8.3999999999999995E-3</v>
      </c>
      <c r="FK85" s="85">
        <f ca="1">HLOOKUP(FK$1,$F$1:$BZ$108,$EW85,FALSE)/CA85*100000+FJ85</f>
        <v>58.393653966802781</v>
      </c>
      <c r="FL85" t="str">
        <f t="shared" si="211"/>
        <v xml:space="preserve">Salerno </v>
      </c>
      <c r="FM85">
        <f t="shared" ca="1" si="219"/>
        <v>79.498288907290259</v>
      </c>
      <c r="FN85" t="str">
        <f t="shared" ca="1" si="212"/>
        <v xml:space="preserve">L'Aquila </v>
      </c>
      <c r="FO85" s="2">
        <v>24</v>
      </c>
      <c r="FP85" s="128">
        <f t="shared" ca="1" si="220"/>
        <v>2.9692210189307926</v>
      </c>
      <c r="FQ85" t="str">
        <f t="shared" ca="1" si="213"/>
        <v xml:space="preserve">Livorno </v>
      </c>
      <c r="FR85" s="2">
        <v>24</v>
      </c>
      <c r="FS85">
        <f t="shared" ca="1" si="214"/>
        <v>40</v>
      </c>
      <c r="FT85">
        <f t="shared" ca="1" si="215"/>
        <v>64.008399999999995</v>
      </c>
      <c r="FU85" t="str">
        <f t="shared" ca="1" si="216"/>
        <v xml:space="preserve">Livorno </v>
      </c>
      <c r="FV85" s="85">
        <f t="shared" ca="1" si="217"/>
        <v>50.008299999999998</v>
      </c>
      <c r="FW85" t="str">
        <f t="shared" ca="1" si="218"/>
        <v xml:space="preserve">Latina </v>
      </c>
    </row>
    <row r="86" spans="1:179" x14ac:dyDescent="0.25">
      <c r="A86">
        <f>IF(B86='Cruscotto province'!$E$3,A85+1,A85)</f>
        <v>10</v>
      </c>
      <c r="B86" t="s">
        <v>35</v>
      </c>
      <c r="C86" t="s">
        <v>226</v>
      </c>
      <c r="D86" s="2">
        <f>IFERROR(_xlfn.NUMBERVALUE(VLOOKUP(C86,'Sel province'!$F$2:$J$150,5,FALSE)),0)</f>
        <v>822</v>
      </c>
      <c r="E86" s="85"/>
      <c r="G86" s="85"/>
      <c r="I86">
        <v>0</v>
      </c>
      <c r="J86">
        <v>0</v>
      </c>
      <c r="K86">
        <v>1</v>
      </c>
      <c r="L86">
        <v>1</v>
      </c>
      <c r="M86">
        <v>2</v>
      </c>
      <c r="N86">
        <v>4</v>
      </c>
      <c r="O86">
        <v>4</v>
      </c>
      <c r="P86">
        <v>6</v>
      </c>
      <c r="Q86">
        <v>35</v>
      </c>
      <c r="R86">
        <v>57</v>
      </c>
      <c r="S86">
        <v>63</v>
      </c>
      <c r="T86">
        <v>74</v>
      </c>
      <c r="U86">
        <v>134</v>
      </c>
      <c r="V86">
        <v>216</v>
      </c>
      <c r="W86">
        <v>251</v>
      </c>
      <c r="X86">
        <v>253</v>
      </c>
      <c r="Y86">
        <v>260</v>
      </c>
      <c r="Z86">
        <v>309</v>
      </c>
      <c r="AA86">
        <v>318</v>
      </c>
      <c r="AB86">
        <v>331</v>
      </c>
      <c r="AC86">
        <v>336</v>
      </c>
      <c r="AD86">
        <v>407</v>
      </c>
      <c r="AE86">
        <v>415</v>
      </c>
      <c r="AF86">
        <v>454</v>
      </c>
      <c r="AG86">
        <v>486</v>
      </c>
      <c r="AH86">
        <v>497</v>
      </c>
      <c r="AI86">
        <v>528</v>
      </c>
      <c r="AJ86">
        <v>547</v>
      </c>
      <c r="AK86">
        <v>585</v>
      </c>
      <c r="AL86">
        <v>601</v>
      </c>
      <c r="AM86">
        <v>610</v>
      </c>
      <c r="AN86">
        <v>620</v>
      </c>
      <c r="AO86">
        <v>654</v>
      </c>
      <c r="AP86">
        <v>689</v>
      </c>
      <c r="AQ86">
        <v>706</v>
      </c>
      <c r="AR86">
        <v>724</v>
      </c>
      <c r="AS86">
        <v>737</v>
      </c>
      <c r="AT86">
        <v>745</v>
      </c>
      <c r="AU86">
        <v>749</v>
      </c>
      <c r="AV86">
        <v>763</v>
      </c>
      <c r="AW86">
        <v>764</v>
      </c>
      <c r="AX86">
        <v>774</v>
      </c>
      <c r="AY86">
        <v>789</v>
      </c>
      <c r="AZ86">
        <v>796</v>
      </c>
      <c r="BA86">
        <v>798</v>
      </c>
      <c r="BB86">
        <v>798</v>
      </c>
      <c r="BC86">
        <v>804</v>
      </c>
      <c r="BD86">
        <v>810</v>
      </c>
      <c r="BE86">
        <v>811</v>
      </c>
      <c r="BF86">
        <v>822</v>
      </c>
      <c r="CA86" s="101">
        <v>333116</v>
      </c>
      <c r="CB86" s="102">
        <f t="shared" si="171"/>
        <v>0</v>
      </c>
      <c r="CC86" s="102">
        <f t="shared" si="223"/>
        <v>0</v>
      </c>
      <c r="CD86" s="102">
        <f t="shared" si="224"/>
        <v>0</v>
      </c>
      <c r="CE86" s="102">
        <f t="shared" si="225"/>
        <v>0</v>
      </c>
      <c r="CF86" s="102">
        <f t="shared" si="226"/>
        <v>0</v>
      </c>
      <c r="CG86" s="102">
        <f t="shared" si="227"/>
        <v>3.0019572761440457E-2</v>
      </c>
      <c r="CH86" s="102">
        <f t="shared" si="228"/>
        <v>3.0019572761440457E-2</v>
      </c>
      <c r="CI86" s="102">
        <f t="shared" si="229"/>
        <v>6.0039145522880914E-2</v>
      </c>
      <c r="CJ86" s="102">
        <f t="shared" si="230"/>
        <v>0.12007829104576183</v>
      </c>
      <c r="CK86" s="102">
        <f t="shared" si="231"/>
        <v>0.12007829104576183</v>
      </c>
      <c r="CL86" s="102">
        <f t="shared" si="232"/>
        <v>0.18011743656864276</v>
      </c>
      <c r="CM86" s="102">
        <f t="shared" si="233"/>
        <v>1.0506850466504161</v>
      </c>
      <c r="CN86" s="102">
        <f t="shared" si="234"/>
        <v>1.7111156474021061</v>
      </c>
      <c r="CO86" s="102">
        <f t="shared" si="235"/>
        <v>1.8912330839707487</v>
      </c>
      <c r="CP86" s="102">
        <f t="shared" si="172"/>
        <v>2.2214483843465938</v>
      </c>
      <c r="CQ86" s="102">
        <f t="shared" si="173"/>
        <v>4.0226227500330216</v>
      </c>
      <c r="CR86" s="102">
        <f t="shared" si="174"/>
        <v>6.484227716471139</v>
      </c>
      <c r="CS86" s="102">
        <f t="shared" si="175"/>
        <v>7.5349127631215556</v>
      </c>
      <c r="CT86" s="102">
        <f t="shared" si="176"/>
        <v>7.5949519086444361</v>
      </c>
      <c r="CU86" s="102">
        <f t="shared" si="177"/>
        <v>7.8050889179745191</v>
      </c>
      <c r="CV86" s="102">
        <f t="shared" si="178"/>
        <v>9.2760479832851015</v>
      </c>
      <c r="CW86" s="102">
        <f t="shared" si="179"/>
        <v>9.5462241381380668</v>
      </c>
      <c r="CX86" s="102">
        <f t="shared" si="180"/>
        <v>9.9364785840367915</v>
      </c>
      <c r="CY86" s="102">
        <f t="shared" si="181"/>
        <v>10.086576447843996</v>
      </c>
      <c r="CZ86" s="102">
        <f t="shared" si="182"/>
        <v>12.217966113906268</v>
      </c>
      <c r="DA86" s="102">
        <f t="shared" si="183"/>
        <v>12.458122695997792</v>
      </c>
      <c r="DB86" s="102">
        <f t="shared" si="184"/>
        <v>13.628886033693968</v>
      </c>
      <c r="DC86" s="102">
        <f t="shared" si="185"/>
        <v>14.589512362060063</v>
      </c>
      <c r="DD86" s="102">
        <f t="shared" si="186"/>
        <v>14.919727662435907</v>
      </c>
      <c r="DE86" s="102">
        <f t="shared" si="187"/>
        <v>15.850334418040562</v>
      </c>
      <c r="DF86" s="102">
        <f t="shared" si="188"/>
        <v>16.420706300507931</v>
      </c>
      <c r="DG86" s="102">
        <f t="shared" si="189"/>
        <v>17.561450065442667</v>
      </c>
      <c r="DH86" s="102">
        <f t="shared" si="190"/>
        <v>18.041763229625715</v>
      </c>
      <c r="DI86" s="102">
        <f t="shared" si="191"/>
        <v>18.311939384478681</v>
      </c>
      <c r="DJ86" s="102">
        <f t="shared" si="192"/>
        <v>18.612135112093085</v>
      </c>
      <c r="DK86" s="102">
        <f t="shared" si="193"/>
        <v>19.632800585982061</v>
      </c>
      <c r="DL86" s="102">
        <f t="shared" si="194"/>
        <v>20.683485632632475</v>
      </c>
      <c r="DM86" s="102">
        <f t="shared" si="195"/>
        <v>21.193818369576963</v>
      </c>
      <c r="DN86" s="102">
        <f t="shared" si="196"/>
        <v>21.734170679282894</v>
      </c>
      <c r="DO86" s="102">
        <f t="shared" si="197"/>
        <v>22.124425125181617</v>
      </c>
      <c r="DP86" s="102">
        <f t="shared" si="198"/>
        <v>22.364581707273139</v>
      </c>
      <c r="DQ86" s="102">
        <f t="shared" si="199"/>
        <v>22.484659998318904</v>
      </c>
      <c r="DR86" s="102">
        <f t="shared" si="200"/>
        <v>22.90493401697907</v>
      </c>
      <c r="DS86" s="102">
        <f t="shared" si="201"/>
        <v>22.934953589740509</v>
      </c>
      <c r="DT86" s="102">
        <f t="shared" si="202"/>
        <v>23.235149317354914</v>
      </c>
      <c r="DU86" s="102">
        <f t="shared" si="203"/>
        <v>23.685442908776519</v>
      </c>
      <c r="DV86" s="102">
        <f t="shared" si="204"/>
        <v>23.895579918106606</v>
      </c>
      <c r="DW86" s="102">
        <f t="shared" si="205"/>
        <v>23.955619063629488</v>
      </c>
      <c r="DX86" s="102">
        <f t="shared" si="206"/>
        <v>23.955619063629488</v>
      </c>
      <c r="DY86" s="102">
        <f t="shared" si="207"/>
        <v>24.135736500198128</v>
      </c>
      <c r="DZ86" s="102">
        <f t="shared" si="208"/>
        <v>24.315853936766771</v>
      </c>
      <c r="EA86" s="102">
        <f t="shared" si="209"/>
        <v>24.345873509528214</v>
      </c>
      <c r="EB86" s="102">
        <f t="shared" si="222"/>
        <v>24.676088809904055</v>
      </c>
      <c r="EC86" s="102">
        <f t="shared" si="222"/>
        <v>0</v>
      </c>
      <c r="ED86" s="102">
        <f t="shared" si="222"/>
        <v>0</v>
      </c>
      <c r="EE86" s="102">
        <f t="shared" si="222"/>
        <v>0</v>
      </c>
      <c r="EF86" s="102">
        <f t="shared" si="222"/>
        <v>0</v>
      </c>
      <c r="EG86" s="102">
        <f t="shared" si="222"/>
        <v>0</v>
      </c>
      <c r="EH86" s="102">
        <f t="shared" si="222"/>
        <v>0</v>
      </c>
      <c r="EI86" s="102">
        <f t="shared" si="222"/>
        <v>0</v>
      </c>
      <c r="EJ86" s="102">
        <f t="shared" si="222"/>
        <v>0</v>
      </c>
      <c r="EK86" s="102">
        <f t="shared" si="222"/>
        <v>0</v>
      </c>
      <c r="EL86" s="102">
        <f t="shared" si="222"/>
        <v>0</v>
      </c>
      <c r="EM86" s="102">
        <f t="shared" si="222"/>
        <v>0</v>
      </c>
      <c r="EN86" s="102">
        <f t="shared" si="222"/>
        <v>0</v>
      </c>
      <c r="EO86" s="102">
        <f t="shared" si="222"/>
        <v>0</v>
      </c>
      <c r="EP86" s="102">
        <f t="shared" si="222"/>
        <v>0</v>
      </c>
      <c r="EQ86" s="102">
        <f t="shared" si="221"/>
        <v>0</v>
      </c>
      <c r="ER86" s="102">
        <f t="shared" si="221"/>
        <v>0</v>
      </c>
      <c r="ES86" s="102">
        <f t="shared" si="221"/>
        <v>0</v>
      </c>
      <c r="ET86" s="102">
        <f t="shared" si="221"/>
        <v>0</v>
      </c>
      <c r="EU86" s="102">
        <f t="shared" si="221"/>
        <v>0</v>
      </c>
      <c r="EW86">
        <v>86</v>
      </c>
      <c r="FB86" s="85">
        <f ca="1">HLOOKUP(FB$1,$F$1:$BZ$108,$EW86,FALSE)</f>
        <v>798</v>
      </c>
      <c r="FC86" s="85">
        <f ca="1">HLOOKUP(FC$1,$F$1:$BZ$108,$EW86,FALSE)</f>
        <v>798</v>
      </c>
      <c r="FD86" s="85">
        <f ca="1">HLOOKUP(FD$1,$F$1:$BZ$108,$EW86,FALSE)</f>
        <v>804</v>
      </c>
      <c r="FE86" s="85">
        <f ca="1">HLOOKUP(FE$1,$F$1:$BZ$108,$EW86,FALSE)</f>
        <v>810</v>
      </c>
      <c r="FF86" s="85">
        <f ca="1">HLOOKUP(FF$1,$F$1:$BZ$108,$EW86,FALSE)</f>
        <v>811</v>
      </c>
      <c r="FG86" s="85">
        <f ca="1">HLOOKUP(FG$1,$F$1:$BZ$108,$EW86,FALSE)</f>
        <v>822</v>
      </c>
      <c r="FI86" s="85">
        <f t="shared" ca="1" si="210"/>
        <v>7.2131974627457103</v>
      </c>
      <c r="FJ86">
        <v>8.5000000000000006E-3</v>
      </c>
      <c r="FK86" s="85">
        <f ca="1">HLOOKUP(FK$1,$F$1:$BZ$108,$EW86,FALSE)/CA86*100000+FJ86</f>
        <v>246.76938809904055</v>
      </c>
      <c r="FL86" t="str">
        <f t="shared" si="211"/>
        <v xml:space="preserve">Sassari </v>
      </c>
      <c r="FM86">
        <f t="shared" ca="1" si="219"/>
        <v>75.737971325256524</v>
      </c>
      <c r="FN86" t="str">
        <f t="shared" ca="1" si="212"/>
        <v xml:space="preserve">Napoli </v>
      </c>
      <c r="FO86" s="2">
        <v>23</v>
      </c>
      <c r="FP86" s="128">
        <f t="shared" ca="1" si="220"/>
        <v>2.6383651920532123</v>
      </c>
      <c r="FQ86" t="str">
        <f t="shared" ca="1" si="213"/>
        <v xml:space="preserve">Terni </v>
      </c>
      <c r="FR86" s="2">
        <v>23</v>
      </c>
      <c r="FS86">
        <f t="shared" ca="1" si="214"/>
        <v>39</v>
      </c>
      <c r="FT86">
        <f t="shared" ca="1" si="215"/>
        <v>62.008499999999998</v>
      </c>
      <c r="FU86" t="str">
        <f t="shared" ca="1" si="216"/>
        <v xml:space="preserve">Terni </v>
      </c>
      <c r="FV86" s="85">
        <f t="shared" ca="1" si="217"/>
        <v>50.008000000000003</v>
      </c>
      <c r="FW86" t="str">
        <f t="shared" ca="1" si="218"/>
        <v xml:space="preserve">Sud Sardegna </v>
      </c>
    </row>
    <row r="87" spans="1:179" x14ac:dyDescent="0.25">
      <c r="A87">
        <f>IF(B87='Cruscotto province'!$E$3,A86+1,A86)</f>
        <v>10</v>
      </c>
      <c r="B87" t="s">
        <v>67</v>
      </c>
      <c r="C87" t="s">
        <v>227</v>
      </c>
      <c r="D87" s="2">
        <f>IFERROR(_xlfn.NUMBERVALUE(VLOOKUP(C87,'Sel province'!$F$2:$J$150,5,FALSE)),0)</f>
        <v>1110</v>
      </c>
      <c r="E87" s="85"/>
      <c r="F87">
        <v>19</v>
      </c>
      <c r="G87" s="85">
        <v>20</v>
      </c>
      <c r="H87">
        <v>15</v>
      </c>
      <c r="I87">
        <v>19</v>
      </c>
      <c r="J87">
        <v>25</v>
      </c>
      <c r="K87">
        <v>35</v>
      </c>
      <c r="L87">
        <v>38</v>
      </c>
      <c r="M87">
        <v>42</v>
      </c>
      <c r="N87">
        <v>52</v>
      </c>
      <c r="O87">
        <v>62</v>
      </c>
      <c r="P87">
        <v>87</v>
      </c>
      <c r="Q87">
        <v>96</v>
      </c>
      <c r="R87">
        <v>96</v>
      </c>
      <c r="S87">
        <v>100</v>
      </c>
      <c r="T87">
        <v>126</v>
      </c>
      <c r="U87">
        <v>131</v>
      </c>
      <c r="V87">
        <v>162</v>
      </c>
      <c r="W87">
        <v>173</v>
      </c>
      <c r="X87">
        <v>175</v>
      </c>
      <c r="Y87">
        <v>185</v>
      </c>
      <c r="Z87">
        <v>204</v>
      </c>
      <c r="AA87">
        <v>210</v>
      </c>
      <c r="AB87">
        <v>209</v>
      </c>
      <c r="AC87">
        <v>223</v>
      </c>
      <c r="AD87">
        <v>219</v>
      </c>
      <c r="AE87">
        <v>239</v>
      </c>
      <c r="AF87">
        <v>249</v>
      </c>
      <c r="AG87">
        <v>249</v>
      </c>
      <c r="AH87">
        <v>251</v>
      </c>
      <c r="AI87">
        <v>245</v>
      </c>
      <c r="AJ87">
        <v>264</v>
      </c>
      <c r="AK87">
        <v>261</v>
      </c>
      <c r="AL87">
        <v>734</v>
      </c>
      <c r="AM87">
        <v>695</v>
      </c>
      <c r="AN87">
        <v>509</v>
      </c>
      <c r="AO87">
        <v>654</v>
      </c>
      <c r="AP87">
        <v>656</v>
      </c>
      <c r="AQ87">
        <v>686</v>
      </c>
      <c r="AR87">
        <v>771</v>
      </c>
      <c r="AS87">
        <v>797</v>
      </c>
      <c r="AT87">
        <v>797</v>
      </c>
      <c r="AU87">
        <v>697</v>
      </c>
      <c r="AV87">
        <v>717</v>
      </c>
      <c r="AW87">
        <v>749</v>
      </c>
      <c r="AX87">
        <v>812</v>
      </c>
      <c r="AY87">
        <v>812</v>
      </c>
      <c r="AZ87">
        <v>926</v>
      </c>
      <c r="BA87">
        <v>937</v>
      </c>
      <c r="BB87">
        <v>960</v>
      </c>
      <c r="BC87">
        <v>997</v>
      </c>
      <c r="BD87">
        <v>999</v>
      </c>
      <c r="BE87">
        <v>1053</v>
      </c>
      <c r="BF87">
        <v>1110</v>
      </c>
      <c r="CA87" s="101">
        <v>279408</v>
      </c>
      <c r="CB87" s="102">
        <f t="shared" si="171"/>
        <v>0.68000916222871211</v>
      </c>
      <c r="CC87" s="102">
        <f t="shared" si="223"/>
        <v>0.71579911813548647</v>
      </c>
      <c r="CD87" s="102">
        <f t="shared" si="224"/>
        <v>0.53684933860161488</v>
      </c>
      <c r="CE87" s="102">
        <f t="shared" si="225"/>
        <v>0.68000916222871211</v>
      </c>
      <c r="CF87" s="102">
        <f t="shared" si="226"/>
        <v>0.89474889766935806</v>
      </c>
      <c r="CG87" s="102">
        <f t="shared" si="227"/>
        <v>1.2526484567371015</v>
      </c>
      <c r="CH87" s="102">
        <f t="shared" si="228"/>
        <v>1.3600183244574242</v>
      </c>
      <c r="CI87" s="102">
        <f t="shared" si="229"/>
        <v>1.5031781480845214</v>
      </c>
      <c r="CJ87" s="102">
        <f t="shared" si="230"/>
        <v>1.8610777071522648</v>
      </c>
      <c r="CK87" s="102">
        <f t="shared" si="231"/>
        <v>2.218977266220008</v>
      </c>
      <c r="CL87" s="102">
        <f t="shared" si="232"/>
        <v>3.1137261638893663</v>
      </c>
      <c r="CM87" s="102">
        <f t="shared" si="233"/>
        <v>3.4358357670503352</v>
      </c>
      <c r="CN87" s="102">
        <f t="shared" si="234"/>
        <v>3.4358357670503352</v>
      </c>
      <c r="CO87" s="102">
        <f t="shared" si="235"/>
        <v>3.5789955906774322</v>
      </c>
      <c r="CP87" s="102">
        <f t="shared" si="172"/>
        <v>4.509534444253565</v>
      </c>
      <c r="CQ87" s="102">
        <f t="shared" si="173"/>
        <v>4.6884842237874365</v>
      </c>
      <c r="CR87" s="102">
        <f t="shared" si="174"/>
        <v>5.7979728568974407</v>
      </c>
      <c r="CS87" s="102">
        <f t="shared" si="175"/>
        <v>6.1916623718719572</v>
      </c>
      <c r="CT87" s="102">
        <f t="shared" si="176"/>
        <v>6.2632422836855071</v>
      </c>
      <c r="CU87" s="102">
        <f t="shared" si="177"/>
        <v>6.6211418427532491</v>
      </c>
      <c r="CV87" s="102">
        <f t="shared" si="178"/>
        <v>7.3011510049819615</v>
      </c>
      <c r="CW87" s="102">
        <f t="shared" si="179"/>
        <v>7.5158907404226083</v>
      </c>
      <c r="CX87" s="102">
        <f t="shared" si="180"/>
        <v>7.4801007845158338</v>
      </c>
      <c r="CY87" s="102">
        <f t="shared" si="181"/>
        <v>7.9811601672106747</v>
      </c>
      <c r="CZ87" s="102">
        <f t="shared" si="182"/>
        <v>7.8380003435835768</v>
      </c>
      <c r="DA87" s="102">
        <f t="shared" si="183"/>
        <v>8.5537994617190627</v>
      </c>
      <c r="DB87" s="102">
        <f t="shared" si="184"/>
        <v>8.9116990207868074</v>
      </c>
      <c r="DC87" s="102">
        <f t="shared" si="185"/>
        <v>8.9116990207868074</v>
      </c>
      <c r="DD87" s="102">
        <f t="shared" si="186"/>
        <v>8.9832789326003546</v>
      </c>
      <c r="DE87" s="102">
        <f t="shared" si="187"/>
        <v>8.7685391971597095</v>
      </c>
      <c r="DF87" s="102">
        <f t="shared" si="188"/>
        <v>9.4485483593884201</v>
      </c>
      <c r="DG87" s="102">
        <f t="shared" si="189"/>
        <v>9.3411784916680975</v>
      </c>
      <c r="DH87" s="102">
        <f t="shared" si="190"/>
        <v>26.269827635572351</v>
      </c>
      <c r="DI87" s="102">
        <f t="shared" si="191"/>
        <v>24.874019355208155</v>
      </c>
      <c r="DJ87" s="102">
        <f t="shared" si="192"/>
        <v>18.21708755654813</v>
      </c>
      <c r="DK87" s="102">
        <f t="shared" si="193"/>
        <v>23.406631163030408</v>
      </c>
      <c r="DL87" s="102">
        <f t="shared" si="194"/>
        <v>23.478211074843955</v>
      </c>
      <c r="DM87" s="102">
        <f t="shared" si="195"/>
        <v>24.551909752047184</v>
      </c>
      <c r="DN87" s="102">
        <f t="shared" si="196"/>
        <v>27.594056004123001</v>
      </c>
      <c r="DO87" s="102">
        <f t="shared" si="197"/>
        <v>28.524594857699132</v>
      </c>
      <c r="DP87" s="102">
        <f t="shared" si="198"/>
        <v>28.524594857699132</v>
      </c>
      <c r="DQ87" s="102">
        <f t="shared" si="199"/>
        <v>24.945599267021702</v>
      </c>
      <c r="DR87" s="102">
        <f t="shared" si="200"/>
        <v>25.661398385157188</v>
      </c>
      <c r="DS87" s="102">
        <f t="shared" si="201"/>
        <v>26.806676974173968</v>
      </c>
      <c r="DT87" s="102">
        <f t="shared" si="202"/>
        <v>29.061444196300748</v>
      </c>
      <c r="DU87" s="102">
        <f t="shared" si="203"/>
        <v>29.061444196300748</v>
      </c>
      <c r="DV87" s="102">
        <f t="shared" si="204"/>
        <v>33.141499169673018</v>
      </c>
      <c r="DW87" s="102">
        <f t="shared" si="205"/>
        <v>33.535188684647537</v>
      </c>
      <c r="DX87" s="102">
        <f t="shared" si="206"/>
        <v>34.358357670503352</v>
      </c>
      <c r="DY87" s="102">
        <f t="shared" si="207"/>
        <v>35.682586039054002</v>
      </c>
      <c r="DZ87" s="102">
        <f t="shared" si="208"/>
        <v>35.754165950867545</v>
      </c>
      <c r="EA87" s="102">
        <f t="shared" si="209"/>
        <v>37.686823569833365</v>
      </c>
      <c r="EB87" s="102">
        <f t="shared" si="222"/>
        <v>39.7268510565195</v>
      </c>
      <c r="EC87" s="102">
        <f t="shared" si="222"/>
        <v>0</v>
      </c>
      <c r="ED87" s="102">
        <f t="shared" si="222"/>
        <v>0</v>
      </c>
      <c r="EE87" s="102">
        <f t="shared" si="222"/>
        <v>0</v>
      </c>
      <c r="EF87" s="102">
        <f t="shared" si="222"/>
        <v>0</v>
      </c>
      <c r="EG87" s="102">
        <f t="shared" si="222"/>
        <v>0</v>
      </c>
      <c r="EH87" s="102">
        <f t="shared" si="222"/>
        <v>0</v>
      </c>
      <c r="EI87" s="102">
        <f t="shared" si="222"/>
        <v>0</v>
      </c>
      <c r="EJ87" s="102">
        <f t="shared" si="222"/>
        <v>0</v>
      </c>
      <c r="EK87" s="102">
        <f t="shared" si="222"/>
        <v>0</v>
      </c>
      <c r="EL87" s="102">
        <f t="shared" si="222"/>
        <v>0</v>
      </c>
      <c r="EM87" s="102">
        <f t="shared" si="222"/>
        <v>0</v>
      </c>
      <c r="EN87" s="102">
        <f t="shared" si="222"/>
        <v>0</v>
      </c>
      <c r="EO87" s="102">
        <f t="shared" si="222"/>
        <v>0</v>
      </c>
      <c r="EP87" s="102">
        <f t="shared" si="222"/>
        <v>0</v>
      </c>
      <c r="EQ87" s="102">
        <f t="shared" si="221"/>
        <v>0</v>
      </c>
      <c r="ER87" s="102">
        <f t="shared" si="221"/>
        <v>0</v>
      </c>
      <c r="ES87" s="102">
        <f t="shared" si="221"/>
        <v>0</v>
      </c>
      <c r="ET87" s="102">
        <f t="shared" si="221"/>
        <v>0</v>
      </c>
      <c r="EU87" s="102">
        <f t="shared" si="221"/>
        <v>0</v>
      </c>
      <c r="EW87">
        <v>87</v>
      </c>
      <c r="FB87" s="85">
        <f ca="1">HLOOKUP(FB$1,$F$1:$BZ$108,$EW87,FALSE)</f>
        <v>937</v>
      </c>
      <c r="FC87" s="85">
        <f ca="1">HLOOKUP(FC$1,$F$1:$BZ$108,$EW87,FALSE)</f>
        <v>960</v>
      </c>
      <c r="FD87" s="85">
        <f ca="1">HLOOKUP(FD$1,$F$1:$BZ$108,$EW87,FALSE)</f>
        <v>997</v>
      </c>
      <c r="FE87" s="85">
        <f ca="1">HLOOKUP(FE$1,$F$1:$BZ$108,$EW87,FALSE)</f>
        <v>999</v>
      </c>
      <c r="FF87" s="85">
        <f ca="1">HLOOKUP(FF$1,$F$1:$BZ$108,$EW87,FALSE)</f>
        <v>1053</v>
      </c>
      <c r="FG87" s="85">
        <f ca="1">HLOOKUP(FG$1,$F$1:$BZ$108,$EW87,FALSE)</f>
        <v>1110</v>
      </c>
      <c r="FI87" s="85">
        <f t="shared" ca="1" si="210"/>
        <v>61.925223718719579</v>
      </c>
      <c r="FJ87">
        <v>8.6E-3</v>
      </c>
      <c r="FK87" s="85">
        <f ca="1">HLOOKUP(FK$1,$F$1:$BZ$108,$EW87,FALSE)/CA87*100000+FJ87</f>
        <v>397.27711056519502</v>
      </c>
      <c r="FL87" t="str">
        <f t="shared" si="211"/>
        <v xml:space="preserve">Savona </v>
      </c>
      <c r="FM87">
        <f t="shared" ca="1" si="219"/>
        <v>72.045984262689586</v>
      </c>
      <c r="FN87" t="str">
        <f t="shared" ca="1" si="212"/>
        <v xml:space="preserve">Sud Sardegna </v>
      </c>
      <c r="FO87" s="2">
        <v>22</v>
      </c>
      <c r="FP87" s="128">
        <f t="shared" ca="1" si="220"/>
        <v>2.5041051577724143</v>
      </c>
      <c r="FQ87" t="str">
        <f t="shared" ca="1" si="213"/>
        <v xml:space="preserve">Benevento </v>
      </c>
      <c r="FR87" s="2">
        <v>22</v>
      </c>
      <c r="FS87">
        <f t="shared" ca="1" si="214"/>
        <v>20</v>
      </c>
      <c r="FT87">
        <f t="shared" ca="1" si="215"/>
        <v>42.008600000000001</v>
      </c>
      <c r="FU87" t="str">
        <f t="shared" ca="1" si="216"/>
        <v xml:space="preserve">Benevento </v>
      </c>
      <c r="FV87" s="85">
        <f t="shared" ca="1" si="217"/>
        <v>48.009300000000003</v>
      </c>
      <c r="FW87" t="str">
        <f t="shared" ca="1" si="218"/>
        <v xml:space="preserve">Avellino </v>
      </c>
    </row>
    <row r="88" spans="1:179" x14ac:dyDescent="0.25">
      <c r="A88">
        <f>IF(B88='Cruscotto province'!$E$3,A87+1,A87)</f>
        <v>10</v>
      </c>
      <c r="B88" t="s">
        <v>74</v>
      </c>
      <c r="C88" t="s">
        <v>228</v>
      </c>
      <c r="D88" s="2">
        <f>IFERROR(_xlfn.NUMBERVALUE(VLOOKUP(C88,'Sel province'!$F$2:$J$150,5,FALSE)),0)</f>
        <v>417</v>
      </c>
      <c r="E88" s="85"/>
      <c r="F88">
        <v>10</v>
      </c>
      <c r="G88" s="85">
        <v>12</v>
      </c>
      <c r="H88">
        <v>14</v>
      </c>
      <c r="I88">
        <v>19</v>
      </c>
      <c r="J88">
        <v>24</v>
      </c>
      <c r="K88">
        <v>29</v>
      </c>
      <c r="L88">
        <v>33</v>
      </c>
      <c r="M88">
        <v>37</v>
      </c>
      <c r="N88">
        <v>41</v>
      </c>
      <c r="O88">
        <v>41</v>
      </c>
      <c r="P88">
        <v>58</v>
      </c>
      <c r="Q88">
        <v>60</v>
      </c>
      <c r="R88">
        <v>66</v>
      </c>
      <c r="S88">
        <v>73</v>
      </c>
      <c r="T88">
        <v>77</v>
      </c>
      <c r="U88">
        <v>78</v>
      </c>
      <c r="V88">
        <v>128</v>
      </c>
      <c r="W88">
        <v>133</v>
      </c>
      <c r="X88">
        <v>144</v>
      </c>
      <c r="Y88">
        <v>160</v>
      </c>
      <c r="Z88">
        <v>176</v>
      </c>
      <c r="AA88">
        <v>193</v>
      </c>
      <c r="AB88">
        <v>216</v>
      </c>
      <c r="AC88">
        <v>216</v>
      </c>
      <c r="AD88">
        <v>235</v>
      </c>
      <c r="AE88">
        <v>273</v>
      </c>
      <c r="AF88">
        <v>286</v>
      </c>
      <c r="AG88">
        <v>301</v>
      </c>
      <c r="AH88">
        <v>312</v>
      </c>
      <c r="AI88">
        <v>334</v>
      </c>
      <c r="AJ88">
        <v>337</v>
      </c>
      <c r="AK88">
        <v>339</v>
      </c>
      <c r="AL88">
        <v>340</v>
      </c>
      <c r="AM88">
        <v>350</v>
      </c>
      <c r="AN88">
        <v>360</v>
      </c>
      <c r="AO88">
        <v>361</v>
      </c>
      <c r="AP88">
        <v>360</v>
      </c>
      <c r="AQ88">
        <v>363</v>
      </c>
      <c r="AR88">
        <v>369</v>
      </c>
      <c r="AS88">
        <v>371</v>
      </c>
      <c r="AT88">
        <v>372</v>
      </c>
      <c r="AU88">
        <v>373</v>
      </c>
      <c r="AV88">
        <v>375</v>
      </c>
      <c r="AW88">
        <v>384</v>
      </c>
      <c r="AX88">
        <v>392</v>
      </c>
      <c r="AY88">
        <v>399</v>
      </c>
      <c r="AZ88">
        <v>405</v>
      </c>
      <c r="BA88">
        <v>407</v>
      </c>
      <c r="BB88">
        <v>411</v>
      </c>
      <c r="BC88">
        <v>412</v>
      </c>
      <c r="BD88">
        <v>414</v>
      </c>
      <c r="BE88">
        <v>415</v>
      </c>
      <c r="BF88">
        <v>417</v>
      </c>
      <c r="CA88" s="101">
        <v>268341</v>
      </c>
      <c r="CB88" s="102">
        <f t="shared" si="171"/>
        <v>0.37266016002027269</v>
      </c>
      <c r="CC88" s="102">
        <f t="shared" si="223"/>
        <v>0.44719219202432725</v>
      </c>
      <c r="CD88" s="102">
        <f t="shared" si="224"/>
        <v>0.52172422402838181</v>
      </c>
      <c r="CE88" s="102">
        <f t="shared" si="225"/>
        <v>0.7080543040385181</v>
      </c>
      <c r="CF88" s="102">
        <f t="shared" si="226"/>
        <v>0.8943843840486545</v>
      </c>
      <c r="CG88" s="102">
        <f t="shared" si="227"/>
        <v>1.0807144640587909</v>
      </c>
      <c r="CH88" s="102">
        <f t="shared" si="228"/>
        <v>1.2297785280668998</v>
      </c>
      <c r="CI88" s="102">
        <f t="shared" si="229"/>
        <v>1.3788425920750091</v>
      </c>
      <c r="CJ88" s="102">
        <f t="shared" si="230"/>
        <v>1.527906656083118</v>
      </c>
      <c r="CK88" s="102">
        <f t="shared" si="231"/>
        <v>1.527906656083118</v>
      </c>
      <c r="CL88" s="102">
        <f t="shared" si="232"/>
        <v>2.1614289281175818</v>
      </c>
      <c r="CM88" s="102">
        <f t="shared" si="233"/>
        <v>2.2359609601216364</v>
      </c>
      <c r="CN88" s="102">
        <f t="shared" si="234"/>
        <v>2.4595570561337996</v>
      </c>
      <c r="CO88" s="102">
        <f t="shared" si="235"/>
        <v>2.7204191681479908</v>
      </c>
      <c r="CP88" s="102">
        <f t="shared" si="172"/>
        <v>2.8694832321561003</v>
      </c>
      <c r="CQ88" s="102">
        <f t="shared" si="173"/>
        <v>2.9067492481581274</v>
      </c>
      <c r="CR88" s="102">
        <f t="shared" si="174"/>
        <v>4.770050048259491</v>
      </c>
      <c r="CS88" s="102">
        <f t="shared" si="175"/>
        <v>4.9563801282696271</v>
      </c>
      <c r="CT88" s="102">
        <f t="shared" si="176"/>
        <v>5.3663063042919275</v>
      </c>
      <c r="CU88" s="102">
        <f t="shared" si="177"/>
        <v>5.962562560324363</v>
      </c>
      <c r="CV88" s="102">
        <f t="shared" si="178"/>
        <v>6.5588188163568004</v>
      </c>
      <c r="CW88" s="102">
        <f t="shared" si="179"/>
        <v>7.1923410883912631</v>
      </c>
      <c r="CX88" s="102">
        <f t="shared" si="180"/>
        <v>8.0494594564378907</v>
      </c>
      <c r="CY88" s="102">
        <f t="shared" si="181"/>
        <v>8.0494594564378907</v>
      </c>
      <c r="CZ88" s="102">
        <f t="shared" si="182"/>
        <v>8.7575137604764084</v>
      </c>
      <c r="DA88" s="102">
        <f t="shared" si="183"/>
        <v>10.173622368553445</v>
      </c>
      <c r="DB88" s="102">
        <f t="shared" si="184"/>
        <v>10.658080576579799</v>
      </c>
      <c r="DC88" s="102">
        <f t="shared" si="185"/>
        <v>11.217070816610208</v>
      </c>
      <c r="DD88" s="102">
        <f t="shared" si="186"/>
        <v>11.62699699263251</v>
      </c>
      <c r="DE88" s="102">
        <f t="shared" si="187"/>
        <v>12.446849344677108</v>
      </c>
      <c r="DF88" s="102">
        <f t="shared" si="188"/>
        <v>12.558647392683191</v>
      </c>
      <c r="DG88" s="102">
        <f t="shared" si="189"/>
        <v>12.633179424687246</v>
      </c>
      <c r="DH88" s="102">
        <f t="shared" si="190"/>
        <v>12.670445440689273</v>
      </c>
      <c r="DI88" s="102">
        <f t="shared" si="191"/>
        <v>13.043105600709543</v>
      </c>
      <c r="DJ88" s="102">
        <f t="shared" si="192"/>
        <v>13.415765760729817</v>
      </c>
      <c r="DK88" s="102">
        <f t="shared" si="193"/>
        <v>13.453031776731844</v>
      </c>
      <c r="DL88" s="102">
        <f t="shared" si="194"/>
        <v>13.415765760729817</v>
      </c>
      <c r="DM88" s="102">
        <f t="shared" si="195"/>
        <v>13.527563808735898</v>
      </c>
      <c r="DN88" s="102">
        <f t="shared" si="196"/>
        <v>13.751159904748063</v>
      </c>
      <c r="DO88" s="102">
        <f t="shared" si="197"/>
        <v>13.825691936752117</v>
      </c>
      <c r="DP88" s="102">
        <f t="shared" si="198"/>
        <v>13.862957952754146</v>
      </c>
      <c r="DQ88" s="102">
        <f t="shared" si="199"/>
        <v>13.900223968756173</v>
      </c>
      <c r="DR88" s="102">
        <f t="shared" si="200"/>
        <v>13.974756000760227</v>
      </c>
      <c r="DS88" s="102">
        <f t="shared" si="201"/>
        <v>14.310150144778472</v>
      </c>
      <c r="DT88" s="102">
        <f t="shared" si="202"/>
        <v>14.608278272794688</v>
      </c>
      <c r="DU88" s="102">
        <f t="shared" si="203"/>
        <v>14.869140384808881</v>
      </c>
      <c r="DV88" s="102">
        <f t="shared" si="204"/>
        <v>15.092736480821046</v>
      </c>
      <c r="DW88" s="102">
        <f t="shared" si="205"/>
        <v>15.1672685128251</v>
      </c>
      <c r="DX88" s="102">
        <f t="shared" si="206"/>
        <v>15.316332576833208</v>
      </c>
      <c r="DY88" s="102">
        <f t="shared" si="207"/>
        <v>15.353598592835235</v>
      </c>
      <c r="DZ88" s="102">
        <f t="shared" si="208"/>
        <v>15.428130624839291</v>
      </c>
      <c r="EA88" s="102">
        <f t="shared" si="209"/>
        <v>15.465396640841318</v>
      </c>
      <c r="EB88" s="102">
        <f t="shared" si="222"/>
        <v>15.539928672845372</v>
      </c>
      <c r="EC88" s="102">
        <f t="shared" si="222"/>
        <v>0</v>
      </c>
      <c r="ED88" s="102">
        <f t="shared" si="222"/>
        <v>0</v>
      </c>
      <c r="EE88" s="102">
        <f t="shared" si="222"/>
        <v>0</v>
      </c>
      <c r="EF88" s="102">
        <f t="shared" si="222"/>
        <v>0</v>
      </c>
      <c r="EG88" s="102">
        <f t="shared" si="222"/>
        <v>0</v>
      </c>
      <c r="EH88" s="102">
        <f t="shared" si="222"/>
        <v>0</v>
      </c>
      <c r="EI88" s="102">
        <f t="shared" si="222"/>
        <v>0</v>
      </c>
      <c r="EJ88" s="102">
        <f t="shared" si="222"/>
        <v>0</v>
      </c>
      <c r="EK88" s="102">
        <f t="shared" si="222"/>
        <v>0</v>
      </c>
      <c r="EL88" s="102">
        <f t="shared" si="222"/>
        <v>0</v>
      </c>
      <c r="EM88" s="102">
        <f t="shared" si="222"/>
        <v>0</v>
      </c>
      <c r="EN88" s="102">
        <f t="shared" si="222"/>
        <v>0</v>
      </c>
      <c r="EO88" s="102">
        <f t="shared" si="222"/>
        <v>0</v>
      </c>
      <c r="EP88" s="102">
        <f t="shared" si="222"/>
        <v>0</v>
      </c>
      <c r="EQ88" s="102">
        <f t="shared" si="221"/>
        <v>0</v>
      </c>
      <c r="ER88" s="102">
        <f t="shared" si="221"/>
        <v>0</v>
      </c>
      <c r="ES88" s="102">
        <f t="shared" si="221"/>
        <v>0</v>
      </c>
      <c r="ET88" s="102">
        <f t="shared" si="221"/>
        <v>0</v>
      </c>
      <c r="EU88" s="102">
        <f t="shared" si="221"/>
        <v>0</v>
      </c>
      <c r="EW88">
        <v>88</v>
      </c>
      <c r="FB88" s="85">
        <f ca="1">HLOOKUP(FB$1,$F$1:$BZ$108,$EW88,FALSE)</f>
        <v>407</v>
      </c>
      <c r="FC88" s="85">
        <f ca="1">HLOOKUP(FC$1,$F$1:$BZ$108,$EW88,FALSE)</f>
        <v>411</v>
      </c>
      <c r="FD88" s="85">
        <f ca="1">HLOOKUP(FD$1,$F$1:$BZ$108,$EW88,FALSE)</f>
        <v>412</v>
      </c>
      <c r="FE88" s="85">
        <f ca="1">HLOOKUP(FE$1,$F$1:$BZ$108,$EW88,FALSE)</f>
        <v>414</v>
      </c>
      <c r="FF88" s="85">
        <f ca="1">HLOOKUP(FF$1,$F$1:$BZ$108,$EW88,FALSE)</f>
        <v>415</v>
      </c>
      <c r="FG88" s="85">
        <f ca="1">HLOOKUP(FG$1,$F$1:$BZ$108,$EW88,FALSE)</f>
        <v>417</v>
      </c>
      <c r="FI88" s="85">
        <f t="shared" ca="1" si="210"/>
        <v>3.7353016002027273</v>
      </c>
      <c r="FJ88">
        <v>8.6999999999999994E-3</v>
      </c>
      <c r="FK88" s="85">
        <f ca="1">HLOOKUP(FK$1,$F$1:$BZ$108,$EW88,FALSE)/CA88*100000+FJ88</f>
        <v>155.40798672845372</v>
      </c>
      <c r="FL88" t="str">
        <f t="shared" si="211"/>
        <v xml:space="preserve">Siena </v>
      </c>
      <c r="FM88">
        <f t="shared" ca="1" si="219"/>
        <v>66.644504866545901</v>
      </c>
      <c r="FN88" t="str">
        <f t="shared" ca="1" si="212"/>
        <v xml:space="preserve">Crotone </v>
      </c>
      <c r="FO88" s="2">
        <v>21</v>
      </c>
      <c r="FP88" s="128">
        <f t="shared" ca="1" si="220"/>
        <v>2.3878045834328003</v>
      </c>
      <c r="FQ88" t="str">
        <f t="shared" ca="1" si="213"/>
        <v xml:space="preserve">Ascoli Piceno </v>
      </c>
      <c r="FR88" s="2">
        <v>21</v>
      </c>
      <c r="FS88">
        <f t="shared" ca="1" si="214"/>
        <v>37</v>
      </c>
      <c r="FT88">
        <f t="shared" ca="1" si="215"/>
        <v>58.008699999999997</v>
      </c>
      <c r="FU88" t="str">
        <f t="shared" ca="1" si="216"/>
        <v xml:space="preserve">Ascoli Piceno </v>
      </c>
      <c r="FV88" s="85">
        <f t="shared" ca="1" si="217"/>
        <v>45.007599999999996</v>
      </c>
      <c r="FW88" t="str">
        <f t="shared" ca="1" si="218"/>
        <v xml:space="preserve">Siracusa </v>
      </c>
    </row>
    <row r="89" spans="1:179" x14ac:dyDescent="0.25">
      <c r="A89">
        <f>IF(B89='Cruscotto province'!$E$3,A88+1,A88)</f>
        <v>10</v>
      </c>
      <c r="B89" t="s">
        <v>73</v>
      </c>
      <c r="C89" t="s">
        <v>229</v>
      </c>
      <c r="D89" s="2">
        <f>IFERROR(_xlfn.NUMBERVALUE(VLOOKUP(C89,'Sel province'!$F$2:$J$150,5,FALSE)),0)</f>
        <v>201</v>
      </c>
      <c r="E89" s="85"/>
      <c r="H89">
        <v>2</v>
      </c>
      <c r="I89">
        <v>2</v>
      </c>
      <c r="J89">
        <v>2</v>
      </c>
      <c r="K89">
        <v>2</v>
      </c>
      <c r="L89">
        <v>2</v>
      </c>
      <c r="M89">
        <v>3</v>
      </c>
      <c r="N89">
        <v>5</v>
      </c>
      <c r="O89">
        <v>5</v>
      </c>
      <c r="P89">
        <v>5</v>
      </c>
      <c r="Q89">
        <v>15</v>
      </c>
      <c r="R89">
        <v>21</v>
      </c>
      <c r="S89">
        <v>21</v>
      </c>
      <c r="T89">
        <v>28</v>
      </c>
      <c r="U89">
        <v>33</v>
      </c>
      <c r="V89">
        <v>40</v>
      </c>
      <c r="W89">
        <v>43</v>
      </c>
      <c r="X89">
        <v>49</v>
      </c>
      <c r="Y89">
        <v>49</v>
      </c>
      <c r="Z89">
        <v>49</v>
      </c>
      <c r="AA89">
        <v>64</v>
      </c>
      <c r="AB89">
        <v>77</v>
      </c>
      <c r="AC89">
        <v>79</v>
      </c>
      <c r="AD89">
        <v>84</v>
      </c>
      <c r="AE89">
        <v>87</v>
      </c>
      <c r="AF89">
        <v>89</v>
      </c>
      <c r="AG89">
        <v>93</v>
      </c>
      <c r="AH89">
        <v>98</v>
      </c>
      <c r="AI89">
        <v>101</v>
      </c>
      <c r="AJ89">
        <v>106</v>
      </c>
      <c r="AK89">
        <v>107</v>
      </c>
      <c r="AL89">
        <v>109</v>
      </c>
      <c r="AM89">
        <v>111</v>
      </c>
      <c r="AN89">
        <v>113</v>
      </c>
      <c r="AO89">
        <v>122</v>
      </c>
      <c r="AP89">
        <v>124</v>
      </c>
      <c r="AQ89">
        <v>135</v>
      </c>
      <c r="AR89">
        <v>146</v>
      </c>
      <c r="AS89">
        <v>148</v>
      </c>
      <c r="AT89">
        <v>149</v>
      </c>
      <c r="AU89">
        <v>156</v>
      </c>
      <c r="AV89">
        <v>158</v>
      </c>
      <c r="AW89">
        <v>174</v>
      </c>
      <c r="AX89">
        <v>177</v>
      </c>
      <c r="AY89">
        <v>182</v>
      </c>
      <c r="AZ89">
        <v>182</v>
      </c>
      <c r="BA89">
        <v>183</v>
      </c>
      <c r="BB89">
        <v>197</v>
      </c>
      <c r="BC89">
        <v>197</v>
      </c>
      <c r="BD89">
        <v>197</v>
      </c>
      <c r="BE89">
        <v>200</v>
      </c>
      <c r="BF89">
        <v>201</v>
      </c>
      <c r="CA89" s="101">
        <v>402822</v>
      </c>
      <c r="CB89" s="102">
        <f t="shared" si="171"/>
        <v>0</v>
      </c>
      <c r="CC89" s="102">
        <f t="shared" si="223"/>
        <v>0</v>
      </c>
      <c r="CD89" s="102">
        <f t="shared" si="224"/>
        <v>4.9649721216815372E-2</v>
      </c>
      <c r="CE89" s="102">
        <f t="shared" si="225"/>
        <v>4.9649721216815372E-2</v>
      </c>
      <c r="CF89" s="102">
        <f t="shared" si="226"/>
        <v>4.9649721216815372E-2</v>
      </c>
      <c r="CG89" s="102">
        <f t="shared" si="227"/>
        <v>4.9649721216815372E-2</v>
      </c>
      <c r="CH89" s="102">
        <f t="shared" si="228"/>
        <v>4.9649721216815372E-2</v>
      </c>
      <c r="CI89" s="102">
        <f t="shared" si="229"/>
        <v>7.4474581825223055E-2</v>
      </c>
      <c r="CJ89" s="102">
        <f t="shared" si="230"/>
        <v>0.12412430304203842</v>
      </c>
      <c r="CK89" s="102">
        <f t="shared" si="231"/>
        <v>0.12412430304203842</v>
      </c>
      <c r="CL89" s="102">
        <f t="shared" si="232"/>
        <v>0.12412430304203842</v>
      </c>
      <c r="CM89" s="102">
        <f t="shared" si="233"/>
        <v>0.37237290912611526</v>
      </c>
      <c r="CN89" s="102">
        <f t="shared" si="234"/>
        <v>0.5213220727765614</v>
      </c>
      <c r="CO89" s="102">
        <f t="shared" si="235"/>
        <v>0.5213220727765614</v>
      </c>
      <c r="CP89" s="102">
        <f t="shared" si="172"/>
        <v>0.69509609703541519</v>
      </c>
      <c r="CQ89" s="102">
        <f t="shared" si="173"/>
        <v>0.81922040007745356</v>
      </c>
      <c r="CR89" s="102">
        <f t="shared" si="174"/>
        <v>0.99299442433630736</v>
      </c>
      <c r="CS89" s="102">
        <f t="shared" si="175"/>
        <v>1.0674690061615304</v>
      </c>
      <c r="CT89" s="102">
        <f t="shared" si="176"/>
        <v>1.2164181698119765</v>
      </c>
      <c r="CU89" s="102">
        <f t="shared" si="177"/>
        <v>1.2164181698119765</v>
      </c>
      <c r="CV89" s="102">
        <f t="shared" si="178"/>
        <v>1.2164181698119765</v>
      </c>
      <c r="CW89" s="102">
        <f t="shared" si="179"/>
        <v>1.5887910789380919</v>
      </c>
      <c r="CX89" s="102">
        <f t="shared" si="180"/>
        <v>1.9115142668473917</v>
      </c>
      <c r="CY89" s="102">
        <f t="shared" si="181"/>
        <v>1.9611639880642069</v>
      </c>
      <c r="CZ89" s="102">
        <f t="shared" si="182"/>
        <v>2.0852882911062456</v>
      </c>
      <c r="DA89" s="102">
        <f t="shared" si="183"/>
        <v>2.1597628729314682</v>
      </c>
      <c r="DB89" s="102">
        <f t="shared" si="184"/>
        <v>2.2094125941482838</v>
      </c>
      <c r="DC89" s="102">
        <f t="shared" si="185"/>
        <v>2.3087120365819147</v>
      </c>
      <c r="DD89" s="102">
        <f t="shared" si="186"/>
        <v>2.432836339623953</v>
      </c>
      <c r="DE89" s="102">
        <f t="shared" si="187"/>
        <v>2.507310921449176</v>
      </c>
      <c r="DF89" s="102">
        <f t="shared" si="188"/>
        <v>2.6314352244912143</v>
      </c>
      <c r="DG89" s="102">
        <f t="shared" si="189"/>
        <v>2.6562600850996221</v>
      </c>
      <c r="DH89" s="102">
        <f t="shared" si="190"/>
        <v>2.7059098063164373</v>
      </c>
      <c r="DI89" s="102">
        <f t="shared" si="191"/>
        <v>2.7555595275332525</v>
      </c>
      <c r="DJ89" s="102">
        <f t="shared" si="192"/>
        <v>2.8052092487500686</v>
      </c>
      <c r="DK89" s="102">
        <f t="shared" si="193"/>
        <v>3.0286329942257377</v>
      </c>
      <c r="DL89" s="102">
        <f t="shared" si="194"/>
        <v>3.0782827154425529</v>
      </c>
      <c r="DM89" s="102">
        <f t="shared" si="195"/>
        <v>3.3513561821350373</v>
      </c>
      <c r="DN89" s="102">
        <f t="shared" si="196"/>
        <v>3.6244296488275221</v>
      </c>
      <c r="DO89" s="102">
        <f t="shared" si="197"/>
        <v>3.6740793700443373</v>
      </c>
      <c r="DP89" s="102">
        <f t="shared" si="198"/>
        <v>3.6989042306527451</v>
      </c>
      <c r="DQ89" s="102">
        <f t="shared" si="199"/>
        <v>3.8726782549115986</v>
      </c>
      <c r="DR89" s="102">
        <f t="shared" si="200"/>
        <v>3.9223279761284138</v>
      </c>
      <c r="DS89" s="102">
        <f t="shared" si="201"/>
        <v>4.3195257458629364</v>
      </c>
      <c r="DT89" s="102">
        <f t="shared" si="202"/>
        <v>4.3940003276881594</v>
      </c>
      <c r="DU89" s="102">
        <f t="shared" si="203"/>
        <v>4.5181246307301981</v>
      </c>
      <c r="DV89" s="102">
        <f t="shared" si="204"/>
        <v>4.5181246307301981</v>
      </c>
      <c r="DW89" s="102">
        <f t="shared" si="205"/>
        <v>4.5429494913386055</v>
      </c>
      <c r="DX89" s="102">
        <f t="shared" si="206"/>
        <v>4.8904975398563142</v>
      </c>
      <c r="DY89" s="102">
        <f t="shared" si="207"/>
        <v>4.8904975398563142</v>
      </c>
      <c r="DZ89" s="102">
        <f t="shared" si="208"/>
        <v>4.8904975398563142</v>
      </c>
      <c r="EA89" s="102">
        <f t="shared" si="209"/>
        <v>4.9649721216815363</v>
      </c>
      <c r="EB89" s="102">
        <f t="shared" si="222"/>
        <v>4.9897969822899446</v>
      </c>
      <c r="EC89" s="102">
        <f t="shared" si="222"/>
        <v>0</v>
      </c>
      <c r="ED89" s="102">
        <f t="shared" si="222"/>
        <v>0</v>
      </c>
      <c r="EE89" s="102">
        <f t="shared" si="222"/>
        <v>0</v>
      </c>
      <c r="EF89" s="102">
        <f t="shared" si="222"/>
        <v>0</v>
      </c>
      <c r="EG89" s="102">
        <f t="shared" si="222"/>
        <v>0</v>
      </c>
      <c r="EH89" s="102">
        <f t="shared" si="222"/>
        <v>0</v>
      </c>
      <c r="EI89" s="102">
        <f t="shared" si="222"/>
        <v>0</v>
      </c>
      <c r="EJ89" s="102">
        <f t="shared" si="222"/>
        <v>0</v>
      </c>
      <c r="EK89" s="102">
        <f t="shared" si="222"/>
        <v>0</v>
      </c>
      <c r="EL89" s="102">
        <f t="shared" si="222"/>
        <v>0</v>
      </c>
      <c r="EM89" s="102">
        <f t="shared" si="222"/>
        <v>0</v>
      </c>
      <c r="EN89" s="102">
        <f t="shared" si="222"/>
        <v>0</v>
      </c>
      <c r="EO89" s="102">
        <f t="shared" si="222"/>
        <v>0</v>
      </c>
      <c r="EP89" s="102">
        <f t="shared" si="222"/>
        <v>0</v>
      </c>
      <c r="EQ89" s="102">
        <f t="shared" si="221"/>
        <v>0</v>
      </c>
      <c r="ER89" s="102">
        <f t="shared" si="221"/>
        <v>0</v>
      </c>
      <c r="ES89" s="102">
        <f t="shared" si="221"/>
        <v>0</v>
      </c>
      <c r="ET89" s="102">
        <f t="shared" si="221"/>
        <v>0</v>
      </c>
      <c r="EU89" s="102">
        <f t="shared" si="221"/>
        <v>0</v>
      </c>
      <c r="EW89">
        <v>89</v>
      </c>
      <c r="FB89" s="85">
        <f ca="1">HLOOKUP(FB$1,$F$1:$BZ$108,$EW89,FALSE)</f>
        <v>183</v>
      </c>
      <c r="FC89" s="85">
        <f ca="1">HLOOKUP(FC$1,$F$1:$BZ$108,$EW89,FALSE)</f>
        <v>197</v>
      </c>
      <c r="FD89" s="85">
        <f ca="1">HLOOKUP(FD$1,$F$1:$BZ$108,$EW89,FALSE)</f>
        <v>197</v>
      </c>
      <c r="FE89" s="85">
        <f ca="1">HLOOKUP(FE$1,$F$1:$BZ$108,$EW89,FALSE)</f>
        <v>197</v>
      </c>
      <c r="FF89" s="85">
        <f ca="1">HLOOKUP(FF$1,$F$1:$BZ$108,$EW89,FALSE)</f>
        <v>200</v>
      </c>
      <c r="FG89" s="85">
        <f ca="1">HLOOKUP(FG$1,$F$1:$BZ$108,$EW89,FALSE)</f>
        <v>201</v>
      </c>
      <c r="FI89" s="85">
        <f t="shared" ca="1" si="210"/>
        <v>4.4772749095133832</v>
      </c>
      <c r="FJ89">
        <v>8.8000000000000005E-3</v>
      </c>
      <c r="FK89" s="85">
        <f ca="1">HLOOKUP(FK$1,$F$1:$BZ$108,$EW89,FALSE)/CA89*100000+FJ89</f>
        <v>49.906769822899449</v>
      </c>
      <c r="FL89" t="str">
        <f t="shared" si="211"/>
        <v xml:space="preserve">Siracusa </v>
      </c>
      <c r="FM89">
        <f t="shared" ca="1" si="219"/>
        <v>63.288944703673913</v>
      </c>
      <c r="FN89" t="str">
        <f t="shared" ca="1" si="212"/>
        <v xml:space="preserve">Benevento </v>
      </c>
      <c r="FO89" s="2">
        <v>20</v>
      </c>
      <c r="FP89" s="128">
        <f t="shared" ca="1" si="220"/>
        <v>2.3350664996212345</v>
      </c>
      <c r="FQ89" t="str">
        <f t="shared" ca="1" si="213"/>
        <v xml:space="preserve">Isernia </v>
      </c>
      <c r="FR89" s="2">
        <v>20</v>
      </c>
      <c r="FS89">
        <f t="shared" ca="1" si="214"/>
        <v>18</v>
      </c>
      <c r="FT89">
        <f t="shared" ca="1" si="215"/>
        <v>38.008800000000001</v>
      </c>
      <c r="FU89" t="str">
        <f t="shared" ca="1" si="216"/>
        <v xml:space="preserve">Isernia </v>
      </c>
      <c r="FV89" s="85">
        <f t="shared" ca="1" si="217"/>
        <v>42.008600000000001</v>
      </c>
      <c r="FW89" t="str">
        <f t="shared" ca="1" si="218"/>
        <v xml:space="preserve">Benevento </v>
      </c>
    </row>
    <row r="90" spans="1:179" x14ac:dyDescent="0.25">
      <c r="A90">
        <f>IF(B90='Cruscotto province'!$E$3,A89+1,A89)</f>
        <v>11</v>
      </c>
      <c r="B90" t="s">
        <v>68</v>
      </c>
      <c r="C90" t="s">
        <v>230</v>
      </c>
      <c r="D90" s="2">
        <f>IFERROR(_xlfn.NUMBERVALUE(VLOOKUP(C90,'Sel province'!$F$2:$J$150,5,FALSE)),0)</f>
        <v>1130</v>
      </c>
      <c r="E90" s="85"/>
      <c r="F90">
        <v>4</v>
      </c>
      <c r="G90" s="85">
        <v>4</v>
      </c>
      <c r="H90">
        <v>4</v>
      </c>
      <c r="I90">
        <v>6</v>
      </c>
      <c r="J90">
        <v>6</v>
      </c>
      <c r="K90">
        <v>7</v>
      </c>
      <c r="L90">
        <v>7</v>
      </c>
      <c r="M90">
        <v>13</v>
      </c>
      <c r="N90">
        <v>23</v>
      </c>
      <c r="O90">
        <v>23</v>
      </c>
      <c r="P90">
        <v>45</v>
      </c>
      <c r="Q90">
        <v>45</v>
      </c>
      <c r="R90">
        <v>46</v>
      </c>
      <c r="S90">
        <v>74</v>
      </c>
      <c r="T90">
        <v>75</v>
      </c>
      <c r="U90">
        <v>155</v>
      </c>
      <c r="V90">
        <v>163</v>
      </c>
      <c r="W90">
        <v>179</v>
      </c>
      <c r="X90">
        <v>205</v>
      </c>
      <c r="Y90">
        <v>208</v>
      </c>
      <c r="Z90">
        <v>253</v>
      </c>
      <c r="AA90">
        <v>284</v>
      </c>
      <c r="AB90">
        <v>325</v>
      </c>
      <c r="AC90">
        <v>362</v>
      </c>
      <c r="AD90">
        <v>388</v>
      </c>
      <c r="AE90">
        <v>422</v>
      </c>
      <c r="AF90">
        <v>446</v>
      </c>
      <c r="AG90">
        <v>470</v>
      </c>
      <c r="AH90">
        <v>484</v>
      </c>
      <c r="AI90">
        <v>517</v>
      </c>
      <c r="AJ90">
        <v>537</v>
      </c>
      <c r="AK90">
        <v>563</v>
      </c>
      <c r="AL90">
        <v>591</v>
      </c>
      <c r="AM90">
        <v>614</v>
      </c>
      <c r="AN90">
        <v>620</v>
      </c>
      <c r="AO90">
        <v>636</v>
      </c>
      <c r="AP90">
        <v>654</v>
      </c>
      <c r="AQ90">
        <v>661</v>
      </c>
      <c r="AR90">
        <v>684</v>
      </c>
      <c r="AS90">
        <v>720</v>
      </c>
      <c r="AT90">
        <v>796</v>
      </c>
      <c r="AU90">
        <v>849</v>
      </c>
      <c r="AV90">
        <v>859</v>
      </c>
      <c r="AW90">
        <v>864</v>
      </c>
      <c r="AX90">
        <v>866</v>
      </c>
      <c r="AY90">
        <v>937</v>
      </c>
      <c r="AZ90">
        <v>956</v>
      </c>
      <c r="BA90">
        <v>960</v>
      </c>
      <c r="BB90">
        <v>966</v>
      </c>
      <c r="BC90">
        <v>1012</v>
      </c>
      <c r="BD90">
        <v>1056</v>
      </c>
      <c r="BE90">
        <v>1088</v>
      </c>
      <c r="BF90">
        <v>1130</v>
      </c>
      <c r="CA90" s="101">
        <v>181437</v>
      </c>
      <c r="CB90" s="102">
        <f t="shared" si="171"/>
        <v>0.22046219900020392</v>
      </c>
      <c r="CC90" s="102">
        <f t="shared" si="223"/>
        <v>0.22046219900020392</v>
      </c>
      <c r="CD90" s="102">
        <f t="shared" si="224"/>
        <v>0.22046219900020392</v>
      </c>
      <c r="CE90" s="102">
        <f t="shared" si="225"/>
        <v>0.33069329850030588</v>
      </c>
      <c r="CF90" s="102">
        <f t="shared" si="226"/>
        <v>0.33069329850030588</v>
      </c>
      <c r="CG90" s="102">
        <f t="shared" si="227"/>
        <v>0.38580884825035688</v>
      </c>
      <c r="CH90" s="102">
        <f t="shared" si="228"/>
        <v>0.38580884825035688</v>
      </c>
      <c r="CI90" s="102">
        <f t="shared" si="229"/>
        <v>0.71650214675066282</v>
      </c>
      <c r="CJ90" s="102">
        <f t="shared" si="230"/>
        <v>1.2676576442511727</v>
      </c>
      <c r="CK90" s="102">
        <f t="shared" si="231"/>
        <v>1.2676576442511727</v>
      </c>
      <c r="CL90" s="102">
        <f t="shared" si="232"/>
        <v>2.4801997387522943</v>
      </c>
      <c r="CM90" s="102">
        <f t="shared" si="233"/>
        <v>2.4801997387522943</v>
      </c>
      <c r="CN90" s="102">
        <f t="shared" si="234"/>
        <v>2.5353152885023453</v>
      </c>
      <c r="CO90" s="102">
        <f t="shared" si="235"/>
        <v>4.0785506815037724</v>
      </c>
      <c r="CP90" s="102">
        <f t="shared" si="172"/>
        <v>4.1336662312538239</v>
      </c>
      <c r="CQ90" s="102">
        <f t="shared" si="173"/>
        <v>8.5429102112579027</v>
      </c>
      <c r="CR90" s="102">
        <f t="shared" si="174"/>
        <v>8.9838346092583095</v>
      </c>
      <c r="CS90" s="102">
        <f t="shared" si="175"/>
        <v>9.8656834052591247</v>
      </c>
      <c r="CT90" s="102">
        <f t="shared" si="176"/>
        <v>11.298687698760451</v>
      </c>
      <c r="CU90" s="102">
        <f t="shared" si="177"/>
        <v>11.464034348010605</v>
      </c>
      <c r="CV90" s="102">
        <f t="shared" si="178"/>
        <v>13.944234086762897</v>
      </c>
      <c r="CW90" s="102">
        <f t="shared" si="179"/>
        <v>15.652816129014479</v>
      </c>
      <c r="CX90" s="102">
        <f t="shared" si="180"/>
        <v>17.91255366876657</v>
      </c>
      <c r="CY90" s="102">
        <f t="shared" si="181"/>
        <v>19.951829009518455</v>
      </c>
      <c r="CZ90" s="102">
        <f t="shared" si="182"/>
        <v>21.384833303019782</v>
      </c>
      <c r="DA90" s="102">
        <f t="shared" si="183"/>
        <v>23.258761994521517</v>
      </c>
      <c r="DB90" s="102">
        <f t="shared" si="184"/>
        <v>24.581535188522739</v>
      </c>
      <c r="DC90" s="102">
        <f t="shared" si="185"/>
        <v>25.904308382523961</v>
      </c>
      <c r="DD90" s="102">
        <f t="shared" si="186"/>
        <v>26.675926079024673</v>
      </c>
      <c r="DE90" s="102">
        <f t="shared" si="187"/>
        <v>28.49473922077636</v>
      </c>
      <c r="DF90" s="102">
        <f t="shared" si="188"/>
        <v>29.597050215777379</v>
      </c>
      <c r="DG90" s="102">
        <f t="shared" si="189"/>
        <v>31.030054509278703</v>
      </c>
      <c r="DH90" s="102">
        <f t="shared" si="190"/>
        <v>32.573289902280131</v>
      </c>
      <c r="DI90" s="102">
        <f t="shared" si="191"/>
        <v>33.840947546531304</v>
      </c>
      <c r="DJ90" s="102">
        <f t="shared" si="192"/>
        <v>34.171640845031611</v>
      </c>
      <c r="DK90" s="102">
        <f t="shared" si="193"/>
        <v>35.053489641032421</v>
      </c>
      <c r="DL90" s="102">
        <f t="shared" si="194"/>
        <v>36.045569536533343</v>
      </c>
      <c r="DM90" s="102">
        <f t="shared" si="195"/>
        <v>36.431378384783699</v>
      </c>
      <c r="DN90" s="102">
        <f t="shared" si="196"/>
        <v>37.699036029034872</v>
      </c>
      <c r="DO90" s="102">
        <f t="shared" si="197"/>
        <v>39.683195820036708</v>
      </c>
      <c r="DP90" s="102">
        <f t="shared" si="198"/>
        <v>43.871977601040584</v>
      </c>
      <c r="DQ90" s="102">
        <f t="shared" si="199"/>
        <v>46.793101737793286</v>
      </c>
      <c r="DR90" s="102">
        <f t="shared" si="200"/>
        <v>47.344257235293789</v>
      </c>
      <c r="DS90" s="102">
        <f t="shared" si="201"/>
        <v>47.619834984044047</v>
      </c>
      <c r="DT90" s="102">
        <f t="shared" si="202"/>
        <v>47.730066083544152</v>
      </c>
      <c r="DU90" s="102">
        <f t="shared" si="203"/>
        <v>51.643270115797769</v>
      </c>
      <c r="DV90" s="102">
        <f t="shared" si="204"/>
        <v>52.69046556104874</v>
      </c>
      <c r="DW90" s="102">
        <f t="shared" si="205"/>
        <v>52.910927760048942</v>
      </c>
      <c r="DX90" s="102">
        <f t="shared" si="206"/>
        <v>53.241621058549249</v>
      </c>
      <c r="DY90" s="102">
        <f t="shared" si="207"/>
        <v>55.776936347051588</v>
      </c>
      <c r="DZ90" s="102">
        <f t="shared" si="208"/>
        <v>58.202020536053837</v>
      </c>
      <c r="EA90" s="102">
        <f t="shared" si="209"/>
        <v>59.965718128055471</v>
      </c>
      <c r="EB90" s="102">
        <f t="shared" si="222"/>
        <v>62.280571217557615</v>
      </c>
      <c r="EC90" s="102">
        <f t="shared" si="222"/>
        <v>0</v>
      </c>
      <c r="ED90" s="102">
        <f t="shared" si="222"/>
        <v>0</v>
      </c>
      <c r="EE90" s="102">
        <f t="shared" si="222"/>
        <v>0</v>
      </c>
      <c r="EF90" s="102">
        <f t="shared" si="222"/>
        <v>0</v>
      </c>
      <c r="EG90" s="102">
        <f t="shared" si="222"/>
        <v>0</v>
      </c>
      <c r="EH90" s="102">
        <f t="shared" si="222"/>
        <v>0</v>
      </c>
      <c r="EI90" s="102">
        <f t="shared" si="222"/>
        <v>0</v>
      </c>
      <c r="EJ90" s="102">
        <f t="shared" si="222"/>
        <v>0</v>
      </c>
      <c r="EK90" s="102">
        <f t="shared" si="222"/>
        <v>0</v>
      </c>
      <c r="EL90" s="102">
        <f t="shared" si="222"/>
        <v>0</v>
      </c>
      <c r="EM90" s="102">
        <f t="shared" si="222"/>
        <v>0</v>
      </c>
      <c r="EN90" s="102">
        <f t="shared" si="222"/>
        <v>0</v>
      </c>
      <c r="EO90" s="102">
        <f t="shared" si="222"/>
        <v>0</v>
      </c>
      <c r="EP90" s="102">
        <f t="shared" si="222"/>
        <v>0</v>
      </c>
      <c r="EQ90" s="102">
        <f t="shared" si="221"/>
        <v>0</v>
      </c>
      <c r="ER90" s="102">
        <f t="shared" si="221"/>
        <v>0</v>
      </c>
      <c r="ES90" s="102">
        <f t="shared" si="221"/>
        <v>0</v>
      </c>
      <c r="ET90" s="102">
        <f t="shared" si="221"/>
        <v>0</v>
      </c>
      <c r="EU90" s="102">
        <f t="shared" si="221"/>
        <v>0</v>
      </c>
      <c r="EW90">
        <v>90</v>
      </c>
      <c r="FB90" s="85">
        <f ca="1">HLOOKUP(FB$1,$F$1:$BZ$108,$EW90,FALSE)</f>
        <v>960</v>
      </c>
      <c r="FC90" s="85">
        <f ca="1">HLOOKUP(FC$1,$F$1:$BZ$108,$EW90,FALSE)</f>
        <v>966</v>
      </c>
      <c r="FD90" s="85">
        <f ca="1">HLOOKUP(FD$1,$F$1:$BZ$108,$EW90,FALSE)</f>
        <v>1012</v>
      </c>
      <c r="FE90" s="85">
        <f ca="1">HLOOKUP(FE$1,$F$1:$BZ$108,$EW90,FALSE)</f>
        <v>1056</v>
      </c>
      <c r="FF90" s="85">
        <f ca="1">HLOOKUP(FF$1,$F$1:$BZ$108,$EW90,FALSE)</f>
        <v>1088</v>
      </c>
      <c r="FG90" s="85">
        <f ca="1">HLOOKUP(FG$1,$F$1:$BZ$108,$EW90,FALSE)</f>
        <v>1130</v>
      </c>
      <c r="FI90" s="85">
        <f t="shared" ca="1" si="210"/>
        <v>93.705334575086667</v>
      </c>
      <c r="FJ90">
        <v>8.8999999999999999E-3</v>
      </c>
      <c r="FK90" s="85">
        <f ca="1">HLOOKUP(FK$1,$F$1:$BZ$108,$EW90,FALSE)/CA90*100000+FJ90</f>
        <v>622.81461217557614</v>
      </c>
      <c r="FL90" t="str">
        <f t="shared" si="211"/>
        <v xml:space="preserve">Sondrio </v>
      </c>
      <c r="FM90">
        <f t="shared" ca="1" si="219"/>
        <v>62.806621100290975</v>
      </c>
      <c r="FN90" t="str">
        <f t="shared" ca="1" si="212"/>
        <v xml:space="preserve">Cosenza </v>
      </c>
      <c r="FO90" s="2">
        <v>19</v>
      </c>
      <c r="FP90" s="128">
        <f t="shared" ca="1" si="220"/>
        <v>2.2682920386369281</v>
      </c>
      <c r="FQ90" t="str">
        <f t="shared" ca="1" si="213"/>
        <v xml:space="preserve">Teramo </v>
      </c>
      <c r="FR90" s="2">
        <v>19</v>
      </c>
      <c r="FS90">
        <f t="shared" ca="1" si="214"/>
        <v>53</v>
      </c>
      <c r="FT90">
        <f t="shared" ca="1" si="215"/>
        <v>72.008899999999997</v>
      </c>
      <c r="FU90" t="str">
        <f t="shared" ca="1" si="216"/>
        <v xml:space="preserve">Teramo </v>
      </c>
      <c r="FV90" s="85">
        <f t="shared" ca="1" si="217"/>
        <v>40.008200000000002</v>
      </c>
      <c r="FW90" t="str">
        <f t="shared" ca="1" si="218"/>
        <v xml:space="preserve">Caltanissetta </v>
      </c>
    </row>
    <row r="91" spans="1:179" x14ac:dyDescent="0.25">
      <c r="A91">
        <f>IF(B91='Cruscotto province'!$E$3,A90+1,A90)</f>
        <v>11</v>
      </c>
      <c r="B91" t="s">
        <v>35</v>
      </c>
      <c r="C91" t="s">
        <v>231</v>
      </c>
      <c r="D91" s="2">
        <f>IFERROR(_xlfn.NUMBERVALUE(VLOOKUP(C91,'Sel province'!$F$2:$J$150,5,FALSE)),0)</f>
        <v>91</v>
      </c>
      <c r="E91" s="87"/>
      <c r="G91" s="85"/>
      <c r="I91">
        <v>0</v>
      </c>
      <c r="J91">
        <v>0</v>
      </c>
      <c r="K91">
        <v>0</v>
      </c>
      <c r="L91">
        <v>0</v>
      </c>
      <c r="M91">
        <v>0</v>
      </c>
      <c r="N91">
        <v>4</v>
      </c>
      <c r="O91">
        <v>4</v>
      </c>
      <c r="P91">
        <v>5</v>
      </c>
      <c r="Q91">
        <v>3</v>
      </c>
      <c r="R91">
        <v>5</v>
      </c>
      <c r="S91">
        <v>5</v>
      </c>
      <c r="T91">
        <v>5</v>
      </c>
      <c r="U91">
        <v>7</v>
      </c>
      <c r="V91">
        <v>8</v>
      </c>
      <c r="W91">
        <v>8</v>
      </c>
      <c r="X91">
        <v>8</v>
      </c>
      <c r="Y91">
        <v>9</v>
      </c>
      <c r="Z91">
        <v>15</v>
      </c>
      <c r="AA91">
        <v>17</v>
      </c>
      <c r="AB91">
        <v>21</v>
      </c>
      <c r="AC91">
        <v>50</v>
      </c>
      <c r="AD91">
        <v>55</v>
      </c>
      <c r="AE91">
        <v>55</v>
      </c>
      <c r="AF91">
        <v>58</v>
      </c>
      <c r="AG91">
        <v>58</v>
      </c>
      <c r="AH91">
        <v>58</v>
      </c>
      <c r="AI91">
        <v>62</v>
      </c>
      <c r="AJ91">
        <v>63</v>
      </c>
      <c r="AK91">
        <v>63</v>
      </c>
      <c r="AL91">
        <v>71</v>
      </c>
      <c r="AM91">
        <v>74</v>
      </c>
      <c r="AN91">
        <v>74</v>
      </c>
      <c r="AO91">
        <v>74</v>
      </c>
      <c r="AP91">
        <v>78</v>
      </c>
      <c r="AQ91">
        <v>80</v>
      </c>
      <c r="AR91">
        <v>82</v>
      </c>
      <c r="AS91">
        <v>84</v>
      </c>
      <c r="AT91">
        <v>84</v>
      </c>
      <c r="AU91">
        <v>86</v>
      </c>
      <c r="AV91">
        <v>86</v>
      </c>
      <c r="AW91">
        <v>86</v>
      </c>
      <c r="AX91">
        <v>86</v>
      </c>
      <c r="AY91">
        <v>86</v>
      </c>
      <c r="AZ91">
        <v>86</v>
      </c>
      <c r="BA91">
        <v>86</v>
      </c>
      <c r="BB91">
        <v>86</v>
      </c>
      <c r="BC91">
        <v>89</v>
      </c>
      <c r="BD91">
        <v>90</v>
      </c>
      <c r="BE91">
        <v>91</v>
      </c>
      <c r="BF91">
        <v>91</v>
      </c>
      <c r="CA91" s="101">
        <v>126324</v>
      </c>
      <c r="CB91" s="102">
        <f t="shared" si="171"/>
        <v>0</v>
      </c>
      <c r="CC91" s="102">
        <f t="shared" si="223"/>
        <v>0</v>
      </c>
      <c r="CD91" s="102">
        <f t="shared" si="224"/>
        <v>0</v>
      </c>
      <c r="CE91" s="102">
        <f t="shared" si="225"/>
        <v>0</v>
      </c>
      <c r="CF91" s="102">
        <f t="shared" si="226"/>
        <v>0</v>
      </c>
      <c r="CG91" s="102">
        <f t="shared" si="227"/>
        <v>0</v>
      </c>
      <c r="CH91" s="102">
        <f t="shared" si="228"/>
        <v>0</v>
      </c>
      <c r="CI91" s="102">
        <f t="shared" si="229"/>
        <v>0</v>
      </c>
      <c r="CJ91" s="102">
        <f t="shared" si="230"/>
        <v>0.31664608467116306</v>
      </c>
      <c r="CK91" s="102">
        <f t="shared" si="231"/>
        <v>0.31664608467116306</v>
      </c>
      <c r="CL91" s="102">
        <f t="shared" si="232"/>
        <v>0.3958076058389538</v>
      </c>
      <c r="CM91" s="102">
        <f t="shared" si="233"/>
        <v>0.2374845635033723</v>
      </c>
      <c r="CN91" s="102">
        <f t="shared" si="234"/>
        <v>0.3958076058389538</v>
      </c>
      <c r="CO91" s="102">
        <f t="shared" si="235"/>
        <v>0.3958076058389538</v>
      </c>
      <c r="CP91" s="102">
        <f t="shared" si="172"/>
        <v>0.3958076058389538</v>
      </c>
      <c r="CQ91" s="102">
        <f t="shared" si="173"/>
        <v>0.55413064817453539</v>
      </c>
      <c r="CR91" s="102">
        <f t="shared" si="174"/>
        <v>0.63329216934232613</v>
      </c>
      <c r="CS91" s="102">
        <f t="shared" si="175"/>
        <v>0.63329216934232613</v>
      </c>
      <c r="CT91" s="102">
        <f t="shared" si="176"/>
        <v>0.63329216934232613</v>
      </c>
      <c r="CU91" s="102">
        <f t="shared" si="177"/>
        <v>0.71245369051011687</v>
      </c>
      <c r="CV91" s="102">
        <f t="shared" si="178"/>
        <v>1.1874228175168615</v>
      </c>
      <c r="CW91" s="102">
        <f t="shared" si="179"/>
        <v>1.3457458598524428</v>
      </c>
      <c r="CX91" s="102">
        <f t="shared" si="180"/>
        <v>1.6623919445236059</v>
      </c>
      <c r="CY91" s="102">
        <f t="shared" si="181"/>
        <v>3.9580760583895378</v>
      </c>
      <c r="CZ91" s="102">
        <f t="shared" si="182"/>
        <v>4.3538836642284915</v>
      </c>
      <c r="DA91" s="102">
        <f t="shared" si="183"/>
        <v>4.3538836642284915</v>
      </c>
      <c r="DB91" s="102">
        <f t="shared" si="184"/>
        <v>4.5913682277318637</v>
      </c>
      <c r="DC91" s="102">
        <f t="shared" si="185"/>
        <v>4.5913682277318637</v>
      </c>
      <c r="DD91" s="102">
        <f t="shared" si="186"/>
        <v>4.5913682277318637</v>
      </c>
      <c r="DE91" s="102">
        <f t="shared" si="187"/>
        <v>4.9080143124030267</v>
      </c>
      <c r="DF91" s="102">
        <f t="shared" si="188"/>
        <v>4.9871758335708183</v>
      </c>
      <c r="DG91" s="102">
        <f t="shared" si="189"/>
        <v>4.9871758335708183</v>
      </c>
      <c r="DH91" s="102">
        <f t="shared" si="190"/>
        <v>5.6204680029131442</v>
      </c>
      <c r="DI91" s="102">
        <f t="shared" si="191"/>
        <v>5.8579525664165155</v>
      </c>
      <c r="DJ91" s="102">
        <f t="shared" si="192"/>
        <v>5.8579525664165155</v>
      </c>
      <c r="DK91" s="102">
        <f t="shared" si="193"/>
        <v>5.8579525664165155</v>
      </c>
      <c r="DL91" s="102">
        <f t="shared" si="194"/>
        <v>6.1745986510876794</v>
      </c>
      <c r="DM91" s="102">
        <f t="shared" si="195"/>
        <v>6.3329216934232608</v>
      </c>
      <c r="DN91" s="102">
        <f t="shared" si="196"/>
        <v>6.4912447357588414</v>
      </c>
      <c r="DO91" s="102">
        <f t="shared" si="197"/>
        <v>6.6495677780944238</v>
      </c>
      <c r="DP91" s="102">
        <f t="shared" si="198"/>
        <v>6.6495677780944238</v>
      </c>
      <c r="DQ91" s="102">
        <f t="shared" si="199"/>
        <v>6.8078908204300053</v>
      </c>
      <c r="DR91" s="102">
        <f t="shared" si="200"/>
        <v>6.8078908204300053</v>
      </c>
      <c r="DS91" s="102">
        <f t="shared" si="201"/>
        <v>6.8078908204300053</v>
      </c>
      <c r="DT91" s="102">
        <f t="shared" si="202"/>
        <v>6.8078908204300053</v>
      </c>
      <c r="DU91" s="102">
        <f t="shared" si="203"/>
        <v>6.8078908204300053</v>
      </c>
      <c r="DV91" s="102">
        <f t="shared" si="204"/>
        <v>6.8078908204300053</v>
      </c>
      <c r="DW91" s="102">
        <f t="shared" si="205"/>
        <v>6.8078908204300053</v>
      </c>
      <c r="DX91" s="102">
        <f t="shared" si="206"/>
        <v>6.8078908204300053</v>
      </c>
      <c r="DY91" s="102">
        <f t="shared" si="207"/>
        <v>7.0453753839333784</v>
      </c>
      <c r="DZ91" s="102">
        <f t="shared" si="208"/>
        <v>7.1245369051011682</v>
      </c>
      <c r="EA91" s="102">
        <f t="shared" si="209"/>
        <v>7.203698426268959</v>
      </c>
      <c r="EB91" s="102">
        <f t="shared" si="222"/>
        <v>7.203698426268959</v>
      </c>
      <c r="EC91" s="102">
        <f t="shared" si="222"/>
        <v>0</v>
      </c>
      <c r="ED91" s="102">
        <f t="shared" si="222"/>
        <v>0</v>
      </c>
      <c r="EE91" s="102">
        <f t="shared" si="222"/>
        <v>0</v>
      </c>
      <c r="EF91" s="102">
        <f t="shared" si="222"/>
        <v>0</v>
      </c>
      <c r="EG91" s="102">
        <f t="shared" si="222"/>
        <v>0</v>
      </c>
      <c r="EH91" s="102">
        <f t="shared" si="222"/>
        <v>0</v>
      </c>
      <c r="EI91" s="102">
        <f t="shared" si="222"/>
        <v>0</v>
      </c>
      <c r="EJ91" s="102">
        <f t="shared" si="222"/>
        <v>0</v>
      </c>
      <c r="EK91" s="102">
        <f t="shared" si="222"/>
        <v>0</v>
      </c>
      <c r="EL91" s="102">
        <f t="shared" si="222"/>
        <v>0</v>
      </c>
      <c r="EM91" s="102">
        <f t="shared" si="222"/>
        <v>0</v>
      </c>
      <c r="EN91" s="102">
        <f t="shared" si="222"/>
        <v>0</v>
      </c>
      <c r="EO91" s="102">
        <f t="shared" si="222"/>
        <v>0</v>
      </c>
      <c r="EP91" s="102">
        <f t="shared" si="222"/>
        <v>0</v>
      </c>
      <c r="EQ91" s="102">
        <f t="shared" si="221"/>
        <v>0</v>
      </c>
      <c r="ER91" s="102">
        <f t="shared" si="221"/>
        <v>0</v>
      </c>
      <c r="ES91" s="102">
        <f t="shared" si="221"/>
        <v>0</v>
      </c>
      <c r="ET91" s="102">
        <f t="shared" si="221"/>
        <v>0</v>
      </c>
      <c r="EU91" s="102">
        <f t="shared" si="221"/>
        <v>0</v>
      </c>
      <c r="EW91">
        <v>91</v>
      </c>
      <c r="FB91" s="85">
        <f ca="1">HLOOKUP(FB$1,$F$1:$BZ$108,$EW91,FALSE)</f>
        <v>86</v>
      </c>
      <c r="FC91" s="85">
        <f ca="1">HLOOKUP(FC$1,$F$1:$BZ$108,$EW91,FALSE)</f>
        <v>86</v>
      </c>
      <c r="FD91" s="85">
        <f ca="1">HLOOKUP(FD$1,$F$1:$BZ$108,$EW91,FALSE)</f>
        <v>89</v>
      </c>
      <c r="FE91" s="85">
        <f ca="1">HLOOKUP(FE$1,$F$1:$BZ$108,$EW91,FALSE)</f>
        <v>90</v>
      </c>
      <c r="FF91" s="85">
        <f ca="1">HLOOKUP(FF$1,$F$1:$BZ$108,$EW91,FALSE)</f>
        <v>91</v>
      </c>
      <c r="FG91" s="85">
        <f ca="1">HLOOKUP(FG$1,$F$1:$BZ$108,$EW91,FALSE)</f>
        <v>91</v>
      </c>
      <c r="FI91" s="85">
        <f t="shared" ca="1" si="210"/>
        <v>3.9670760583895381</v>
      </c>
      <c r="FJ91">
        <v>8.9999999999999993E-3</v>
      </c>
      <c r="FK91" s="85">
        <f ca="1">HLOOKUP(FK$1,$F$1:$BZ$108,$EW91,FALSE)/CA91*100000+FJ91</f>
        <v>72.045984262689586</v>
      </c>
      <c r="FL91" t="str">
        <f t="shared" si="211"/>
        <v xml:space="preserve">Sud Sardegna </v>
      </c>
      <c r="FM91">
        <f t="shared" ca="1" si="219"/>
        <v>61.772162239962704</v>
      </c>
      <c r="FN91" t="str">
        <f t="shared" ca="1" si="212"/>
        <v xml:space="preserve">Isernia </v>
      </c>
      <c r="FO91" s="2">
        <v>18</v>
      </c>
      <c r="FP91" s="128">
        <f t="shared" ca="1" si="220"/>
        <v>2.2487595747068254</v>
      </c>
      <c r="FQ91" t="str">
        <f t="shared" ca="1" si="213"/>
        <v xml:space="preserve">Lecce </v>
      </c>
      <c r="FR91" s="2">
        <v>18</v>
      </c>
      <c r="FS91">
        <f t="shared" ca="1" si="214"/>
        <v>17</v>
      </c>
      <c r="FT91">
        <f t="shared" ca="1" si="215"/>
        <v>35.009</v>
      </c>
      <c r="FU91" t="str">
        <f t="shared" ca="1" si="216"/>
        <v xml:space="preserve">Lecce </v>
      </c>
      <c r="FV91" s="85">
        <f t="shared" ca="1" si="217"/>
        <v>38.008800000000001</v>
      </c>
      <c r="FW91" t="str">
        <f t="shared" ca="1" si="218"/>
        <v xml:space="preserve">Isernia </v>
      </c>
    </row>
    <row r="92" spans="1:179" x14ac:dyDescent="0.25">
      <c r="A92">
        <f>IF(B92='Cruscotto province'!$E$3,A91+1,A91)</f>
        <v>11</v>
      </c>
      <c r="B92" t="s">
        <v>72</v>
      </c>
      <c r="C92" t="s">
        <v>232</v>
      </c>
      <c r="D92" s="2">
        <f>IFERROR(_xlfn.NUMBERVALUE(VLOOKUP(C92,'Sel province'!$F$2:$J$150,5,FALSE)),0)</f>
        <v>253</v>
      </c>
      <c r="E92" s="85"/>
      <c r="F92">
        <v>3</v>
      </c>
      <c r="G92" s="85">
        <v>3</v>
      </c>
      <c r="H92">
        <v>3</v>
      </c>
      <c r="I92">
        <v>3</v>
      </c>
      <c r="J92">
        <v>3</v>
      </c>
      <c r="K92">
        <v>3</v>
      </c>
      <c r="L92">
        <v>3</v>
      </c>
      <c r="M92">
        <v>4</v>
      </c>
      <c r="N92">
        <v>6</v>
      </c>
      <c r="O92">
        <v>8</v>
      </c>
      <c r="P92">
        <v>8</v>
      </c>
      <c r="Q92">
        <v>10</v>
      </c>
      <c r="R92">
        <v>10</v>
      </c>
      <c r="S92">
        <v>17</v>
      </c>
      <c r="T92">
        <v>19</v>
      </c>
      <c r="U92">
        <v>23</v>
      </c>
      <c r="V92">
        <v>33</v>
      </c>
      <c r="W92">
        <v>35</v>
      </c>
      <c r="X92">
        <v>41</v>
      </c>
      <c r="Y92">
        <v>46</v>
      </c>
      <c r="Z92">
        <v>51</v>
      </c>
      <c r="AA92">
        <v>56</v>
      </c>
      <c r="AB92">
        <v>74</v>
      </c>
      <c r="AC92">
        <v>78</v>
      </c>
      <c r="AD92">
        <v>93</v>
      </c>
      <c r="AE92">
        <v>99</v>
      </c>
      <c r="AF92">
        <v>121</v>
      </c>
      <c r="AG92">
        <v>126</v>
      </c>
      <c r="AH92">
        <v>148</v>
      </c>
      <c r="AI92">
        <v>163</v>
      </c>
      <c r="AJ92">
        <v>178</v>
      </c>
      <c r="AK92">
        <v>180</v>
      </c>
      <c r="AL92">
        <v>182</v>
      </c>
      <c r="AM92">
        <v>190</v>
      </c>
      <c r="AN92">
        <v>192</v>
      </c>
      <c r="AO92">
        <v>201</v>
      </c>
      <c r="AP92">
        <v>206</v>
      </c>
      <c r="AQ92">
        <v>208</v>
      </c>
      <c r="AR92">
        <v>218</v>
      </c>
      <c r="AS92">
        <v>221</v>
      </c>
      <c r="AT92">
        <v>225</v>
      </c>
      <c r="AU92">
        <v>226</v>
      </c>
      <c r="AV92">
        <v>228</v>
      </c>
      <c r="AW92">
        <v>235</v>
      </c>
      <c r="AX92">
        <v>235</v>
      </c>
      <c r="AY92">
        <v>239</v>
      </c>
      <c r="AZ92">
        <v>242</v>
      </c>
      <c r="BA92">
        <v>243</v>
      </c>
      <c r="BB92">
        <v>244</v>
      </c>
      <c r="BC92">
        <v>249</v>
      </c>
      <c r="BD92">
        <v>251</v>
      </c>
      <c r="BE92">
        <v>253</v>
      </c>
      <c r="BF92">
        <v>253</v>
      </c>
      <c r="CA92" s="101">
        <v>583479</v>
      </c>
      <c r="CB92" s="102">
        <f t="shared" si="171"/>
        <v>5.1415732185734191E-2</v>
      </c>
      <c r="CC92" s="102">
        <f t="shared" si="223"/>
        <v>5.1415732185734191E-2</v>
      </c>
      <c r="CD92" s="102">
        <f t="shared" si="224"/>
        <v>5.1415732185734191E-2</v>
      </c>
      <c r="CE92" s="102">
        <f t="shared" si="225"/>
        <v>5.1415732185734191E-2</v>
      </c>
      <c r="CF92" s="102">
        <f t="shared" si="226"/>
        <v>5.1415732185734191E-2</v>
      </c>
      <c r="CG92" s="102">
        <f t="shared" si="227"/>
        <v>5.1415732185734191E-2</v>
      </c>
      <c r="CH92" s="102">
        <f t="shared" si="228"/>
        <v>5.1415732185734191E-2</v>
      </c>
      <c r="CI92" s="102">
        <f t="shared" si="229"/>
        <v>6.8554309580978925E-2</v>
      </c>
      <c r="CJ92" s="102">
        <f t="shared" si="230"/>
        <v>0.10283146437146838</v>
      </c>
      <c r="CK92" s="102">
        <f t="shared" si="231"/>
        <v>0.13710861916195785</v>
      </c>
      <c r="CL92" s="102">
        <f t="shared" si="232"/>
        <v>0.13710861916195785</v>
      </c>
      <c r="CM92" s="102">
        <f t="shared" si="233"/>
        <v>0.17138577395244728</v>
      </c>
      <c r="CN92" s="102">
        <f t="shared" si="234"/>
        <v>0.17138577395244728</v>
      </c>
      <c r="CO92" s="102">
        <f t="shared" si="235"/>
        <v>0.29135581571916042</v>
      </c>
      <c r="CP92" s="102">
        <f t="shared" si="172"/>
        <v>0.3256329705096499</v>
      </c>
      <c r="CQ92" s="102">
        <f t="shared" si="173"/>
        <v>0.39418728009062881</v>
      </c>
      <c r="CR92" s="102">
        <f t="shared" si="174"/>
        <v>0.56557305404307612</v>
      </c>
      <c r="CS92" s="102">
        <f t="shared" si="175"/>
        <v>0.59985020883356555</v>
      </c>
      <c r="CT92" s="102">
        <f t="shared" si="176"/>
        <v>0.70268167320503394</v>
      </c>
      <c r="CU92" s="102">
        <f t="shared" si="177"/>
        <v>0.78837456018125762</v>
      </c>
      <c r="CV92" s="102">
        <f t="shared" si="178"/>
        <v>0.8740674471574813</v>
      </c>
      <c r="CW92" s="102">
        <f t="shared" si="179"/>
        <v>0.95976033413370487</v>
      </c>
      <c r="CX92" s="102">
        <f t="shared" si="180"/>
        <v>1.2682547272481102</v>
      </c>
      <c r="CY92" s="102">
        <f t="shared" si="181"/>
        <v>1.336809036829089</v>
      </c>
      <c r="CZ92" s="102">
        <f t="shared" si="182"/>
        <v>1.5938876977577601</v>
      </c>
      <c r="DA92" s="102">
        <f t="shared" si="183"/>
        <v>1.6967191621292284</v>
      </c>
      <c r="DB92" s="102">
        <f t="shared" si="184"/>
        <v>2.0737678648246125</v>
      </c>
      <c r="DC92" s="102">
        <f t="shared" si="185"/>
        <v>2.159460751800836</v>
      </c>
      <c r="DD92" s="102">
        <f t="shared" si="186"/>
        <v>2.5365094544962203</v>
      </c>
      <c r="DE92" s="102">
        <f t="shared" si="187"/>
        <v>2.7935881154248907</v>
      </c>
      <c r="DF92" s="102">
        <f t="shared" si="188"/>
        <v>3.050666776353562</v>
      </c>
      <c r="DG92" s="102">
        <f t="shared" si="189"/>
        <v>3.0849439311440516</v>
      </c>
      <c r="DH92" s="102">
        <f t="shared" si="190"/>
        <v>3.1192210859345408</v>
      </c>
      <c r="DI92" s="102">
        <f t="shared" si="191"/>
        <v>3.2563297050964986</v>
      </c>
      <c r="DJ92" s="102">
        <f t="shared" si="192"/>
        <v>3.2906068598869882</v>
      </c>
      <c r="DK92" s="102">
        <f t="shared" si="193"/>
        <v>3.444854056444191</v>
      </c>
      <c r="DL92" s="102">
        <f t="shared" si="194"/>
        <v>3.5305469434204144</v>
      </c>
      <c r="DM92" s="102">
        <f t="shared" si="195"/>
        <v>3.5648240982109041</v>
      </c>
      <c r="DN92" s="102">
        <f t="shared" si="196"/>
        <v>3.736209872163351</v>
      </c>
      <c r="DO92" s="102">
        <f t="shared" si="197"/>
        <v>3.7876256043490852</v>
      </c>
      <c r="DP92" s="102">
        <f t="shared" si="198"/>
        <v>3.8561799139300641</v>
      </c>
      <c r="DQ92" s="102">
        <f t="shared" si="199"/>
        <v>3.8733184913253091</v>
      </c>
      <c r="DR92" s="102">
        <f t="shared" si="200"/>
        <v>3.9075956461157983</v>
      </c>
      <c r="DS92" s="102">
        <f t="shared" si="201"/>
        <v>4.027565687882511</v>
      </c>
      <c r="DT92" s="102">
        <f t="shared" si="202"/>
        <v>4.027565687882511</v>
      </c>
      <c r="DU92" s="102">
        <f t="shared" si="203"/>
        <v>4.0961199974634903</v>
      </c>
      <c r="DV92" s="102">
        <f t="shared" si="204"/>
        <v>4.147535729649225</v>
      </c>
      <c r="DW92" s="102">
        <f t="shared" si="205"/>
        <v>4.1646743070444696</v>
      </c>
      <c r="DX92" s="102">
        <f t="shared" si="206"/>
        <v>4.1818128844397142</v>
      </c>
      <c r="DY92" s="102">
        <f t="shared" si="207"/>
        <v>4.2675057714159381</v>
      </c>
      <c r="DZ92" s="102">
        <f t="shared" si="208"/>
        <v>4.3017829262064273</v>
      </c>
      <c r="EA92" s="102">
        <f t="shared" si="209"/>
        <v>4.3360600809969165</v>
      </c>
      <c r="EB92" s="102">
        <f t="shared" si="222"/>
        <v>4.3360600809969165</v>
      </c>
      <c r="EC92" s="102">
        <f t="shared" si="222"/>
        <v>0</v>
      </c>
      <c r="ED92" s="102">
        <f t="shared" si="222"/>
        <v>0</v>
      </c>
      <c r="EE92" s="102">
        <f t="shared" si="222"/>
        <v>0</v>
      </c>
      <c r="EF92" s="102">
        <f t="shared" si="222"/>
        <v>0</v>
      </c>
      <c r="EG92" s="102">
        <f t="shared" si="222"/>
        <v>0</v>
      </c>
      <c r="EH92" s="102">
        <f t="shared" si="222"/>
        <v>0</v>
      </c>
      <c r="EI92" s="102">
        <f t="shared" si="222"/>
        <v>0</v>
      </c>
      <c r="EJ92" s="102">
        <f t="shared" si="222"/>
        <v>0</v>
      </c>
      <c r="EK92" s="102">
        <f t="shared" si="222"/>
        <v>0</v>
      </c>
      <c r="EL92" s="102">
        <f t="shared" si="222"/>
        <v>0</v>
      </c>
      <c r="EM92" s="102">
        <f t="shared" si="222"/>
        <v>0</v>
      </c>
      <c r="EN92" s="102">
        <f t="shared" si="222"/>
        <v>0</v>
      </c>
      <c r="EO92" s="102">
        <f t="shared" si="222"/>
        <v>0</v>
      </c>
      <c r="EP92" s="102">
        <f t="shared" si="222"/>
        <v>0</v>
      </c>
      <c r="EQ92" s="102">
        <f t="shared" si="221"/>
        <v>0</v>
      </c>
      <c r="ER92" s="102">
        <f t="shared" si="221"/>
        <v>0</v>
      </c>
      <c r="ES92" s="102">
        <f t="shared" si="221"/>
        <v>0</v>
      </c>
      <c r="ET92" s="102">
        <f t="shared" si="221"/>
        <v>0</v>
      </c>
      <c r="EU92" s="102">
        <f t="shared" si="221"/>
        <v>0</v>
      </c>
      <c r="EW92">
        <v>92</v>
      </c>
      <c r="FB92" s="85">
        <f ca="1">HLOOKUP(FB$1,$F$1:$BZ$108,$EW92,FALSE)</f>
        <v>243</v>
      </c>
      <c r="FC92" s="85">
        <f ca="1">HLOOKUP(FC$1,$F$1:$BZ$108,$EW92,FALSE)</f>
        <v>244</v>
      </c>
      <c r="FD92" s="85">
        <f ca="1">HLOOKUP(FD$1,$F$1:$BZ$108,$EW92,FALSE)</f>
        <v>249</v>
      </c>
      <c r="FE92" s="85">
        <f ca="1">HLOOKUP(FE$1,$F$1:$BZ$108,$EW92,FALSE)</f>
        <v>251</v>
      </c>
      <c r="FF92" s="85">
        <f ca="1">HLOOKUP(FF$1,$F$1:$BZ$108,$EW92,FALSE)</f>
        <v>253</v>
      </c>
      <c r="FG92" s="85">
        <f ca="1">HLOOKUP(FG$1,$F$1:$BZ$108,$EW92,FALSE)</f>
        <v>253</v>
      </c>
      <c r="FI92" s="85">
        <f t="shared" ca="1" si="210"/>
        <v>1.7229577395244731</v>
      </c>
      <c r="FJ92">
        <v>9.1000000000000004E-3</v>
      </c>
      <c r="FK92" s="85">
        <f ca="1">HLOOKUP(FK$1,$F$1:$BZ$108,$EW92,FALSE)/CA92*100000+FJ92</f>
        <v>43.36970080996916</v>
      </c>
      <c r="FL92" t="str">
        <f t="shared" si="211"/>
        <v xml:space="preserve">Taranto </v>
      </c>
      <c r="FM92">
        <f t="shared" ca="1" si="219"/>
        <v>58.602100006233783</v>
      </c>
      <c r="FN92" t="str">
        <f t="shared" ca="1" si="212"/>
        <v xml:space="preserve">Lecce </v>
      </c>
      <c r="FO92" s="2">
        <v>17</v>
      </c>
      <c r="FP92" s="128">
        <f t="shared" ca="1" si="220"/>
        <v>2.1433307969870072</v>
      </c>
      <c r="FQ92" t="str">
        <f t="shared" ca="1" si="213"/>
        <v xml:space="preserve">Cagliari </v>
      </c>
      <c r="FR92" s="2">
        <v>17</v>
      </c>
      <c r="FS92">
        <f t="shared" ca="1" si="214"/>
        <v>6</v>
      </c>
      <c r="FT92">
        <f t="shared" ca="1" si="215"/>
        <v>23.0091</v>
      </c>
      <c r="FU92" t="str">
        <f t="shared" ca="1" si="216"/>
        <v xml:space="preserve">Cagliari </v>
      </c>
      <c r="FV92" s="85">
        <f t="shared" ca="1" si="217"/>
        <v>38.007100000000001</v>
      </c>
      <c r="FW92" t="str">
        <f t="shared" ca="1" si="218"/>
        <v xml:space="preserve">Ragusa </v>
      </c>
    </row>
    <row r="93" spans="1:179" x14ac:dyDescent="0.25">
      <c r="A93">
        <f>IF(B93='Cruscotto province'!$E$3,A92+1,A92)</f>
        <v>11</v>
      </c>
      <c r="B93" t="s">
        <v>60</v>
      </c>
      <c r="C93" t="s">
        <v>233</v>
      </c>
      <c r="D93" s="2">
        <f>IFERROR(_xlfn.NUMBERVALUE(VLOOKUP(C93,'Sel province'!$F$2:$J$150,5,FALSE)),0)</f>
        <v>633</v>
      </c>
      <c r="E93" s="85"/>
      <c r="F93">
        <v>3</v>
      </c>
      <c r="G93" s="85">
        <v>4</v>
      </c>
      <c r="H93">
        <v>4</v>
      </c>
      <c r="I93">
        <v>4</v>
      </c>
      <c r="J93">
        <v>4</v>
      </c>
      <c r="K93">
        <v>4</v>
      </c>
      <c r="L93">
        <v>5</v>
      </c>
      <c r="M93">
        <v>5</v>
      </c>
      <c r="N93">
        <v>8</v>
      </c>
      <c r="O93">
        <v>9</v>
      </c>
      <c r="P93">
        <v>9</v>
      </c>
      <c r="Q93">
        <v>10</v>
      </c>
      <c r="R93">
        <v>19</v>
      </c>
      <c r="S93">
        <v>31</v>
      </c>
      <c r="T93">
        <v>39</v>
      </c>
      <c r="U93">
        <v>68</v>
      </c>
      <c r="V93">
        <v>81</v>
      </c>
      <c r="W93">
        <v>105</v>
      </c>
      <c r="X93">
        <v>113</v>
      </c>
      <c r="Y93">
        <v>124</v>
      </c>
      <c r="Z93">
        <v>140</v>
      </c>
      <c r="AA93">
        <v>195</v>
      </c>
      <c r="AB93">
        <v>262</v>
      </c>
      <c r="AC93">
        <v>277</v>
      </c>
      <c r="AD93">
        <v>304</v>
      </c>
      <c r="AE93">
        <v>350</v>
      </c>
      <c r="AF93">
        <v>363</v>
      </c>
      <c r="AG93">
        <v>376</v>
      </c>
      <c r="AH93">
        <v>385</v>
      </c>
      <c r="AI93">
        <v>412</v>
      </c>
      <c r="AJ93">
        <v>418</v>
      </c>
      <c r="AK93">
        <v>437</v>
      </c>
      <c r="AL93">
        <v>472</v>
      </c>
      <c r="AM93">
        <v>483</v>
      </c>
      <c r="AN93">
        <v>511</v>
      </c>
      <c r="AO93">
        <v>530</v>
      </c>
      <c r="AP93">
        <v>558</v>
      </c>
      <c r="AQ93">
        <v>571</v>
      </c>
      <c r="AR93">
        <v>592</v>
      </c>
      <c r="AS93">
        <v>599</v>
      </c>
      <c r="AT93">
        <v>598</v>
      </c>
      <c r="AU93">
        <v>601</v>
      </c>
      <c r="AV93">
        <v>605</v>
      </c>
      <c r="AW93">
        <v>610</v>
      </c>
      <c r="AX93">
        <v>615</v>
      </c>
      <c r="AY93">
        <v>617</v>
      </c>
      <c r="AZ93">
        <v>619</v>
      </c>
      <c r="BA93">
        <v>626</v>
      </c>
      <c r="BB93">
        <v>626</v>
      </c>
      <c r="BC93">
        <v>632</v>
      </c>
      <c r="BD93">
        <v>631</v>
      </c>
      <c r="BE93">
        <v>631</v>
      </c>
      <c r="BF93">
        <v>633</v>
      </c>
      <c r="CA93" s="101">
        <v>309859</v>
      </c>
      <c r="CB93" s="102">
        <f t="shared" si="171"/>
        <v>9.6818230227296923E-2</v>
      </c>
      <c r="CC93" s="102">
        <f t="shared" si="223"/>
        <v>0.12909097363639591</v>
      </c>
      <c r="CD93" s="102">
        <f t="shared" si="224"/>
        <v>0.12909097363639591</v>
      </c>
      <c r="CE93" s="102">
        <f t="shared" si="225"/>
        <v>0.12909097363639591</v>
      </c>
      <c r="CF93" s="102">
        <f t="shared" si="226"/>
        <v>0.12909097363639591</v>
      </c>
      <c r="CG93" s="102">
        <f t="shared" si="227"/>
        <v>0.12909097363639591</v>
      </c>
      <c r="CH93" s="102">
        <f t="shared" si="228"/>
        <v>0.16136371704549488</v>
      </c>
      <c r="CI93" s="102">
        <f t="shared" si="229"/>
        <v>0.16136371704549488</v>
      </c>
      <c r="CJ93" s="102">
        <f t="shared" si="230"/>
        <v>0.25818194727279181</v>
      </c>
      <c r="CK93" s="102">
        <f t="shared" si="231"/>
        <v>0.29045469068189078</v>
      </c>
      <c r="CL93" s="102">
        <f t="shared" si="232"/>
        <v>0.29045469068189078</v>
      </c>
      <c r="CM93" s="102">
        <f t="shared" si="233"/>
        <v>0.32272743409098975</v>
      </c>
      <c r="CN93" s="102">
        <f t="shared" si="234"/>
        <v>0.61318212477288059</v>
      </c>
      <c r="CO93" s="102">
        <f t="shared" si="235"/>
        <v>1.0004550456820682</v>
      </c>
      <c r="CP93" s="102">
        <f t="shared" si="172"/>
        <v>1.25863699295486</v>
      </c>
      <c r="CQ93" s="102">
        <f t="shared" si="173"/>
        <v>2.1945465518187302</v>
      </c>
      <c r="CR93" s="102">
        <f t="shared" si="174"/>
        <v>2.614092216137017</v>
      </c>
      <c r="CS93" s="102">
        <f t="shared" si="175"/>
        <v>3.3886380579553923</v>
      </c>
      <c r="CT93" s="102">
        <f t="shared" si="176"/>
        <v>3.6468200052281845</v>
      </c>
      <c r="CU93" s="102">
        <f t="shared" si="177"/>
        <v>4.0018201827282729</v>
      </c>
      <c r="CV93" s="102">
        <f t="shared" si="178"/>
        <v>4.5181840772738573</v>
      </c>
      <c r="CW93" s="102">
        <f t="shared" si="179"/>
        <v>6.2931849647743006</v>
      </c>
      <c r="CX93" s="102">
        <f t="shared" si="180"/>
        <v>8.455458773183933</v>
      </c>
      <c r="CY93" s="102">
        <f t="shared" si="181"/>
        <v>8.9395499243204171</v>
      </c>
      <c r="CZ93" s="102">
        <f t="shared" si="182"/>
        <v>9.8109139963660894</v>
      </c>
      <c r="DA93" s="102">
        <f t="shared" si="183"/>
        <v>11.295460193184644</v>
      </c>
      <c r="DB93" s="102">
        <f t="shared" si="184"/>
        <v>11.715005857502929</v>
      </c>
      <c r="DC93" s="102">
        <f t="shared" si="185"/>
        <v>12.134551521821216</v>
      </c>
      <c r="DD93" s="102">
        <f t="shared" si="186"/>
        <v>12.425006212503106</v>
      </c>
      <c r="DE93" s="102">
        <f t="shared" si="187"/>
        <v>13.296370284548779</v>
      </c>
      <c r="DF93" s="102">
        <f t="shared" si="188"/>
        <v>13.490006745003372</v>
      </c>
      <c r="DG93" s="102">
        <f t="shared" si="189"/>
        <v>14.103188869776252</v>
      </c>
      <c r="DH93" s="102">
        <f t="shared" si="190"/>
        <v>15.232734889094717</v>
      </c>
      <c r="DI93" s="102">
        <f t="shared" si="191"/>
        <v>15.587735066594806</v>
      </c>
      <c r="DJ93" s="102">
        <f t="shared" si="192"/>
        <v>16.491371882049577</v>
      </c>
      <c r="DK93" s="102">
        <f t="shared" si="193"/>
        <v>17.104554006822458</v>
      </c>
      <c r="DL93" s="102">
        <f t="shared" si="194"/>
        <v>18.008190822277228</v>
      </c>
      <c r="DM93" s="102">
        <f t="shared" si="195"/>
        <v>18.427736486595517</v>
      </c>
      <c r="DN93" s="102">
        <f t="shared" si="196"/>
        <v>19.105464098186594</v>
      </c>
      <c r="DO93" s="102">
        <f t="shared" si="197"/>
        <v>19.331373302050288</v>
      </c>
      <c r="DP93" s="102">
        <f t="shared" si="198"/>
        <v>19.299100558641189</v>
      </c>
      <c r="DQ93" s="102">
        <f t="shared" si="199"/>
        <v>19.395918788868485</v>
      </c>
      <c r="DR93" s="102">
        <f t="shared" si="200"/>
        <v>19.52500976250488</v>
      </c>
      <c r="DS93" s="102">
        <f t="shared" si="201"/>
        <v>19.686373479550376</v>
      </c>
      <c r="DT93" s="102">
        <f t="shared" si="202"/>
        <v>19.847737196595872</v>
      </c>
      <c r="DU93" s="102">
        <f t="shared" si="203"/>
        <v>19.91228268341407</v>
      </c>
      <c r="DV93" s="102">
        <f t="shared" si="204"/>
        <v>19.976828170232267</v>
      </c>
      <c r="DW93" s="102">
        <f t="shared" si="205"/>
        <v>20.20273737409596</v>
      </c>
      <c r="DX93" s="102">
        <f t="shared" si="206"/>
        <v>20.20273737409596</v>
      </c>
      <c r="DY93" s="102">
        <f t="shared" si="207"/>
        <v>20.396373834550555</v>
      </c>
      <c r="DZ93" s="102">
        <f t="shared" si="208"/>
        <v>20.364101091141453</v>
      </c>
      <c r="EA93" s="102">
        <f t="shared" si="209"/>
        <v>20.364101091141453</v>
      </c>
      <c r="EB93" s="102">
        <f t="shared" si="222"/>
        <v>20.428646577959654</v>
      </c>
      <c r="EC93" s="102">
        <f t="shared" si="222"/>
        <v>0</v>
      </c>
      <c r="ED93" s="102">
        <f t="shared" si="222"/>
        <v>0</v>
      </c>
      <c r="EE93" s="102">
        <f t="shared" si="222"/>
        <v>0</v>
      </c>
      <c r="EF93" s="102">
        <f t="shared" si="222"/>
        <v>0</v>
      </c>
      <c r="EG93" s="102">
        <f t="shared" si="222"/>
        <v>0</v>
      </c>
      <c r="EH93" s="102">
        <f t="shared" si="222"/>
        <v>0</v>
      </c>
      <c r="EI93" s="102">
        <f t="shared" si="222"/>
        <v>0</v>
      </c>
      <c r="EJ93" s="102">
        <f t="shared" si="222"/>
        <v>0</v>
      </c>
      <c r="EK93" s="102">
        <f t="shared" si="222"/>
        <v>0</v>
      </c>
      <c r="EL93" s="102">
        <f t="shared" si="222"/>
        <v>0</v>
      </c>
      <c r="EM93" s="102">
        <f t="shared" si="222"/>
        <v>0</v>
      </c>
      <c r="EN93" s="102">
        <f t="shared" si="222"/>
        <v>0</v>
      </c>
      <c r="EO93" s="102">
        <f t="shared" si="222"/>
        <v>0</v>
      </c>
      <c r="EP93" s="102">
        <f t="shared" si="222"/>
        <v>0</v>
      </c>
      <c r="EQ93" s="102">
        <f t="shared" si="221"/>
        <v>0</v>
      </c>
      <c r="ER93" s="102">
        <f t="shared" si="221"/>
        <v>0</v>
      </c>
      <c r="ES93" s="102">
        <f t="shared" si="221"/>
        <v>0</v>
      </c>
      <c r="ET93" s="102">
        <f t="shared" si="221"/>
        <v>0</v>
      </c>
      <c r="EU93" s="102">
        <f t="shared" si="221"/>
        <v>0</v>
      </c>
      <c r="EW93">
        <v>93</v>
      </c>
      <c r="FB93" s="85">
        <f ca="1">HLOOKUP(FB$1,$F$1:$BZ$108,$EW93,FALSE)</f>
        <v>626</v>
      </c>
      <c r="FC93" s="85">
        <f ca="1">HLOOKUP(FC$1,$F$1:$BZ$108,$EW93,FALSE)</f>
        <v>626</v>
      </c>
      <c r="FD93" s="85">
        <f ca="1">HLOOKUP(FD$1,$F$1:$BZ$108,$EW93,FALSE)</f>
        <v>632</v>
      </c>
      <c r="FE93" s="85">
        <f ca="1">HLOOKUP(FE$1,$F$1:$BZ$108,$EW93,FALSE)</f>
        <v>631</v>
      </c>
      <c r="FF93" s="85">
        <f ca="1">HLOOKUP(FF$1,$F$1:$BZ$108,$EW93,FALSE)</f>
        <v>631</v>
      </c>
      <c r="FG93" s="85">
        <f ca="1">HLOOKUP(FG$1,$F$1:$BZ$108,$EW93,FALSE)</f>
        <v>633</v>
      </c>
      <c r="FI93" s="85">
        <f t="shared" ca="1" si="210"/>
        <v>2.2682920386369281</v>
      </c>
      <c r="FJ93">
        <v>9.1999999999999998E-3</v>
      </c>
      <c r="FK93" s="85">
        <f ca="1">HLOOKUP(FK$1,$F$1:$BZ$108,$EW93,FALSE)/CA93*100000+FJ93</f>
        <v>204.29566577959653</v>
      </c>
      <c r="FL93" t="str">
        <f t="shared" si="211"/>
        <v xml:space="preserve">Teramo </v>
      </c>
      <c r="FM93">
        <f t="shared" ca="1" si="219"/>
        <v>58.393653966802781</v>
      </c>
      <c r="FN93" t="str">
        <f t="shared" ca="1" si="212"/>
        <v xml:space="preserve">Salerno </v>
      </c>
      <c r="FO93" s="2">
        <v>16</v>
      </c>
      <c r="FP93" s="128">
        <f t="shared" ca="1" si="220"/>
        <v>2.1353731962274596</v>
      </c>
      <c r="FQ93" t="str">
        <f t="shared" ca="1" si="213"/>
        <v xml:space="preserve">Palermo </v>
      </c>
      <c r="FR93" s="2">
        <v>16</v>
      </c>
      <c r="FS93">
        <f t="shared" ca="1" si="214"/>
        <v>5</v>
      </c>
      <c r="FT93">
        <f t="shared" ca="1" si="215"/>
        <v>21.0092</v>
      </c>
      <c r="FU93" t="str">
        <f t="shared" ca="1" si="216"/>
        <v xml:space="preserve">Palermo </v>
      </c>
      <c r="FV93" s="85">
        <f t="shared" ca="1" si="217"/>
        <v>35.009</v>
      </c>
      <c r="FW93" t="str">
        <f t="shared" ca="1" si="218"/>
        <v xml:space="preserve">Lecce </v>
      </c>
    </row>
    <row r="94" spans="1:179" x14ac:dyDescent="0.25">
      <c r="A94">
        <f>IF(B94='Cruscotto province'!$E$3,A93+1,A93)</f>
        <v>11</v>
      </c>
      <c r="B94" t="s">
        <v>76</v>
      </c>
      <c r="C94" t="s">
        <v>234</v>
      </c>
      <c r="D94" s="2">
        <f>IFERROR(_xlfn.NUMBERVALUE(VLOOKUP(C94,'Sel province'!$F$2:$J$150,5,FALSE)),0)</f>
        <v>334</v>
      </c>
      <c r="E94" s="85"/>
      <c r="F94">
        <v>3</v>
      </c>
      <c r="G94" s="85">
        <v>3</v>
      </c>
      <c r="H94">
        <v>6</v>
      </c>
      <c r="I94">
        <v>9</v>
      </c>
      <c r="J94">
        <v>11</v>
      </c>
      <c r="K94">
        <v>16</v>
      </c>
      <c r="L94">
        <v>24</v>
      </c>
      <c r="M94">
        <v>18</v>
      </c>
      <c r="N94">
        <v>25</v>
      </c>
      <c r="O94">
        <v>29</v>
      </c>
      <c r="P94">
        <v>29</v>
      </c>
      <c r="Q94">
        <v>57</v>
      </c>
      <c r="R94">
        <v>60</v>
      </c>
      <c r="S94">
        <v>63</v>
      </c>
      <c r="T94">
        <v>74</v>
      </c>
      <c r="U94">
        <v>84</v>
      </c>
      <c r="V94">
        <v>97</v>
      </c>
      <c r="W94">
        <v>115</v>
      </c>
      <c r="X94">
        <v>128</v>
      </c>
      <c r="Y94">
        <v>134</v>
      </c>
      <c r="Z94">
        <v>155</v>
      </c>
      <c r="AA94">
        <v>163</v>
      </c>
      <c r="AB94">
        <v>178</v>
      </c>
      <c r="AC94">
        <v>195</v>
      </c>
      <c r="AD94">
        <v>213</v>
      </c>
      <c r="AE94">
        <v>218</v>
      </c>
      <c r="AF94">
        <v>226</v>
      </c>
      <c r="AG94">
        <v>230</v>
      </c>
      <c r="AH94">
        <v>236</v>
      </c>
      <c r="AI94">
        <v>246</v>
      </c>
      <c r="AJ94">
        <v>257</v>
      </c>
      <c r="AK94">
        <v>263</v>
      </c>
      <c r="AL94">
        <v>275</v>
      </c>
      <c r="AM94">
        <v>284</v>
      </c>
      <c r="AN94">
        <v>288</v>
      </c>
      <c r="AO94">
        <v>303</v>
      </c>
      <c r="AP94">
        <v>305</v>
      </c>
      <c r="AQ94">
        <v>306</v>
      </c>
      <c r="AR94">
        <v>310</v>
      </c>
      <c r="AS94">
        <v>316</v>
      </c>
      <c r="AT94">
        <v>317</v>
      </c>
      <c r="AU94">
        <v>317</v>
      </c>
      <c r="AV94">
        <v>317</v>
      </c>
      <c r="AW94">
        <v>318</v>
      </c>
      <c r="AX94">
        <v>322</v>
      </c>
      <c r="AY94">
        <v>325</v>
      </c>
      <c r="AZ94">
        <v>328</v>
      </c>
      <c r="BA94">
        <v>328</v>
      </c>
      <c r="BB94">
        <v>331</v>
      </c>
      <c r="BC94">
        <v>331</v>
      </c>
      <c r="BD94">
        <v>334</v>
      </c>
      <c r="BE94">
        <v>334</v>
      </c>
      <c r="BF94">
        <v>334</v>
      </c>
      <c r="CA94" s="101">
        <v>228218</v>
      </c>
      <c r="CB94" s="102">
        <f t="shared" si="171"/>
        <v>0.1314532596026606</v>
      </c>
      <c r="CC94" s="102">
        <f t="shared" si="223"/>
        <v>0.1314532596026606</v>
      </c>
      <c r="CD94" s="102">
        <f t="shared" si="224"/>
        <v>0.26290651920532121</v>
      </c>
      <c r="CE94" s="102">
        <f t="shared" si="225"/>
        <v>0.39435977880798184</v>
      </c>
      <c r="CF94" s="102">
        <f t="shared" si="226"/>
        <v>0.4819952852097556</v>
      </c>
      <c r="CG94" s="102">
        <f t="shared" si="227"/>
        <v>0.70108405121418993</v>
      </c>
      <c r="CH94" s="102">
        <f t="shared" si="228"/>
        <v>1.0516260768212848</v>
      </c>
      <c r="CI94" s="102">
        <f t="shared" si="229"/>
        <v>0.78871955761596368</v>
      </c>
      <c r="CJ94" s="102">
        <f t="shared" si="230"/>
        <v>1.0954438300221718</v>
      </c>
      <c r="CK94" s="102">
        <f t="shared" si="231"/>
        <v>1.2707148428257191</v>
      </c>
      <c r="CL94" s="102">
        <f t="shared" si="232"/>
        <v>1.2707148428257191</v>
      </c>
      <c r="CM94" s="102">
        <f t="shared" si="233"/>
        <v>2.4976119324505515</v>
      </c>
      <c r="CN94" s="102">
        <f t="shared" si="234"/>
        <v>2.6290651920532122</v>
      </c>
      <c r="CO94" s="102">
        <f t="shared" si="235"/>
        <v>2.760518451655873</v>
      </c>
      <c r="CP94" s="102">
        <f t="shared" si="172"/>
        <v>3.2425137368656283</v>
      </c>
      <c r="CQ94" s="102">
        <f t="shared" si="173"/>
        <v>3.6806912688744973</v>
      </c>
      <c r="CR94" s="102">
        <f t="shared" si="174"/>
        <v>4.2503220604860266</v>
      </c>
      <c r="CS94" s="102">
        <f t="shared" si="175"/>
        <v>5.0390416181019901</v>
      </c>
      <c r="CT94" s="102">
        <f t="shared" si="176"/>
        <v>5.6086724097135194</v>
      </c>
      <c r="CU94" s="102">
        <f t="shared" si="177"/>
        <v>5.8715789289188409</v>
      </c>
      <c r="CV94" s="102">
        <f t="shared" si="178"/>
        <v>6.7917517461374652</v>
      </c>
      <c r="CW94" s="102">
        <f t="shared" si="179"/>
        <v>7.1422937717445603</v>
      </c>
      <c r="CX94" s="102">
        <f t="shared" si="180"/>
        <v>7.7995600697578631</v>
      </c>
      <c r="CY94" s="102">
        <f t="shared" si="181"/>
        <v>8.5444618741729403</v>
      </c>
      <c r="CZ94" s="102">
        <f t="shared" si="182"/>
        <v>9.333181431788903</v>
      </c>
      <c r="DA94" s="102">
        <f t="shared" si="183"/>
        <v>9.5522701977933373</v>
      </c>
      <c r="DB94" s="102">
        <f t="shared" si="184"/>
        <v>9.9028122234004332</v>
      </c>
      <c r="DC94" s="102">
        <f t="shared" si="185"/>
        <v>10.07808323620398</v>
      </c>
      <c r="DD94" s="102">
        <f t="shared" si="186"/>
        <v>10.340989755409302</v>
      </c>
      <c r="DE94" s="102">
        <f t="shared" si="187"/>
        <v>10.77916728741817</v>
      </c>
      <c r="DF94" s="102">
        <f t="shared" si="188"/>
        <v>11.261162572627926</v>
      </c>
      <c r="DG94" s="102">
        <f t="shared" si="189"/>
        <v>11.524069091833248</v>
      </c>
      <c r="DH94" s="102">
        <f t="shared" si="190"/>
        <v>12.049882130243889</v>
      </c>
      <c r="DI94" s="102">
        <f t="shared" si="191"/>
        <v>12.444241909051872</v>
      </c>
      <c r="DJ94" s="102">
        <f t="shared" si="192"/>
        <v>12.619512921855419</v>
      </c>
      <c r="DK94" s="102">
        <f t="shared" si="193"/>
        <v>13.276779219868722</v>
      </c>
      <c r="DL94" s="102">
        <f t="shared" si="194"/>
        <v>13.364414726270496</v>
      </c>
      <c r="DM94" s="102">
        <f t="shared" si="195"/>
        <v>13.408232479471382</v>
      </c>
      <c r="DN94" s="102">
        <f t="shared" si="196"/>
        <v>13.58350349227493</v>
      </c>
      <c r="DO94" s="102">
        <f t="shared" si="197"/>
        <v>13.84641001148025</v>
      </c>
      <c r="DP94" s="102">
        <f t="shared" si="198"/>
        <v>13.890227764681137</v>
      </c>
      <c r="DQ94" s="102">
        <f t="shared" si="199"/>
        <v>13.890227764681137</v>
      </c>
      <c r="DR94" s="102">
        <f t="shared" si="200"/>
        <v>13.890227764681137</v>
      </c>
      <c r="DS94" s="102">
        <f t="shared" si="201"/>
        <v>13.934045517882026</v>
      </c>
      <c r="DT94" s="102">
        <f t="shared" si="202"/>
        <v>14.109316530685572</v>
      </c>
      <c r="DU94" s="102">
        <f t="shared" si="203"/>
        <v>14.240769790288233</v>
      </c>
      <c r="DV94" s="102">
        <f t="shared" si="204"/>
        <v>14.372223049890895</v>
      </c>
      <c r="DW94" s="102">
        <f t="shared" si="205"/>
        <v>14.372223049890895</v>
      </c>
      <c r="DX94" s="102">
        <f t="shared" si="206"/>
        <v>14.503676309493555</v>
      </c>
      <c r="DY94" s="102">
        <f t="shared" si="207"/>
        <v>14.503676309493555</v>
      </c>
      <c r="DZ94" s="102">
        <f t="shared" si="208"/>
        <v>14.635129569096216</v>
      </c>
      <c r="EA94" s="102">
        <f t="shared" si="209"/>
        <v>14.635129569096216</v>
      </c>
      <c r="EB94" s="102">
        <f t="shared" si="222"/>
        <v>14.635129569096216</v>
      </c>
      <c r="EC94" s="102">
        <f t="shared" si="222"/>
        <v>0</v>
      </c>
      <c r="ED94" s="102">
        <f t="shared" si="222"/>
        <v>0</v>
      </c>
      <c r="EE94" s="102">
        <f t="shared" si="222"/>
        <v>0</v>
      </c>
      <c r="EF94" s="102">
        <f t="shared" si="222"/>
        <v>0</v>
      </c>
      <c r="EG94" s="102">
        <f t="shared" si="222"/>
        <v>0</v>
      </c>
      <c r="EH94" s="102">
        <f t="shared" si="222"/>
        <v>0</v>
      </c>
      <c r="EI94" s="102">
        <f t="shared" si="222"/>
        <v>0</v>
      </c>
      <c r="EJ94" s="102">
        <f t="shared" si="222"/>
        <v>0</v>
      </c>
      <c r="EK94" s="102">
        <f t="shared" si="222"/>
        <v>0</v>
      </c>
      <c r="EL94" s="102">
        <f t="shared" si="222"/>
        <v>0</v>
      </c>
      <c r="EM94" s="102">
        <f t="shared" si="222"/>
        <v>0</v>
      </c>
      <c r="EN94" s="102">
        <f t="shared" si="222"/>
        <v>0</v>
      </c>
      <c r="EO94" s="102">
        <f t="shared" si="222"/>
        <v>0</v>
      </c>
      <c r="EP94" s="102">
        <f t="shared" si="222"/>
        <v>0</v>
      </c>
      <c r="EQ94" s="102">
        <f t="shared" ref="EQ94:EU108" si="236">+BU94/$CA94*10000</f>
        <v>0</v>
      </c>
      <c r="ER94" s="102">
        <f t="shared" si="236"/>
        <v>0</v>
      </c>
      <c r="ES94" s="102">
        <f t="shared" si="236"/>
        <v>0</v>
      </c>
      <c r="ET94" s="102">
        <f t="shared" si="236"/>
        <v>0</v>
      </c>
      <c r="EU94" s="102">
        <f t="shared" si="236"/>
        <v>0</v>
      </c>
      <c r="EW94">
        <v>94</v>
      </c>
      <c r="FB94" s="85">
        <f ca="1">HLOOKUP(FB$1,$F$1:$BZ$108,$EW94,FALSE)</f>
        <v>328</v>
      </c>
      <c r="FC94" s="85">
        <f ca="1">HLOOKUP(FC$1,$F$1:$BZ$108,$EW94,FALSE)</f>
        <v>331</v>
      </c>
      <c r="FD94" s="85">
        <f ca="1">HLOOKUP(FD$1,$F$1:$BZ$108,$EW94,FALSE)</f>
        <v>331</v>
      </c>
      <c r="FE94" s="85">
        <f ca="1">HLOOKUP(FE$1,$F$1:$BZ$108,$EW94,FALSE)</f>
        <v>334</v>
      </c>
      <c r="FF94" s="85">
        <f ca="1">HLOOKUP(FF$1,$F$1:$BZ$108,$EW94,FALSE)</f>
        <v>334</v>
      </c>
      <c r="FG94" s="85">
        <f ca="1">HLOOKUP(FG$1,$F$1:$BZ$108,$EW94,FALSE)</f>
        <v>334</v>
      </c>
      <c r="FI94" s="85">
        <f t="shared" ca="1" si="210"/>
        <v>2.6383651920532123</v>
      </c>
      <c r="FJ94">
        <v>9.2999999999999992E-3</v>
      </c>
      <c r="FK94" s="85">
        <f ca="1">HLOOKUP(FK$1,$F$1:$BZ$108,$EW94,FALSE)/CA94*100000+FJ94</f>
        <v>146.36059569096216</v>
      </c>
      <c r="FL94" t="str">
        <f t="shared" si="211"/>
        <v xml:space="preserve">Terni </v>
      </c>
      <c r="FM94">
        <f t="shared" ca="1" si="219"/>
        <v>55.474701106962193</v>
      </c>
      <c r="FN94" t="str">
        <f t="shared" ca="1" si="212"/>
        <v xml:space="preserve">Catanzaro </v>
      </c>
      <c r="FO94" s="2">
        <v>15</v>
      </c>
      <c r="FP94" s="128">
        <f t="shared" ca="1" si="220"/>
        <v>2.1259174717713565</v>
      </c>
      <c r="FQ94" t="str">
        <f t="shared" ca="1" si="213"/>
        <v xml:space="preserve">Avellino </v>
      </c>
      <c r="FR94" s="2">
        <v>15</v>
      </c>
      <c r="FS94">
        <f t="shared" ca="1" si="214"/>
        <v>33</v>
      </c>
      <c r="FT94">
        <f t="shared" ca="1" si="215"/>
        <v>48.009300000000003</v>
      </c>
      <c r="FU94" t="str">
        <f t="shared" ca="1" si="216"/>
        <v xml:space="preserve">Avellino </v>
      </c>
      <c r="FV94" s="85">
        <f t="shared" ca="1" si="217"/>
        <v>30.010200000000001</v>
      </c>
      <c r="FW94" t="str">
        <f t="shared" ca="1" si="218"/>
        <v xml:space="preserve">L'Aquila </v>
      </c>
    </row>
    <row r="95" spans="1:179" x14ac:dyDescent="0.25">
      <c r="A95">
        <f>IF(B95='Cruscotto province'!$E$3,A94+1,A94)</f>
        <v>11</v>
      </c>
      <c r="B95" t="s">
        <v>71</v>
      </c>
      <c r="C95" t="s">
        <v>235</v>
      </c>
      <c r="D95" s="2">
        <f>IFERROR(_xlfn.NUMBERVALUE(VLOOKUP(C95,'Sel province'!$F$2:$J$150,5,FALSE)),0)</f>
        <v>11936</v>
      </c>
      <c r="E95" s="85"/>
      <c r="F95">
        <v>11</v>
      </c>
      <c r="G95" s="85">
        <v>19</v>
      </c>
      <c r="H95">
        <v>34</v>
      </c>
      <c r="I95">
        <v>55</v>
      </c>
      <c r="J95">
        <v>89</v>
      </c>
      <c r="K95">
        <v>87</v>
      </c>
      <c r="L95">
        <v>111</v>
      </c>
      <c r="M95">
        <v>159</v>
      </c>
      <c r="N95">
        <v>187</v>
      </c>
      <c r="O95">
        <v>305</v>
      </c>
      <c r="P95">
        <v>305</v>
      </c>
      <c r="Q95">
        <v>359</v>
      </c>
      <c r="R95">
        <v>542</v>
      </c>
      <c r="S95">
        <v>749</v>
      </c>
      <c r="T95">
        <v>1042</v>
      </c>
      <c r="U95">
        <v>1042</v>
      </c>
      <c r="V95">
        <v>1556</v>
      </c>
      <c r="W95">
        <v>1680</v>
      </c>
      <c r="X95">
        <v>1989</v>
      </c>
      <c r="Y95">
        <v>2198</v>
      </c>
      <c r="Z95">
        <v>2496</v>
      </c>
      <c r="AA95">
        <v>2813</v>
      </c>
      <c r="AB95">
        <v>3108</v>
      </c>
      <c r="AC95">
        <v>3361</v>
      </c>
      <c r="AD95">
        <v>3658</v>
      </c>
      <c r="AE95">
        <v>3933</v>
      </c>
      <c r="AF95">
        <v>4150</v>
      </c>
      <c r="AG95">
        <v>4455</v>
      </c>
      <c r="AH95">
        <v>4711</v>
      </c>
      <c r="AI95">
        <v>4991</v>
      </c>
      <c r="AJ95">
        <v>5295</v>
      </c>
      <c r="AK95">
        <v>5772</v>
      </c>
      <c r="AL95">
        <v>5985</v>
      </c>
      <c r="AM95">
        <v>6180</v>
      </c>
      <c r="AN95">
        <v>6375</v>
      </c>
      <c r="AO95">
        <v>6595</v>
      </c>
      <c r="AP95">
        <v>6925</v>
      </c>
      <c r="AQ95">
        <v>7226</v>
      </c>
      <c r="AR95">
        <v>7605</v>
      </c>
      <c r="AS95">
        <v>7939</v>
      </c>
      <c r="AT95">
        <v>8129</v>
      </c>
      <c r="AU95">
        <v>8339</v>
      </c>
      <c r="AV95">
        <v>8656</v>
      </c>
      <c r="AW95">
        <v>9116</v>
      </c>
      <c r="AX95">
        <v>9503</v>
      </c>
      <c r="AY95">
        <v>9791</v>
      </c>
      <c r="AZ95">
        <v>10144</v>
      </c>
      <c r="BA95">
        <v>10278</v>
      </c>
      <c r="BB95">
        <v>10610</v>
      </c>
      <c r="BC95">
        <v>11024</v>
      </c>
      <c r="BD95">
        <v>11241</v>
      </c>
      <c r="BE95">
        <v>11615</v>
      </c>
      <c r="BF95">
        <v>11936</v>
      </c>
      <c r="CA95" s="101">
        <v>2277857</v>
      </c>
      <c r="CB95" s="102">
        <f t="shared" si="171"/>
        <v>4.8291003342176439E-2</v>
      </c>
      <c r="CC95" s="102">
        <f t="shared" si="223"/>
        <v>8.3411733045577488E-2</v>
      </c>
      <c r="CD95" s="102">
        <f t="shared" si="224"/>
        <v>0.14926310123945447</v>
      </c>
      <c r="CE95" s="102">
        <f t="shared" si="225"/>
        <v>0.24145501671088218</v>
      </c>
      <c r="CF95" s="102">
        <f t="shared" si="226"/>
        <v>0.39071811795033667</v>
      </c>
      <c r="CG95" s="102">
        <f t="shared" si="227"/>
        <v>0.3819379355244864</v>
      </c>
      <c r="CH95" s="102">
        <f t="shared" si="228"/>
        <v>0.48730012463468952</v>
      </c>
      <c r="CI95" s="102">
        <f t="shared" si="229"/>
        <v>0.69802450285509587</v>
      </c>
      <c r="CJ95" s="102">
        <f t="shared" si="230"/>
        <v>0.82094705681699953</v>
      </c>
      <c r="CK95" s="102">
        <f t="shared" si="231"/>
        <v>1.3389778199421649</v>
      </c>
      <c r="CL95" s="102">
        <f t="shared" si="232"/>
        <v>1.3389778199421649</v>
      </c>
      <c r="CM95" s="102">
        <f t="shared" si="233"/>
        <v>1.5760427454401218</v>
      </c>
      <c r="CN95" s="102">
        <f t="shared" si="234"/>
        <v>2.3794294374054208</v>
      </c>
      <c r="CO95" s="102">
        <f t="shared" si="235"/>
        <v>3.2881783184809232</v>
      </c>
      <c r="CP95" s="102">
        <f t="shared" si="172"/>
        <v>4.5744750438679862</v>
      </c>
      <c r="CQ95" s="102">
        <f t="shared" si="173"/>
        <v>4.5744750438679862</v>
      </c>
      <c r="CR95" s="102">
        <f t="shared" si="174"/>
        <v>6.8309819273115044</v>
      </c>
      <c r="CS95" s="102">
        <f t="shared" si="175"/>
        <v>7.3753532377142195</v>
      </c>
      <c r="CT95" s="102">
        <f t="shared" si="176"/>
        <v>8.7318914225080864</v>
      </c>
      <c r="CU95" s="102">
        <f t="shared" si="177"/>
        <v>9.6494204860094381</v>
      </c>
      <c r="CV95" s="102">
        <f t="shared" si="178"/>
        <v>10.957667667461127</v>
      </c>
      <c r="CW95" s="102">
        <f t="shared" si="179"/>
        <v>12.349326581958394</v>
      </c>
      <c r="CX95" s="102">
        <f t="shared" si="180"/>
        <v>13.644403489771308</v>
      </c>
      <c r="CY95" s="102">
        <f t="shared" si="181"/>
        <v>14.755096566641365</v>
      </c>
      <c r="CZ95" s="102">
        <f t="shared" si="182"/>
        <v>16.058953656880128</v>
      </c>
      <c r="DA95" s="102">
        <f t="shared" si="183"/>
        <v>17.266228740434542</v>
      </c>
      <c r="DB95" s="102">
        <f t="shared" si="184"/>
        <v>18.218878533639295</v>
      </c>
      <c r="DC95" s="102">
        <f t="shared" si="185"/>
        <v>19.557856353581457</v>
      </c>
      <c r="DD95" s="102">
        <f t="shared" si="186"/>
        <v>20.681719704090295</v>
      </c>
      <c r="DE95" s="102">
        <f t="shared" si="187"/>
        <v>21.910945243709328</v>
      </c>
      <c r="DF95" s="102">
        <f t="shared" si="188"/>
        <v>23.245532972438568</v>
      </c>
      <c r="DG95" s="102">
        <f t="shared" si="189"/>
        <v>25.339606481003855</v>
      </c>
      <c r="DH95" s="102">
        <f t="shared" si="190"/>
        <v>26.274695909356907</v>
      </c>
      <c r="DI95" s="102">
        <f t="shared" si="191"/>
        <v>27.13076369587731</v>
      </c>
      <c r="DJ95" s="102">
        <f t="shared" si="192"/>
        <v>27.986831482397708</v>
      </c>
      <c r="DK95" s="102">
        <f t="shared" si="193"/>
        <v>28.952651549241242</v>
      </c>
      <c r="DL95" s="102">
        <f t="shared" si="194"/>
        <v>30.401381649506533</v>
      </c>
      <c r="DM95" s="102">
        <f t="shared" si="195"/>
        <v>31.722799104596994</v>
      </c>
      <c r="DN95" s="102">
        <f t="shared" si="196"/>
        <v>33.38664367429562</v>
      </c>
      <c r="DO95" s="102">
        <f t="shared" si="197"/>
        <v>34.852934139412618</v>
      </c>
      <c r="DP95" s="102">
        <f t="shared" si="198"/>
        <v>35.687051469868393</v>
      </c>
      <c r="DQ95" s="102">
        <f t="shared" si="199"/>
        <v>36.608970624582668</v>
      </c>
      <c r="DR95" s="102">
        <f t="shared" si="200"/>
        <v>38.000629539079931</v>
      </c>
      <c r="DS95" s="102">
        <f t="shared" si="201"/>
        <v>40.020071497025491</v>
      </c>
      <c r="DT95" s="102">
        <f t="shared" si="202"/>
        <v>41.719036796427524</v>
      </c>
      <c r="DU95" s="102">
        <f t="shared" si="203"/>
        <v>42.983383065749962</v>
      </c>
      <c r="DV95" s="102">
        <f t="shared" si="204"/>
        <v>44.533085263912533</v>
      </c>
      <c r="DW95" s="102">
        <f t="shared" si="205"/>
        <v>45.121357486444495</v>
      </c>
      <c r="DX95" s="102">
        <f t="shared" si="206"/>
        <v>46.578867769135641</v>
      </c>
      <c r="DY95" s="102">
        <f t="shared" si="207"/>
        <v>48.396365531286641</v>
      </c>
      <c r="DZ95" s="102">
        <f t="shared" si="208"/>
        <v>49.349015324491397</v>
      </c>
      <c r="EA95" s="102">
        <f t="shared" si="209"/>
        <v>50.990909438125399</v>
      </c>
      <c r="EB95" s="102">
        <f t="shared" ref="EB95:EP108" si="237">+BF95/$CA95*10000</f>
        <v>52.40012871747436</v>
      </c>
      <c r="EC95" s="102">
        <f t="shared" si="237"/>
        <v>0</v>
      </c>
      <c r="ED95" s="102">
        <f t="shared" si="237"/>
        <v>0</v>
      </c>
      <c r="EE95" s="102">
        <f t="shared" si="237"/>
        <v>0</v>
      </c>
      <c r="EF95" s="102">
        <f t="shared" si="237"/>
        <v>0</v>
      </c>
      <c r="EG95" s="102">
        <f t="shared" si="237"/>
        <v>0</v>
      </c>
      <c r="EH95" s="102">
        <f t="shared" si="237"/>
        <v>0</v>
      </c>
      <c r="EI95" s="102">
        <f t="shared" si="237"/>
        <v>0</v>
      </c>
      <c r="EJ95" s="102">
        <f t="shared" si="237"/>
        <v>0</v>
      </c>
      <c r="EK95" s="102">
        <f t="shared" si="237"/>
        <v>0</v>
      </c>
      <c r="EL95" s="102">
        <f t="shared" si="237"/>
        <v>0</v>
      </c>
      <c r="EM95" s="102">
        <f t="shared" si="237"/>
        <v>0</v>
      </c>
      <c r="EN95" s="102">
        <f t="shared" si="237"/>
        <v>0</v>
      </c>
      <c r="EO95" s="102">
        <f t="shared" si="237"/>
        <v>0</v>
      </c>
      <c r="EP95" s="102">
        <f t="shared" si="237"/>
        <v>0</v>
      </c>
      <c r="EQ95" s="102">
        <f t="shared" si="236"/>
        <v>0</v>
      </c>
      <c r="ER95" s="102">
        <f t="shared" si="236"/>
        <v>0</v>
      </c>
      <c r="ES95" s="102">
        <f t="shared" si="236"/>
        <v>0</v>
      </c>
      <c r="ET95" s="102">
        <f t="shared" si="236"/>
        <v>0</v>
      </c>
      <c r="EU95" s="102">
        <f t="shared" si="236"/>
        <v>0</v>
      </c>
      <c r="EW95">
        <v>95</v>
      </c>
      <c r="FB95" s="85">
        <f ca="1">HLOOKUP(FB$1,$F$1:$BZ$108,$EW95,FALSE)</f>
        <v>10278</v>
      </c>
      <c r="FC95" s="85">
        <f ca="1">HLOOKUP(FC$1,$F$1:$BZ$108,$EW95,FALSE)</f>
        <v>10610</v>
      </c>
      <c r="FD95" s="85">
        <f ca="1">HLOOKUP(FD$1,$F$1:$BZ$108,$EW95,FALSE)</f>
        <v>11024</v>
      </c>
      <c r="FE95" s="85">
        <f ca="1">HLOOKUP(FE$1,$F$1:$BZ$108,$EW95,FALSE)</f>
        <v>11241</v>
      </c>
      <c r="FF95" s="85">
        <f ca="1">HLOOKUP(FF$1,$F$1:$BZ$108,$EW95,FALSE)</f>
        <v>11615</v>
      </c>
      <c r="FG95" s="85">
        <f ca="1">HLOOKUP(FG$1,$F$1:$BZ$108,$EW95,FALSE)</f>
        <v>11936</v>
      </c>
      <c r="FI95" s="85">
        <f t="shared" ca="1" si="210"/>
        <v>72.797112310298672</v>
      </c>
      <c r="FJ95">
        <v>9.4000000000000004E-3</v>
      </c>
      <c r="FK95" s="85">
        <f ca="1">HLOOKUP(FK$1,$F$1:$BZ$108,$EW95,FALSE)/CA95*100000+FJ95</f>
        <v>524.01068717474368</v>
      </c>
      <c r="FL95" t="str">
        <f t="shared" si="211"/>
        <v xml:space="preserve">Torino </v>
      </c>
      <c r="FM95">
        <f t="shared" ca="1" si="219"/>
        <v>54.87575329057136</v>
      </c>
      <c r="FN95" t="str">
        <f t="shared" ca="1" si="212"/>
        <v xml:space="preserve">Caltanissetta </v>
      </c>
      <c r="FO95" s="2">
        <v>14</v>
      </c>
      <c r="FP95" s="128">
        <f t="shared" ca="1" si="220"/>
        <v>2.0903547926146726</v>
      </c>
      <c r="FQ95" t="str">
        <f t="shared" ca="1" si="213"/>
        <v xml:space="preserve">Salerno </v>
      </c>
      <c r="FR95" s="2">
        <v>14</v>
      </c>
      <c r="FS95">
        <f t="shared" ca="1" si="214"/>
        <v>16</v>
      </c>
      <c r="FT95">
        <f t="shared" ca="1" si="215"/>
        <v>30.009399999999999</v>
      </c>
      <c r="FU95" t="str">
        <f t="shared" ca="1" si="216"/>
        <v xml:space="preserve">Salerno </v>
      </c>
      <c r="FV95" s="85">
        <f t="shared" ca="1" si="217"/>
        <v>30.009399999999999</v>
      </c>
      <c r="FW95" t="str">
        <f t="shared" ca="1" si="218"/>
        <v xml:space="preserve">Salerno </v>
      </c>
    </row>
    <row r="96" spans="1:179" x14ac:dyDescent="0.25">
      <c r="A96">
        <f>IF(B96='Cruscotto province'!$E$3,A95+1,A95)</f>
        <v>11</v>
      </c>
      <c r="B96" t="s">
        <v>73</v>
      </c>
      <c r="C96" t="s">
        <v>236</v>
      </c>
      <c r="D96" s="2">
        <f>IFERROR(_xlfn.NUMBERVALUE(VLOOKUP(C96,'Sel province'!$F$2:$J$150,5,FALSE)),0)</f>
        <v>135</v>
      </c>
      <c r="E96" s="85"/>
      <c r="G96" s="85"/>
      <c r="I96">
        <v>0</v>
      </c>
      <c r="J96">
        <v>0</v>
      </c>
      <c r="K96">
        <v>0</v>
      </c>
      <c r="L96">
        <v>0</v>
      </c>
      <c r="M96">
        <v>2</v>
      </c>
      <c r="N96">
        <v>4</v>
      </c>
      <c r="O96">
        <v>4</v>
      </c>
      <c r="P96">
        <v>4</v>
      </c>
      <c r="Q96">
        <v>11</v>
      </c>
      <c r="R96">
        <v>13</v>
      </c>
      <c r="S96">
        <v>14</v>
      </c>
      <c r="T96">
        <v>16</v>
      </c>
      <c r="U96">
        <v>21</v>
      </c>
      <c r="V96">
        <v>27</v>
      </c>
      <c r="W96">
        <v>27</v>
      </c>
      <c r="X96">
        <v>32</v>
      </c>
      <c r="Y96">
        <v>42</v>
      </c>
      <c r="Z96">
        <v>43</v>
      </c>
      <c r="AA96">
        <v>48</v>
      </c>
      <c r="AB96">
        <v>49</v>
      </c>
      <c r="AC96">
        <v>61</v>
      </c>
      <c r="AD96">
        <v>62</v>
      </c>
      <c r="AE96">
        <v>71</v>
      </c>
      <c r="AF96">
        <v>71</v>
      </c>
      <c r="AG96">
        <v>73</v>
      </c>
      <c r="AH96">
        <v>75</v>
      </c>
      <c r="AI96">
        <v>80</v>
      </c>
      <c r="AJ96">
        <v>81</v>
      </c>
      <c r="AK96">
        <v>94</v>
      </c>
      <c r="AL96">
        <v>98</v>
      </c>
      <c r="AM96">
        <v>104</v>
      </c>
      <c r="AN96">
        <v>109</v>
      </c>
      <c r="AO96">
        <v>114</v>
      </c>
      <c r="AP96">
        <v>116</v>
      </c>
      <c r="AQ96">
        <v>120</v>
      </c>
      <c r="AR96">
        <v>125</v>
      </c>
      <c r="AS96">
        <v>129</v>
      </c>
      <c r="AT96">
        <v>131</v>
      </c>
      <c r="AU96">
        <v>133</v>
      </c>
      <c r="AV96">
        <v>134</v>
      </c>
      <c r="AW96">
        <v>135</v>
      </c>
      <c r="AX96">
        <v>135</v>
      </c>
      <c r="AY96">
        <v>135</v>
      </c>
      <c r="AZ96">
        <v>135</v>
      </c>
      <c r="BA96">
        <v>135</v>
      </c>
      <c r="BB96">
        <v>135</v>
      </c>
      <c r="BC96">
        <v>135</v>
      </c>
      <c r="BD96">
        <v>135</v>
      </c>
      <c r="BE96">
        <v>135</v>
      </c>
      <c r="BF96">
        <v>135</v>
      </c>
      <c r="CA96" s="101">
        <v>434476</v>
      </c>
      <c r="CB96" s="102">
        <f t="shared" si="171"/>
        <v>0</v>
      </c>
      <c r="CC96" s="102">
        <f t="shared" si="223"/>
        <v>0</v>
      </c>
      <c r="CD96" s="102">
        <f t="shared" si="224"/>
        <v>0</v>
      </c>
      <c r="CE96" s="102">
        <f t="shared" si="225"/>
        <v>0</v>
      </c>
      <c r="CF96" s="102">
        <f t="shared" si="226"/>
        <v>0</v>
      </c>
      <c r="CG96" s="102">
        <f t="shared" si="227"/>
        <v>0</v>
      </c>
      <c r="CH96" s="102">
        <f t="shared" si="228"/>
        <v>0</v>
      </c>
      <c r="CI96" s="102">
        <f t="shared" si="229"/>
        <v>4.6032462092267468E-2</v>
      </c>
      <c r="CJ96" s="102">
        <f t="shared" si="230"/>
        <v>9.2064924184534935E-2</v>
      </c>
      <c r="CK96" s="102">
        <f t="shared" si="231"/>
        <v>9.2064924184534935E-2</v>
      </c>
      <c r="CL96" s="102">
        <f t="shared" si="232"/>
        <v>9.2064924184534935E-2</v>
      </c>
      <c r="CM96" s="102">
        <f t="shared" si="233"/>
        <v>0.25317854150747104</v>
      </c>
      <c r="CN96" s="102">
        <f t="shared" si="234"/>
        <v>0.29921100359973857</v>
      </c>
      <c r="CO96" s="102">
        <f t="shared" si="235"/>
        <v>0.32222723464587227</v>
      </c>
      <c r="CP96" s="102">
        <f t="shared" si="172"/>
        <v>0.36825969673813974</v>
      </c>
      <c r="CQ96" s="102">
        <f t="shared" si="173"/>
        <v>0.48334085196880844</v>
      </c>
      <c r="CR96" s="102">
        <f t="shared" si="174"/>
        <v>0.62143823824561073</v>
      </c>
      <c r="CS96" s="102">
        <f t="shared" si="175"/>
        <v>0.62143823824561073</v>
      </c>
      <c r="CT96" s="102">
        <f t="shared" si="176"/>
        <v>0.73651939347627948</v>
      </c>
      <c r="CU96" s="102">
        <f t="shared" si="177"/>
        <v>0.96668170393761688</v>
      </c>
      <c r="CV96" s="102">
        <f t="shared" si="178"/>
        <v>0.98969793498375058</v>
      </c>
      <c r="CW96" s="102">
        <f t="shared" si="179"/>
        <v>1.1047790902144192</v>
      </c>
      <c r="CX96" s="102">
        <f t="shared" si="180"/>
        <v>1.1277953212605529</v>
      </c>
      <c r="CY96" s="102">
        <f t="shared" si="181"/>
        <v>1.4039900938141576</v>
      </c>
      <c r="CZ96" s="102">
        <f t="shared" si="182"/>
        <v>1.4270063248602916</v>
      </c>
      <c r="DA96" s="102">
        <f t="shared" si="183"/>
        <v>1.6341524042754951</v>
      </c>
      <c r="DB96" s="102">
        <f t="shared" si="184"/>
        <v>1.6341524042754951</v>
      </c>
      <c r="DC96" s="102">
        <f t="shared" si="185"/>
        <v>1.6801848663677625</v>
      </c>
      <c r="DD96" s="102">
        <f t="shared" si="186"/>
        <v>1.7262173284600302</v>
      </c>
      <c r="DE96" s="102">
        <f t="shared" si="187"/>
        <v>1.8412984836906987</v>
      </c>
      <c r="DF96" s="102">
        <f t="shared" si="188"/>
        <v>1.8643147147368324</v>
      </c>
      <c r="DG96" s="102">
        <f t="shared" si="189"/>
        <v>2.163525718336571</v>
      </c>
      <c r="DH96" s="102">
        <f t="shared" si="190"/>
        <v>2.2555906425211059</v>
      </c>
      <c r="DI96" s="102">
        <f t="shared" si="191"/>
        <v>2.3936880287979085</v>
      </c>
      <c r="DJ96" s="102">
        <f t="shared" si="192"/>
        <v>2.5087691840285768</v>
      </c>
      <c r="DK96" s="102">
        <f t="shared" si="193"/>
        <v>2.623850339259246</v>
      </c>
      <c r="DL96" s="102">
        <f t="shared" si="194"/>
        <v>2.669882801351513</v>
      </c>
      <c r="DM96" s="102">
        <f t="shared" si="195"/>
        <v>2.7619477255360483</v>
      </c>
      <c r="DN96" s="102">
        <f t="shared" si="196"/>
        <v>2.877028880766717</v>
      </c>
      <c r="DO96" s="102">
        <f t="shared" si="197"/>
        <v>2.9690938049512514</v>
      </c>
      <c r="DP96" s="102">
        <f t="shared" si="198"/>
        <v>3.0151262670435193</v>
      </c>
      <c r="DQ96" s="102">
        <f t="shared" si="199"/>
        <v>3.0611587291357862</v>
      </c>
      <c r="DR96" s="102">
        <f t="shared" si="200"/>
        <v>3.0841749601819202</v>
      </c>
      <c r="DS96" s="102">
        <f t="shared" si="201"/>
        <v>3.1071911912280541</v>
      </c>
      <c r="DT96" s="102">
        <f t="shared" si="202"/>
        <v>3.1071911912280541</v>
      </c>
      <c r="DU96" s="102">
        <f t="shared" si="203"/>
        <v>3.1071911912280541</v>
      </c>
      <c r="DV96" s="102">
        <f t="shared" si="204"/>
        <v>3.1071911912280541</v>
      </c>
      <c r="DW96" s="102">
        <f t="shared" si="205"/>
        <v>3.1071911912280541</v>
      </c>
      <c r="DX96" s="102">
        <f t="shared" si="206"/>
        <v>3.1071911912280541</v>
      </c>
      <c r="DY96" s="102">
        <f t="shared" si="207"/>
        <v>3.1071911912280541</v>
      </c>
      <c r="DZ96" s="102">
        <f t="shared" si="208"/>
        <v>3.1071911912280541</v>
      </c>
      <c r="EA96" s="102">
        <f t="shared" si="209"/>
        <v>3.1071911912280541</v>
      </c>
      <c r="EB96" s="102">
        <f t="shared" si="237"/>
        <v>3.1071911912280541</v>
      </c>
      <c r="EC96" s="102">
        <f t="shared" si="237"/>
        <v>0</v>
      </c>
      <c r="ED96" s="102">
        <f t="shared" si="237"/>
        <v>0</v>
      </c>
      <c r="EE96" s="102">
        <f t="shared" si="237"/>
        <v>0</v>
      </c>
      <c r="EF96" s="102">
        <f t="shared" si="237"/>
        <v>0</v>
      </c>
      <c r="EG96" s="102">
        <f t="shared" si="237"/>
        <v>0</v>
      </c>
      <c r="EH96" s="102">
        <f t="shared" si="237"/>
        <v>0</v>
      </c>
      <c r="EI96" s="102">
        <f t="shared" si="237"/>
        <v>0</v>
      </c>
      <c r="EJ96" s="102">
        <f t="shared" si="237"/>
        <v>0</v>
      </c>
      <c r="EK96" s="102">
        <f t="shared" si="237"/>
        <v>0</v>
      </c>
      <c r="EL96" s="102">
        <f t="shared" si="237"/>
        <v>0</v>
      </c>
      <c r="EM96" s="102">
        <f t="shared" si="237"/>
        <v>0</v>
      </c>
      <c r="EN96" s="102">
        <f t="shared" si="237"/>
        <v>0</v>
      </c>
      <c r="EO96" s="102">
        <f t="shared" si="237"/>
        <v>0</v>
      </c>
      <c r="EP96" s="102">
        <f t="shared" si="237"/>
        <v>0</v>
      </c>
      <c r="EQ96" s="102">
        <f t="shared" si="236"/>
        <v>0</v>
      </c>
      <c r="ER96" s="102">
        <f t="shared" si="236"/>
        <v>0</v>
      </c>
      <c r="ES96" s="102">
        <f t="shared" si="236"/>
        <v>0</v>
      </c>
      <c r="ET96" s="102">
        <f t="shared" si="236"/>
        <v>0</v>
      </c>
      <c r="EU96" s="102">
        <f t="shared" si="236"/>
        <v>0</v>
      </c>
      <c r="EW96">
        <v>96</v>
      </c>
      <c r="FB96" s="85">
        <f ca="1">HLOOKUP(FB$1,$F$1:$BZ$108,$EW96,FALSE)</f>
        <v>135</v>
      </c>
      <c r="FC96" s="85">
        <f ca="1">HLOOKUP(FC$1,$F$1:$BZ$108,$EW96,FALSE)</f>
        <v>135</v>
      </c>
      <c r="FD96" s="85">
        <f ca="1">HLOOKUP(FD$1,$F$1:$BZ$108,$EW96,FALSE)</f>
        <v>135</v>
      </c>
      <c r="FE96" s="85">
        <f ca="1">HLOOKUP(FE$1,$F$1:$BZ$108,$EW96,FALSE)</f>
        <v>135</v>
      </c>
      <c r="FF96" s="85">
        <f ca="1">HLOOKUP(FF$1,$F$1:$BZ$108,$EW96,FALSE)</f>
        <v>135</v>
      </c>
      <c r="FG96" s="85">
        <f ca="1">HLOOKUP(FG$1,$F$1:$BZ$108,$EW96,FALSE)</f>
        <v>135</v>
      </c>
      <c r="FI96" s="85">
        <f t="shared" ca="1" si="210"/>
        <v>9.4999999999999998E-3</v>
      </c>
      <c r="FJ96">
        <v>9.4999999999999998E-3</v>
      </c>
      <c r="FK96" s="85">
        <f ca="1">HLOOKUP(FK$1,$F$1:$BZ$108,$EW96,FALSE)/CA96*100000+FJ96</f>
        <v>31.08141191228054</v>
      </c>
      <c r="FL96" t="str">
        <f t="shared" si="211"/>
        <v xml:space="preserve">Trapani </v>
      </c>
      <c r="FM96">
        <f t="shared" ca="1" si="219"/>
        <v>49.906769822899449</v>
      </c>
      <c r="FN96" t="str">
        <f t="shared" ca="1" si="212"/>
        <v xml:space="preserve">Siracusa </v>
      </c>
      <c r="FO96" s="2">
        <v>13</v>
      </c>
      <c r="FP96" s="128">
        <f t="shared" ca="1" si="220"/>
        <v>1.8958212798100786</v>
      </c>
      <c r="FQ96" t="str">
        <f t="shared" ca="1" si="213"/>
        <v xml:space="preserve">Potenza </v>
      </c>
      <c r="FR96" s="2">
        <v>13</v>
      </c>
      <c r="FS96">
        <f t="shared" ca="1" si="214"/>
        <v>11</v>
      </c>
      <c r="FT96">
        <f t="shared" ca="1" si="215"/>
        <v>24.009499999999999</v>
      </c>
      <c r="FU96" t="str">
        <f t="shared" ca="1" si="216"/>
        <v xml:space="preserve">Potenza </v>
      </c>
      <c r="FV96" s="85">
        <f t="shared" ca="1" si="217"/>
        <v>24.009499999999999</v>
      </c>
      <c r="FW96" t="str">
        <f t="shared" ca="1" si="218"/>
        <v xml:space="preserve">Potenza </v>
      </c>
    </row>
    <row r="97" spans="1:179" x14ac:dyDescent="0.25">
      <c r="A97">
        <f>IF(B97='Cruscotto province'!$E$3,A96+1,A96)</f>
        <v>11</v>
      </c>
      <c r="B97" t="s">
        <v>360</v>
      </c>
      <c r="C97" t="s">
        <v>75</v>
      </c>
      <c r="D97" s="2">
        <f>IFERROR(_xlfn.NUMBERVALUE(VLOOKUP(C97,'Sel province'!$F$2:$J$150,5,FALSE)),0)</f>
        <v>3838</v>
      </c>
      <c r="E97" s="85"/>
      <c r="F97">
        <v>5</v>
      </c>
      <c r="G97" s="85">
        <v>7</v>
      </c>
      <c r="H97">
        <v>10</v>
      </c>
      <c r="I97">
        <v>14</v>
      </c>
      <c r="J97">
        <v>23</v>
      </c>
      <c r="K97">
        <v>33</v>
      </c>
      <c r="L97">
        <v>52</v>
      </c>
      <c r="M97">
        <v>77</v>
      </c>
      <c r="N97">
        <v>107</v>
      </c>
      <c r="O97">
        <v>163</v>
      </c>
      <c r="P97">
        <v>206</v>
      </c>
      <c r="Q97">
        <v>378</v>
      </c>
      <c r="R97">
        <v>378</v>
      </c>
      <c r="S97">
        <v>385</v>
      </c>
      <c r="T97">
        <v>455</v>
      </c>
      <c r="U97">
        <v>523</v>
      </c>
      <c r="V97">
        <v>642</v>
      </c>
      <c r="W97">
        <v>782</v>
      </c>
      <c r="X97">
        <v>954</v>
      </c>
      <c r="Y97">
        <v>1023</v>
      </c>
      <c r="Z97">
        <v>1110</v>
      </c>
      <c r="AA97">
        <v>1222</v>
      </c>
      <c r="AB97">
        <v>1297</v>
      </c>
      <c r="AC97">
        <v>1391</v>
      </c>
      <c r="AD97">
        <v>1505</v>
      </c>
      <c r="AE97">
        <v>1594</v>
      </c>
      <c r="AF97">
        <v>1682</v>
      </c>
      <c r="AG97">
        <v>1746</v>
      </c>
      <c r="AH97">
        <v>1870</v>
      </c>
      <c r="AI97">
        <v>2003</v>
      </c>
      <c r="AJ97">
        <v>2109</v>
      </c>
      <c r="AK97">
        <v>2220</v>
      </c>
      <c r="AL97">
        <v>2285</v>
      </c>
      <c r="AM97">
        <v>2348</v>
      </c>
      <c r="AN97">
        <v>2476</v>
      </c>
      <c r="AO97">
        <v>2602</v>
      </c>
      <c r="AP97">
        <v>2708</v>
      </c>
      <c r="AQ97">
        <v>2816</v>
      </c>
      <c r="AR97">
        <v>2970</v>
      </c>
      <c r="AS97">
        <v>3053</v>
      </c>
      <c r="AT97">
        <v>3126</v>
      </c>
      <c r="AU97">
        <v>3141</v>
      </c>
      <c r="AV97">
        <v>3220</v>
      </c>
      <c r="AW97">
        <v>3294</v>
      </c>
      <c r="AX97">
        <v>3376</v>
      </c>
      <c r="AY97">
        <v>3431</v>
      </c>
      <c r="AZ97">
        <v>3532</v>
      </c>
      <c r="BA97">
        <v>3590</v>
      </c>
      <c r="BB97">
        <v>3614</v>
      </c>
      <c r="BC97">
        <v>3646</v>
      </c>
      <c r="BD97">
        <v>3727</v>
      </c>
      <c r="BE97">
        <v>3776</v>
      </c>
      <c r="BF97">
        <v>3838</v>
      </c>
      <c r="CA97" s="101">
        <v>538604</v>
      </c>
      <c r="CB97" s="102">
        <f t="shared" si="171"/>
        <v>9.2832582008302952E-2</v>
      </c>
      <c r="CC97" s="102">
        <f t="shared" si="223"/>
        <v>0.12996561481162414</v>
      </c>
      <c r="CD97" s="102">
        <f t="shared" si="224"/>
        <v>0.1856651640166059</v>
      </c>
      <c r="CE97" s="102">
        <f t="shared" si="225"/>
        <v>0.25993122962324827</v>
      </c>
      <c r="CF97" s="102">
        <f t="shared" si="226"/>
        <v>0.42702987723819352</v>
      </c>
      <c r="CG97" s="102">
        <f t="shared" si="227"/>
        <v>0.61269504125479934</v>
      </c>
      <c r="CH97" s="102">
        <f t="shared" si="228"/>
        <v>0.96545885288635058</v>
      </c>
      <c r="CI97" s="102">
        <f t="shared" si="229"/>
        <v>1.4296217629278654</v>
      </c>
      <c r="CJ97" s="102">
        <f t="shared" si="230"/>
        <v>1.986617254977683</v>
      </c>
      <c r="CK97" s="102">
        <f t="shared" si="231"/>
        <v>3.0263421734706761</v>
      </c>
      <c r="CL97" s="102">
        <f t="shared" si="232"/>
        <v>3.8247023787420811</v>
      </c>
      <c r="CM97" s="102">
        <f t="shared" si="233"/>
        <v>7.0181431998277022</v>
      </c>
      <c r="CN97" s="102">
        <f t="shared" si="234"/>
        <v>7.0181431998277022</v>
      </c>
      <c r="CO97" s="102">
        <f t="shared" si="235"/>
        <v>7.1481088146393272</v>
      </c>
      <c r="CP97" s="102">
        <f t="shared" si="172"/>
        <v>8.4477649627555671</v>
      </c>
      <c r="CQ97" s="102">
        <f t="shared" si="173"/>
        <v>9.7102880780684888</v>
      </c>
      <c r="CR97" s="102">
        <f t="shared" si="174"/>
        <v>11.9197035298661</v>
      </c>
      <c r="CS97" s="102">
        <f t="shared" si="175"/>
        <v>14.519015826098581</v>
      </c>
      <c r="CT97" s="102">
        <f t="shared" si="176"/>
        <v>17.712456647184201</v>
      </c>
      <c r="CU97" s="102">
        <f t="shared" si="177"/>
        <v>18.993546278898783</v>
      </c>
      <c r="CV97" s="102">
        <f t="shared" si="178"/>
        <v>20.608833205843254</v>
      </c>
      <c r="CW97" s="102">
        <f t="shared" si="179"/>
        <v>22.688283042829241</v>
      </c>
      <c r="CX97" s="102">
        <f t="shared" si="180"/>
        <v>24.080771772953781</v>
      </c>
      <c r="CY97" s="102">
        <f t="shared" si="181"/>
        <v>25.82602431470988</v>
      </c>
      <c r="CZ97" s="102">
        <f t="shared" si="182"/>
        <v>27.942607184499188</v>
      </c>
      <c r="DA97" s="102">
        <f t="shared" si="183"/>
        <v>29.595027144246981</v>
      </c>
      <c r="DB97" s="102">
        <f t="shared" si="184"/>
        <v>31.22888058759311</v>
      </c>
      <c r="DC97" s="102">
        <f t="shared" si="185"/>
        <v>32.41713763729939</v>
      </c>
      <c r="DD97" s="102">
        <f t="shared" si="186"/>
        <v>34.7193856711053</v>
      </c>
      <c r="DE97" s="102">
        <f t="shared" si="187"/>
        <v>37.188732352526159</v>
      </c>
      <c r="DF97" s="102">
        <f t="shared" si="188"/>
        <v>39.156783091102177</v>
      </c>
      <c r="DG97" s="102">
        <f t="shared" si="189"/>
        <v>41.217666411686508</v>
      </c>
      <c r="DH97" s="102">
        <f t="shared" si="190"/>
        <v>42.424489977794444</v>
      </c>
      <c r="DI97" s="102">
        <f t="shared" si="191"/>
        <v>43.594180511099069</v>
      </c>
      <c r="DJ97" s="102">
        <f t="shared" si="192"/>
        <v>45.970694610511622</v>
      </c>
      <c r="DK97" s="102">
        <f t="shared" si="193"/>
        <v>48.310075677120857</v>
      </c>
      <c r="DL97" s="102">
        <f t="shared" si="194"/>
        <v>50.278126415696875</v>
      </c>
      <c r="DM97" s="102">
        <f t="shared" si="195"/>
        <v>52.283310187076218</v>
      </c>
      <c r="DN97" s="102">
        <f t="shared" si="196"/>
        <v>55.142553712931949</v>
      </c>
      <c r="DO97" s="102">
        <f t="shared" si="197"/>
        <v>56.683574574269777</v>
      </c>
      <c r="DP97" s="102">
        <f t="shared" si="198"/>
        <v>58.038930271591006</v>
      </c>
      <c r="DQ97" s="102">
        <f t="shared" si="199"/>
        <v>58.31742801761591</v>
      </c>
      <c r="DR97" s="102">
        <f t="shared" si="200"/>
        <v>59.784182813347101</v>
      </c>
      <c r="DS97" s="102">
        <f t="shared" si="201"/>
        <v>61.158105027069979</v>
      </c>
      <c r="DT97" s="102">
        <f t="shared" si="202"/>
        <v>62.680559372006144</v>
      </c>
      <c r="DU97" s="102">
        <f t="shared" si="203"/>
        <v>63.701717774097489</v>
      </c>
      <c r="DV97" s="102">
        <f t="shared" si="204"/>
        <v>65.576935930665201</v>
      </c>
      <c r="DW97" s="102">
        <f t="shared" si="205"/>
        <v>66.653793881961519</v>
      </c>
      <c r="DX97" s="102">
        <f t="shared" si="206"/>
        <v>67.099390275601365</v>
      </c>
      <c r="DY97" s="102">
        <f t="shared" si="207"/>
        <v>67.693518800454498</v>
      </c>
      <c r="DZ97" s="102">
        <f t="shared" si="208"/>
        <v>69.197406628989015</v>
      </c>
      <c r="EA97" s="102">
        <f t="shared" si="209"/>
        <v>70.107165932670384</v>
      </c>
      <c r="EB97" s="102">
        <f t="shared" si="237"/>
        <v>71.258289949573339</v>
      </c>
      <c r="EC97" s="102">
        <f t="shared" si="237"/>
        <v>0</v>
      </c>
      <c r="ED97" s="102">
        <f t="shared" si="237"/>
        <v>0</v>
      </c>
      <c r="EE97" s="102">
        <f t="shared" si="237"/>
        <v>0</v>
      </c>
      <c r="EF97" s="102">
        <f t="shared" si="237"/>
        <v>0</v>
      </c>
      <c r="EG97" s="102">
        <f t="shared" si="237"/>
        <v>0</v>
      </c>
      <c r="EH97" s="102">
        <f t="shared" si="237"/>
        <v>0</v>
      </c>
      <c r="EI97" s="102">
        <f t="shared" si="237"/>
        <v>0</v>
      </c>
      <c r="EJ97" s="102">
        <f t="shared" si="237"/>
        <v>0</v>
      </c>
      <c r="EK97" s="102">
        <f t="shared" si="237"/>
        <v>0</v>
      </c>
      <c r="EL97" s="102">
        <f t="shared" si="237"/>
        <v>0</v>
      </c>
      <c r="EM97" s="102">
        <f t="shared" si="237"/>
        <v>0</v>
      </c>
      <c r="EN97" s="102">
        <f t="shared" si="237"/>
        <v>0</v>
      </c>
      <c r="EO97" s="102">
        <f t="shared" si="237"/>
        <v>0</v>
      </c>
      <c r="EP97" s="102">
        <f t="shared" si="237"/>
        <v>0</v>
      </c>
      <c r="EQ97" s="102">
        <f t="shared" si="236"/>
        <v>0</v>
      </c>
      <c r="ER97" s="102">
        <f t="shared" si="236"/>
        <v>0</v>
      </c>
      <c r="ES97" s="102">
        <f t="shared" si="236"/>
        <v>0</v>
      </c>
      <c r="ET97" s="102">
        <f t="shared" si="236"/>
        <v>0</v>
      </c>
      <c r="EU97" s="102">
        <f t="shared" si="236"/>
        <v>0</v>
      </c>
      <c r="EW97">
        <v>97</v>
      </c>
      <c r="FB97" s="85">
        <f ca="1">HLOOKUP(FB$1,$F$1:$BZ$108,$EW97,FALSE)</f>
        <v>3590</v>
      </c>
      <c r="FC97" s="85">
        <f ca="1">HLOOKUP(FC$1,$F$1:$BZ$108,$EW97,FALSE)</f>
        <v>3614</v>
      </c>
      <c r="FD97" s="85">
        <f ca="1">HLOOKUP(FD$1,$F$1:$BZ$108,$EW97,FALSE)</f>
        <v>3646</v>
      </c>
      <c r="FE97" s="85">
        <f ca="1">HLOOKUP(FE$1,$F$1:$BZ$108,$EW97,FALSE)</f>
        <v>3727</v>
      </c>
      <c r="FF97" s="85">
        <f ca="1">HLOOKUP(FF$1,$F$1:$BZ$108,$EW97,FALSE)</f>
        <v>3776</v>
      </c>
      <c r="FG97" s="85">
        <f ca="1">HLOOKUP(FG$1,$F$1:$BZ$108,$EW97,FALSE)</f>
        <v>3838</v>
      </c>
      <c r="FI97" s="85">
        <f t="shared" ca="1" si="210"/>
        <v>46.054560676118264</v>
      </c>
      <c r="FJ97">
        <v>9.5999999999999992E-3</v>
      </c>
      <c r="FK97" s="85">
        <f ca="1">HLOOKUP(FK$1,$F$1:$BZ$108,$EW97,FALSE)/CA97*100000+FJ97</f>
        <v>712.59249949573336</v>
      </c>
      <c r="FL97" t="str">
        <f t="shared" si="211"/>
        <v xml:space="preserve">Trento </v>
      </c>
      <c r="FM97">
        <f t="shared" ca="1" si="219"/>
        <v>48.694086879868806</v>
      </c>
      <c r="FN97" t="str">
        <f t="shared" ca="1" si="212"/>
        <v xml:space="preserve">Nuoro </v>
      </c>
      <c r="FO97" s="2">
        <v>12</v>
      </c>
      <c r="FP97" s="128">
        <f t="shared" ca="1" si="220"/>
        <v>1.7229577395244731</v>
      </c>
      <c r="FQ97" t="str">
        <f t="shared" ca="1" si="213"/>
        <v xml:space="preserve">Taranto </v>
      </c>
      <c r="FR97" s="2">
        <v>12</v>
      </c>
      <c r="FS97">
        <f t="shared" ca="1" si="214"/>
        <v>7</v>
      </c>
      <c r="FT97">
        <f t="shared" ca="1" si="215"/>
        <v>19.009599999999999</v>
      </c>
      <c r="FU97" t="str">
        <f t="shared" ca="1" si="216"/>
        <v xml:space="preserve">Taranto </v>
      </c>
      <c r="FV97" s="85">
        <f t="shared" ca="1" si="217"/>
        <v>23.0106</v>
      </c>
      <c r="FW97" t="str">
        <f t="shared" ca="1" si="218"/>
        <v xml:space="preserve">Crotone </v>
      </c>
    </row>
    <row r="98" spans="1:179" x14ac:dyDescent="0.25">
      <c r="A98">
        <f>IF(B98='Cruscotto province'!$E$3,A97+1,A97)</f>
        <v>11</v>
      </c>
      <c r="B98" t="s">
        <v>78</v>
      </c>
      <c r="C98" t="s">
        <v>237</v>
      </c>
      <c r="D98" s="2">
        <f>IFERROR(_xlfn.NUMBERVALUE(VLOOKUP(C98,'Sel province'!$F$2:$J$150,5,FALSE)),0)</f>
        <v>2439</v>
      </c>
      <c r="E98" s="85"/>
      <c r="F98">
        <v>86</v>
      </c>
      <c r="G98" s="85">
        <v>89</v>
      </c>
      <c r="H98">
        <v>103</v>
      </c>
      <c r="I98">
        <v>110</v>
      </c>
      <c r="J98">
        <v>126</v>
      </c>
      <c r="K98">
        <v>136</v>
      </c>
      <c r="L98">
        <v>158</v>
      </c>
      <c r="M98">
        <v>185</v>
      </c>
      <c r="N98">
        <v>279</v>
      </c>
      <c r="O98">
        <v>327</v>
      </c>
      <c r="P98">
        <v>376</v>
      </c>
      <c r="Q98">
        <v>413</v>
      </c>
      <c r="R98">
        <v>452</v>
      </c>
      <c r="S98">
        <v>502</v>
      </c>
      <c r="T98">
        <v>591</v>
      </c>
      <c r="U98">
        <v>637</v>
      </c>
      <c r="V98">
        <v>719</v>
      </c>
      <c r="W98">
        <v>806</v>
      </c>
      <c r="X98">
        <v>935</v>
      </c>
      <c r="Y98">
        <v>999</v>
      </c>
      <c r="Z98">
        <v>1091</v>
      </c>
      <c r="AA98">
        <v>1177</v>
      </c>
      <c r="AB98">
        <v>1254</v>
      </c>
      <c r="AC98">
        <v>1310</v>
      </c>
      <c r="AD98">
        <v>1359</v>
      </c>
      <c r="AE98">
        <v>1402</v>
      </c>
      <c r="AF98">
        <v>1449</v>
      </c>
      <c r="AG98">
        <v>1522</v>
      </c>
      <c r="AH98">
        <v>1554</v>
      </c>
      <c r="AI98">
        <v>1606</v>
      </c>
      <c r="AJ98">
        <v>1657</v>
      </c>
      <c r="AK98">
        <v>1687</v>
      </c>
      <c r="AL98">
        <v>1712</v>
      </c>
      <c r="AM98">
        <v>1726</v>
      </c>
      <c r="AN98">
        <v>1738</v>
      </c>
      <c r="AO98">
        <v>1863</v>
      </c>
      <c r="AP98">
        <v>1906</v>
      </c>
      <c r="AQ98">
        <v>1944</v>
      </c>
      <c r="AR98">
        <v>1973</v>
      </c>
      <c r="AS98">
        <v>1983</v>
      </c>
      <c r="AT98">
        <v>1983</v>
      </c>
      <c r="AU98">
        <v>2032</v>
      </c>
      <c r="AV98">
        <v>2033</v>
      </c>
      <c r="AW98">
        <v>2135</v>
      </c>
      <c r="AX98">
        <v>2237</v>
      </c>
      <c r="AY98">
        <v>2300</v>
      </c>
      <c r="AZ98">
        <v>2315</v>
      </c>
      <c r="BA98">
        <v>2325</v>
      </c>
      <c r="BB98">
        <v>2351</v>
      </c>
      <c r="BC98">
        <v>2386</v>
      </c>
      <c r="BD98">
        <v>2395</v>
      </c>
      <c r="BE98">
        <v>2420</v>
      </c>
      <c r="BF98">
        <v>2439</v>
      </c>
      <c r="CA98" s="101">
        <v>885972</v>
      </c>
      <c r="CB98" s="102">
        <f t="shared" si="171"/>
        <v>0.97068530382450013</v>
      </c>
      <c r="CC98" s="102">
        <f t="shared" si="223"/>
        <v>1.004546419074192</v>
      </c>
      <c r="CD98" s="102">
        <f t="shared" si="224"/>
        <v>1.1625649569060874</v>
      </c>
      <c r="CE98" s="102">
        <f t="shared" si="225"/>
        <v>1.241574225822035</v>
      </c>
      <c r="CF98" s="102">
        <f t="shared" si="226"/>
        <v>1.4221668404870582</v>
      </c>
      <c r="CG98" s="102">
        <f t="shared" si="227"/>
        <v>1.5350372246526978</v>
      </c>
      <c r="CH98" s="102">
        <f t="shared" si="228"/>
        <v>1.7833520698171048</v>
      </c>
      <c r="CI98" s="102">
        <f t="shared" si="229"/>
        <v>2.0881021070643313</v>
      </c>
      <c r="CJ98" s="102">
        <f t="shared" si="230"/>
        <v>3.1490837182213429</v>
      </c>
      <c r="CK98" s="102">
        <f t="shared" si="231"/>
        <v>3.6908615622164134</v>
      </c>
      <c r="CL98" s="102">
        <f t="shared" si="232"/>
        <v>4.2439264446280465</v>
      </c>
      <c r="CM98" s="102">
        <f t="shared" si="233"/>
        <v>4.6615468660409132</v>
      </c>
      <c r="CN98" s="102">
        <f t="shared" si="234"/>
        <v>5.1017413642869078</v>
      </c>
      <c r="CO98" s="102">
        <f t="shared" si="235"/>
        <v>5.6660932851151058</v>
      </c>
      <c r="CP98" s="102">
        <f t="shared" si="172"/>
        <v>6.6706397041892975</v>
      </c>
      <c r="CQ98" s="102">
        <f t="shared" si="173"/>
        <v>7.1898434713512387</v>
      </c>
      <c r="CR98" s="102">
        <f t="shared" si="174"/>
        <v>8.1153806215094839</v>
      </c>
      <c r="CS98" s="102">
        <f t="shared" si="175"/>
        <v>9.0973529637505468</v>
      </c>
      <c r="CT98" s="102">
        <f t="shared" si="176"/>
        <v>10.553380919487298</v>
      </c>
      <c r="CU98" s="102">
        <f t="shared" si="177"/>
        <v>11.27575137814739</v>
      </c>
      <c r="CV98" s="102">
        <f t="shared" si="178"/>
        <v>12.314158912471273</v>
      </c>
      <c r="CW98" s="102">
        <f t="shared" si="179"/>
        <v>13.284844216295774</v>
      </c>
      <c r="CX98" s="102">
        <f t="shared" si="180"/>
        <v>14.153946174371198</v>
      </c>
      <c r="CY98" s="102">
        <f t="shared" si="181"/>
        <v>14.786020325698781</v>
      </c>
      <c r="CZ98" s="102">
        <f t="shared" si="182"/>
        <v>15.339085208110415</v>
      </c>
      <c r="DA98" s="102">
        <f t="shared" si="183"/>
        <v>15.824427860022665</v>
      </c>
      <c r="DB98" s="102">
        <f t="shared" si="184"/>
        <v>16.354918665601172</v>
      </c>
      <c r="DC98" s="102">
        <f t="shared" si="185"/>
        <v>17.17887247001034</v>
      </c>
      <c r="DD98" s="102">
        <f t="shared" si="186"/>
        <v>17.540057699340384</v>
      </c>
      <c r="DE98" s="102">
        <f t="shared" si="187"/>
        <v>18.126983697001709</v>
      </c>
      <c r="DF98" s="102">
        <f t="shared" si="188"/>
        <v>18.702622656246472</v>
      </c>
      <c r="DG98" s="102">
        <f t="shared" si="189"/>
        <v>19.041233808743392</v>
      </c>
      <c r="DH98" s="102">
        <f t="shared" si="190"/>
        <v>19.32340976915749</v>
      </c>
      <c r="DI98" s="102">
        <f t="shared" si="191"/>
        <v>19.481428306989386</v>
      </c>
      <c r="DJ98" s="102">
        <f t="shared" si="192"/>
        <v>19.616872767988152</v>
      </c>
      <c r="DK98" s="102">
        <f t="shared" si="193"/>
        <v>21.027752570058649</v>
      </c>
      <c r="DL98" s="102">
        <f t="shared" si="194"/>
        <v>21.5130952219709</v>
      </c>
      <c r="DM98" s="102">
        <f t="shared" si="195"/>
        <v>21.942002681800329</v>
      </c>
      <c r="DN98" s="102">
        <f t="shared" si="196"/>
        <v>22.26932679588068</v>
      </c>
      <c r="DO98" s="102">
        <f t="shared" si="197"/>
        <v>22.382197180046322</v>
      </c>
      <c r="DP98" s="102">
        <f t="shared" si="198"/>
        <v>22.382197180046322</v>
      </c>
      <c r="DQ98" s="102">
        <f t="shared" si="199"/>
        <v>22.935262062457959</v>
      </c>
      <c r="DR98" s="102">
        <f t="shared" si="200"/>
        <v>22.94654910087452</v>
      </c>
      <c r="DS98" s="102">
        <f t="shared" si="201"/>
        <v>24.097827019364043</v>
      </c>
      <c r="DT98" s="102">
        <f t="shared" si="202"/>
        <v>25.249104937853566</v>
      </c>
      <c r="DU98" s="102">
        <f t="shared" si="203"/>
        <v>25.960188358097096</v>
      </c>
      <c r="DV98" s="102">
        <f t="shared" si="204"/>
        <v>26.129493934345557</v>
      </c>
      <c r="DW98" s="102">
        <f t="shared" si="205"/>
        <v>26.242364318511193</v>
      </c>
      <c r="DX98" s="102">
        <f t="shared" si="206"/>
        <v>26.535827317341855</v>
      </c>
      <c r="DY98" s="102">
        <f t="shared" si="207"/>
        <v>26.930873661921598</v>
      </c>
      <c r="DZ98" s="102">
        <f t="shared" si="208"/>
        <v>27.032457007670672</v>
      </c>
      <c r="EA98" s="102">
        <f t="shared" si="209"/>
        <v>27.314632968084769</v>
      </c>
      <c r="EB98" s="102">
        <f t="shared" si="237"/>
        <v>27.529086697999485</v>
      </c>
      <c r="EC98" s="102">
        <f t="shared" si="237"/>
        <v>0</v>
      </c>
      <c r="ED98" s="102">
        <f t="shared" si="237"/>
        <v>0</v>
      </c>
      <c r="EE98" s="102">
        <f t="shared" si="237"/>
        <v>0</v>
      </c>
      <c r="EF98" s="102">
        <f t="shared" si="237"/>
        <v>0</v>
      </c>
      <c r="EG98" s="102">
        <f t="shared" si="237"/>
        <v>0</v>
      </c>
      <c r="EH98" s="102">
        <f t="shared" si="237"/>
        <v>0</v>
      </c>
      <c r="EI98" s="102">
        <f t="shared" si="237"/>
        <v>0</v>
      </c>
      <c r="EJ98" s="102">
        <f t="shared" si="237"/>
        <v>0</v>
      </c>
      <c r="EK98" s="102">
        <f t="shared" si="237"/>
        <v>0</v>
      </c>
      <c r="EL98" s="102">
        <f t="shared" si="237"/>
        <v>0</v>
      </c>
      <c r="EM98" s="102">
        <f t="shared" si="237"/>
        <v>0</v>
      </c>
      <c r="EN98" s="102">
        <f t="shared" si="237"/>
        <v>0</v>
      </c>
      <c r="EO98" s="102">
        <f t="shared" si="237"/>
        <v>0</v>
      </c>
      <c r="EP98" s="102">
        <f t="shared" si="237"/>
        <v>0</v>
      </c>
      <c r="EQ98" s="102">
        <f t="shared" si="236"/>
        <v>0</v>
      </c>
      <c r="ER98" s="102">
        <f t="shared" si="236"/>
        <v>0</v>
      </c>
      <c r="ES98" s="102">
        <f t="shared" si="236"/>
        <v>0</v>
      </c>
      <c r="ET98" s="102">
        <f t="shared" si="236"/>
        <v>0</v>
      </c>
      <c r="EU98" s="102">
        <f t="shared" si="236"/>
        <v>0</v>
      </c>
      <c r="EW98">
        <v>98</v>
      </c>
      <c r="FB98" s="85">
        <f ca="1">HLOOKUP(FB$1,$F$1:$BZ$108,$EW98,FALSE)</f>
        <v>2325</v>
      </c>
      <c r="FC98" s="85">
        <f ca="1">HLOOKUP(FC$1,$F$1:$BZ$108,$EW98,FALSE)</f>
        <v>2351</v>
      </c>
      <c r="FD98" s="85">
        <f ca="1">HLOOKUP(FD$1,$F$1:$BZ$108,$EW98,FALSE)</f>
        <v>2386</v>
      </c>
      <c r="FE98" s="85">
        <f ca="1">HLOOKUP(FE$1,$F$1:$BZ$108,$EW98,FALSE)</f>
        <v>2395</v>
      </c>
      <c r="FF98" s="85">
        <f ca="1">HLOOKUP(FF$1,$F$1:$BZ$108,$EW98,FALSE)</f>
        <v>2420</v>
      </c>
      <c r="FG98" s="85">
        <f ca="1">HLOOKUP(FG$1,$F$1:$BZ$108,$EW98,FALSE)</f>
        <v>2439</v>
      </c>
      <c r="FI98" s="85">
        <f t="shared" ca="1" si="210"/>
        <v>12.876923794882908</v>
      </c>
      <c r="FJ98">
        <v>9.7000000000000003E-3</v>
      </c>
      <c r="FK98" s="85">
        <f ca="1">HLOOKUP(FK$1,$F$1:$BZ$108,$EW98,FALSE)/CA98*100000+FJ98</f>
        <v>275.30056697999487</v>
      </c>
      <c r="FL98" t="str">
        <f t="shared" si="211"/>
        <v xml:space="preserve">Treviso </v>
      </c>
      <c r="FM98">
        <f t="shared" ca="1" si="219"/>
        <v>47.217931995251966</v>
      </c>
      <c r="FN98" t="str">
        <f t="shared" ca="1" si="212"/>
        <v xml:space="preserve">Potenza </v>
      </c>
      <c r="FO98" s="2">
        <v>11</v>
      </c>
      <c r="FP98" s="128">
        <f t="shared" ca="1" si="220"/>
        <v>1.5170793614999902</v>
      </c>
      <c r="FQ98" t="str">
        <f t="shared" ca="1" si="213"/>
        <v xml:space="preserve">Caserta </v>
      </c>
      <c r="FR98" s="2">
        <v>11</v>
      </c>
      <c r="FS98">
        <f t="shared" ca="1" si="214"/>
        <v>9</v>
      </c>
      <c r="FT98">
        <f t="shared" ca="1" si="215"/>
        <v>20.009699999999999</v>
      </c>
      <c r="FU98" t="str">
        <f t="shared" ca="1" si="216"/>
        <v xml:space="preserve">Caserta </v>
      </c>
      <c r="FV98" s="85">
        <f t="shared" ca="1" si="217"/>
        <v>23.01</v>
      </c>
      <c r="FW98" t="str">
        <f t="shared" ca="1" si="218"/>
        <v xml:space="preserve">Catanzaro </v>
      </c>
    </row>
    <row r="99" spans="1:179" x14ac:dyDescent="0.25">
      <c r="A99">
        <f>IF(B99='Cruscotto province'!$E$3,A98+1,A98)</f>
        <v>11</v>
      </c>
      <c r="B99" t="s">
        <v>66</v>
      </c>
      <c r="C99" t="s">
        <v>238</v>
      </c>
      <c r="D99" s="2">
        <f>IFERROR(_xlfn.NUMBERVALUE(VLOOKUP(C99,'Sel province'!$F$2:$J$150,5,FALSE)),0)</f>
        <v>1177</v>
      </c>
      <c r="E99" s="85"/>
      <c r="F99">
        <v>5</v>
      </c>
      <c r="G99" s="85">
        <v>5</v>
      </c>
      <c r="H99">
        <v>7</v>
      </c>
      <c r="I99">
        <v>11</v>
      </c>
      <c r="J99">
        <v>25</v>
      </c>
      <c r="K99">
        <v>25</v>
      </c>
      <c r="L99">
        <v>53</v>
      </c>
      <c r="M99">
        <v>57</v>
      </c>
      <c r="N99">
        <v>57</v>
      </c>
      <c r="O99">
        <v>131</v>
      </c>
      <c r="P99">
        <v>148</v>
      </c>
      <c r="Q99">
        <v>140</v>
      </c>
      <c r="R99">
        <v>164</v>
      </c>
      <c r="S99">
        <v>177</v>
      </c>
      <c r="T99">
        <v>180</v>
      </c>
      <c r="U99">
        <v>208</v>
      </c>
      <c r="V99">
        <v>216</v>
      </c>
      <c r="W99">
        <v>270</v>
      </c>
      <c r="X99">
        <v>297</v>
      </c>
      <c r="Y99">
        <v>320</v>
      </c>
      <c r="Z99">
        <v>329</v>
      </c>
      <c r="AA99">
        <v>355</v>
      </c>
      <c r="AB99">
        <v>385</v>
      </c>
      <c r="AC99">
        <v>411</v>
      </c>
      <c r="AD99">
        <v>452</v>
      </c>
      <c r="AE99">
        <v>476</v>
      </c>
      <c r="AF99">
        <v>494</v>
      </c>
      <c r="AG99">
        <v>545</v>
      </c>
      <c r="AH99">
        <v>575</v>
      </c>
      <c r="AI99">
        <v>598</v>
      </c>
      <c r="AJ99">
        <v>629</v>
      </c>
      <c r="AK99">
        <v>651</v>
      </c>
      <c r="AL99">
        <v>670</v>
      </c>
      <c r="AM99">
        <v>708</v>
      </c>
      <c r="AN99">
        <v>733</v>
      </c>
      <c r="AO99">
        <v>763</v>
      </c>
      <c r="AP99">
        <v>821</v>
      </c>
      <c r="AQ99">
        <v>857</v>
      </c>
      <c r="AR99">
        <v>872</v>
      </c>
      <c r="AS99">
        <v>890</v>
      </c>
      <c r="AT99">
        <v>916</v>
      </c>
      <c r="AU99">
        <v>945</v>
      </c>
      <c r="AV99">
        <v>961</v>
      </c>
      <c r="AW99">
        <v>1011</v>
      </c>
      <c r="AX99">
        <v>1067</v>
      </c>
      <c r="AY99">
        <v>1102</v>
      </c>
      <c r="AZ99">
        <v>1108</v>
      </c>
      <c r="BA99">
        <v>1122</v>
      </c>
      <c r="BB99">
        <v>1125</v>
      </c>
      <c r="BC99">
        <v>1136</v>
      </c>
      <c r="BD99">
        <v>1152</v>
      </c>
      <c r="BE99">
        <v>1164</v>
      </c>
      <c r="BF99">
        <v>1177</v>
      </c>
      <c r="CA99" s="101">
        <v>234682</v>
      </c>
      <c r="CB99" s="102">
        <f t="shared" si="171"/>
        <v>0.21305426065910466</v>
      </c>
      <c r="CC99" s="102">
        <f t="shared" si="223"/>
        <v>0.21305426065910466</v>
      </c>
      <c r="CD99" s="102">
        <f t="shared" si="224"/>
        <v>0.29827596492274649</v>
      </c>
      <c r="CE99" s="102">
        <f t="shared" si="225"/>
        <v>0.46871937345003029</v>
      </c>
      <c r="CF99" s="102">
        <f t="shared" si="226"/>
        <v>1.0652713032955232</v>
      </c>
      <c r="CG99" s="102">
        <f t="shared" si="227"/>
        <v>1.0652713032955232</v>
      </c>
      <c r="CH99" s="102">
        <f t="shared" si="228"/>
        <v>2.2583751629865092</v>
      </c>
      <c r="CI99" s="102">
        <f t="shared" si="229"/>
        <v>2.4288185715137929</v>
      </c>
      <c r="CJ99" s="102">
        <f t="shared" si="230"/>
        <v>2.4288185715137929</v>
      </c>
      <c r="CK99" s="102">
        <f t="shared" si="231"/>
        <v>5.5820216292685423</v>
      </c>
      <c r="CL99" s="102">
        <f t="shared" si="232"/>
        <v>6.3064061155094979</v>
      </c>
      <c r="CM99" s="102">
        <f t="shared" si="233"/>
        <v>5.9655192984549306</v>
      </c>
      <c r="CN99" s="102">
        <f t="shared" si="234"/>
        <v>6.9881797496186335</v>
      </c>
      <c r="CO99" s="102">
        <f t="shared" si="235"/>
        <v>7.5421208273323055</v>
      </c>
      <c r="CP99" s="102">
        <f t="shared" ref="CP99:CP108" si="238">+T99/$CA99*10000</f>
        <v>7.6699533837277674</v>
      </c>
      <c r="CQ99" s="102">
        <f t="shared" ref="CQ99:CQ108" si="239">+U99/$CA99*10000</f>
        <v>8.8630572434187549</v>
      </c>
      <c r="CR99" s="102">
        <f t="shared" ref="CR99:CR108" si="240">+V99/$CA99*10000</f>
        <v>9.2039440604733205</v>
      </c>
      <c r="CS99" s="102">
        <f t="shared" ref="CS99:CS108" si="241">+W99/$CA99*10000</f>
        <v>11.504930075591652</v>
      </c>
      <c r="CT99" s="102">
        <f t="shared" ref="CT99:CT108" si="242">+X99/$CA99*10000</f>
        <v>12.655423083150817</v>
      </c>
      <c r="CU99" s="102">
        <f t="shared" ref="CU99:CU108" si="243">+Y99/$CA99*10000</f>
        <v>13.635472682182698</v>
      </c>
      <c r="CV99" s="102">
        <f t="shared" ref="CV99:CV108" si="244">+Z99/$CA99*10000</f>
        <v>14.018970351369086</v>
      </c>
      <c r="CW99" s="102">
        <f t="shared" ref="CW99:CW108" si="245">+AA99/$CA99*10000</f>
        <v>15.12685250679643</v>
      </c>
      <c r="CX99" s="102">
        <f t="shared" ref="CX99:CX108" si="246">+AB99/$CA99*10000</f>
        <v>16.405178070751059</v>
      </c>
      <c r="CY99" s="102">
        <f t="shared" ref="CY99:CY108" si="247">+AC99/$CA99*10000</f>
        <v>17.513060226178403</v>
      </c>
      <c r="CZ99" s="102">
        <f t="shared" ref="CZ99:CZ108" si="248">+AD99/$CA99*10000</f>
        <v>19.260105163583059</v>
      </c>
      <c r="DA99" s="102">
        <f t="shared" ref="DA99:DA108" si="249">+AE99/$CA99*10000</f>
        <v>20.282765614746765</v>
      </c>
      <c r="DB99" s="102">
        <f t="shared" ref="DB99:DB108" si="250">+AF99/$CA99*10000</f>
        <v>21.049760953119542</v>
      </c>
      <c r="DC99" s="102">
        <f t="shared" ref="DC99:DC108" si="251">+AG99/$CA99*10000</f>
        <v>23.222914411842407</v>
      </c>
      <c r="DD99" s="102">
        <f t="shared" ref="DD99:DD108" si="252">+AH99/$CA99*10000</f>
        <v>24.501239975797034</v>
      </c>
      <c r="DE99" s="102">
        <f t="shared" ref="DE99:DE108" si="253">+AI99/$CA99*10000</f>
        <v>25.481289574828917</v>
      </c>
      <c r="DF99" s="102">
        <f t="shared" ref="DF99:DF108" si="254">+AJ99/$CA99*10000</f>
        <v>26.802225990915368</v>
      </c>
      <c r="DG99" s="102">
        <f t="shared" ref="DG99:DG108" si="255">+AK99/$CA99*10000</f>
        <v>27.739664737815428</v>
      </c>
      <c r="DH99" s="102">
        <f t="shared" ref="DH99:DH108" si="256">+AL99/$CA99*10000</f>
        <v>28.549270928320027</v>
      </c>
      <c r="DI99" s="102">
        <f t="shared" ref="DI99:DI108" si="257">+AM99/$CA99*10000</f>
        <v>30.168483309329222</v>
      </c>
      <c r="DJ99" s="102">
        <f t="shared" ref="DJ99:DJ108" si="258">+AN99/$CA99*10000</f>
        <v>31.233754612624743</v>
      </c>
      <c r="DK99" s="102">
        <f t="shared" ref="DK99:DK108" si="259">+AO99/$CA99*10000</f>
        <v>32.512080176579367</v>
      </c>
      <c r="DL99" s="102">
        <f t="shared" ref="DL99:DL108" si="260">+AP99/$CA99*10000</f>
        <v>34.983509600224984</v>
      </c>
      <c r="DM99" s="102">
        <f t="shared" ref="DM99:DM108" si="261">+AQ99/$CA99*10000</f>
        <v>36.517500276970537</v>
      </c>
      <c r="DN99" s="102">
        <f t="shared" ref="DN99:DN108" si="262">+AR99/$CA99*10000</f>
        <v>37.156663058947856</v>
      </c>
      <c r="DO99" s="102">
        <f t="shared" ref="DO99:DO108" si="263">+AS99/$CA99*10000</f>
        <v>37.923658397320629</v>
      </c>
      <c r="DP99" s="102">
        <f t="shared" ref="DP99:DP108" si="264">+AT99/$CA99*10000</f>
        <v>39.031540552747977</v>
      </c>
      <c r="DQ99" s="102">
        <f t="shared" ref="DQ99:DQ108" si="265">+AU99/$CA99*10000</f>
        <v>40.267255264570778</v>
      </c>
      <c r="DR99" s="102">
        <f t="shared" ref="DR99:DR108" si="266">+AV99/$CA99*10000</f>
        <v>40.94902889867992</v>
      </c>
      <c r="DS99" s="102">
        <f t="shared" ref="DS99:DS108" si="267">+AW99/$CA99*10000</f>
        <v>43.079571505270962</v>
      </c>
      <c r="DT99" s="102">
        <f t="shared" ref="DT99:DT108" si="268">+AX99/$CA99*10000</f>
        <v>45.465779224652941</v>
      </c>
      <c r="DU99" s="102">
        <f t="shared" ref="DU99:DU108" si="269">+AY99/$CA99*10000</f>
        <v>46.957159049266672</v>
      </c>
      <c r="DV99" s="102">
        <f t="shared" ref="DV99:DV108" si="270">+AZ99/$CA99*10000</f>
        <v>47.212824162057593</v>
      </c>
      <c r="DW99" s="102">
        <f t="shared" ref="DW99:DW108" si="271">+BA99/$CA99*10000</f>
        <v>47.809376091903083</v>
      </c>
      <c r="DX99" s="102">
        <f t="shared" ref="DX99:DX108" si="272">+BB99/$CA99*10000</f>
        <v>47.937208648298551</v>
      </c>
      <c r="DY99" s="102">
        <f t="shared" ref="DY99:DY108" si="273">+BC99/$CA99*10000</f>
        <v>48.405928021748579</v>
      </c>
      <c r="DZ99" s="102">
        <f t="shared" ref="DZ99:DZ108" si="274">+BD99/$CA99*10000</f>
        <v>49.087701655857714</v>
      </c>
      <c r="EA99" s="102">
        <f t="shared" ref="EA99:EA108" si="275">+BE99/$CA99*10000</f>
        <v>49.599031881439572</v>
      </c>
      <c r="EB99" s="102">
        <f t="shared" si="237"/>
        <v>50.152972959153239</v>
      </c>
      <c r="EC99" s="102">
        <f t="shared" si="237"/>
        <v>0</v>
      </c>
      <c r="ED99" s="102">
        <f t="shared" si="237"/>
        <v>0</v>
      </c>
      <c r="EE99" s="102">
        <f t="shared" si="237"/>
        <v>0</v>
      </c>
      <c r="EF99" s="102">
        <f t="shared" si="237"/>
        <v>0</v>
      </c>
      <c r="EG99" s="102">
        <f t="shared" si="237"/>
        <v>0</v>
      </c>
      <c r="EH99" s="102">
        <f t="shared" si="237"/>
        <v>0</v>
      </c>
      <c r="EI99" s="102">
        <f t="shared" si="237"/>
        <v>0</v>
      </c>
      <c r="EJ99" s="102">
        <f t="shared" si="237"/>
        <v>0</v>
      </c>
      <c r="EK99" s="102">
        <f t="shared" si="237"/>
        <v>0</v>
      </c>
      <c r="EL99" s="102">
        <f t="shared" si="237"/>
        <v>0</v>
      </c>
      <c r="EM99" s="102">
        <f t="shared" si="237"/>
        <v>0</v>
      </c>
      <c r="EN99" s="102">
        <f t="shared" si="237"/>
        <v>0</v>
      </c>
      <c r="EO99" s="102">
        <f t="shared" si="237"/>
        <v>0</v>
      </c>
      <c r="EP99" s="102">
        <f t="shared" si="237"/>
        <v>0</v>
      </c>
      <c r="EQ99" s="102">
        <f t="shared" si="236"/>
        <v>0</v>
      </c>
      <c r="ER99" s="102">
        <f t="shared" si="236"/>
        <v>0</v>
      </c>
      <c r="ES99" s="102">
        <f t="shared" si="236"/>
        <v>0</v>
      </c>
      <c r="ET99" s="102">
        <f t="shared" si="236"/>
        <v>0</v>
      </c>
      <c r="EU99" s="102">
        <f t="shared" si="236"/>
        <v>0</v>
      </c>
      <c r="EW99">
        <v>99</v>
      </c>
      <c r="FB99" s="85">
        <f ca="1">HLOOKUP(FB$1,$F$1:$BZ$108,$EW99,FALSE)</f>
        <v>1122</v>
      </c>
      <c r="FC99" s="85">
        <f ca="1">HLOOKUP(FC$1,$F$1:$BZ$108,$EW99,FALSE)</f>
        <v>1125</v>
      </c>
      <c r="FD99" s="85">
        <f ca="1">HLOOKUP(FD$1,$F$1:$BZ$108,$EW99,FALSE)</f>
        <v>1136</v>
      </c>
      <c r="FE99" s="85">
        <f ca="1">HLOOKUP(FE$1,$F$1:$BZ$108,$EW99,FALSE)</f>
        <v>1152</v>
      </c>
      <c r="FF99" s="85">
        <f ca="1">HLOOKUP(FF$1,$F$1:$BZ$108,$EW99,FALSE)</f>
        <v>1164</v>
      </c>
      <c r="FG99" s="85">
        <f ca="1">HLOOKUP(FG$1,$F$1:$BZ$108,$EW99,FALSE)</f>
        <v>1177</v>
      </c>
      <c r="FI99" s="85">
        <f t="shared" ca="1" si="210"/>
        <v>23.445768672501512</v>
      </c>
      <c r="FJ99">
        <v>9.7999999999999997E-3</v>
      </c>
      <c r="FK99" s="85">
        <f ca="1">HLOOKUP(FK$1,$F$1:$BZ$108,$EW99,FALSE)/CA99*100000+FJ99</f>
        <v>501.53952959153236</v>
      </c>
      <c r="FL99" t="str">
        <f t="shared" si="211"/>
        <v xml:space="preserve">Trieste </v>
      </c>
      <c r="FM99">
        <f t="shared" ca="1" si="219"/>
        <v>44.964928232534881</v>
      </c>
      <c r="FN99" t="str">
        <f t="shared" ca="1" si="212"/>
        <v xml:space="preserve">Reggio di Calabria </v>
      </c>
      <c r="FO99" s="2">
        <v>10</v>
      </c>
      <c r="FP99" s="128">
        <f t="shared" ca="1" si="220"/>
        <v>1.3689122326658492</v>
      </c>
      <c r="FQ99" t="str">
        <f t="shared" ca="1" si="213"/>
        <v xml:space="preserve">Perugia </v>
      </c>
      <c r="FR99" s="2">
        <v>10</v>
      </c>
      <c r="FS99">
        <f t="shared" ca="1" si="214"/>
        <v>41</v>
      </c>
      <c r="FT99">
        <f t="shared" ca="1" si="215"/>
        <v>51.009799999999998</v>
      </c>
      <c r="FU99" t="str">
        <f t="shared" ca="1" si="216"/>
        <v xml:space="preserve">Perugia </v>
      </c>
      <c r="FV99" s="85">
        <f t="shared" ca="1" si="217"/>
        <v>23.0091</v>
      </c>
      <c r="FW99" t="str">
        <f t="shared" ca="1" si="218"/>
        <v xml:space="preserve">Cagliari </v>
      </c>
    </row>
    <row r="100" spans="1:179" x14ac:dyDescent="0.25">
      <c r="A100">
        <f>IF(B100='Cruscotto province'!$E$3,A99+1,A99)</f>
        <v>11</v>
      </c>
      <c r="B100" t="s">
        <v>66</v>
      </c>
      <c r="C100" t="s">
        <v>239</v>
      </c>
      <c r="D100" s="2">
        <f>IFERROR(_xlfn.NUMBERVALUE(VLOOKUP(C100,'Sel province'!$F$2:$J$150,5,FALSE)),0)</f>
        <v>937</v>
      </c>
      <c r="E100" s="85"/>
      <c r="F100">
        <v>8</v>
      </c>
      <c r="G100" s="85">
        <v>11</v>
      </c>
      <c r="H100">
        <v>18</v>
      </c>
      <c r="I100">
        <v>23</v>
      </c>
      <c r="J100">
        <v>24</v>
      </c>
      <c r="K100">
        <v>24</v>
      </c>
      <c r="L100">
        <v>26</v>
      </c>
      <c r="M100">
        <v>44</v>
      </c>
      <c r="N100">
        <v>44</v>
      </c>
      <c r="O100">
        <v>75</v>
      </c>
      <c r="P100">
        <v>88</v>
      </c>
      <c r="Q100">
        <v>129</v>
      </c>
      <c r="R100">
        <v>152</v>
      </c>
      <c r="S100">
        <v>145</v>
      </c>
      <c r="T100">
        <v>181</v>
      </c>
      <c r="U100">
        <v>266</v>
      </c>
      <c r="V100">
        <v>296</v>
      </c>
      <c r="W100">
        <v>338</v>
      </c>
      <c r="X100">
        <v>361</v>
      </c>
      <c r="Y100">
        <v>385</v>
      </c>
      <c r="Z100">
        <v>405</v>
      </c>
      <c r="AA100">
        <v>431</v>
      </c>
      <c r="AB100">
        <v>460</v>
      </c>
      <c r="AC100">
        <v>487</v>
      </c>
      <c r="AD100">
        <v>530</v>
      </c>
      <c r="AE100">
        <v>536</v>
      </c>
      <c r="AF100">
        <v>524</v>
      </c>
      <c r="AG100">
        <v>536</v>
      </c>
      <c r="AH100">
        <v>576</v>
      </c>
      <c r="AI100">
        <v>641</v>
      </c>
      <c r="AJ100">
        <v>681</v>
      </c>
      <c r="AK100">
        <v>754</v>
      </c>
      <c r="AL100">
        <v>786</v>
      </c>
      <c r="AM100">
        <v>793</v>
      </c>
      <c r="AN100">
        <v>813</v>
      </c>
      <c r="AO100">
        <v>830</v>
      </c>
      <c r="AP100">
        <v>839</v>
      </c>
      <c r="AQ100">
        <v>845</v>
      </c>
      <c r="AR100">
        <v>865</v>
      </c>
      <c r="AS100">
        <v>873</v>
      </c>
      <c r="AT100">
        <v>884</v>
      </c>
      <c r="AU100">
        <v>890</v>
      </c>
      <c r="AV100">
        <v>891</v>
      </c>
      <c r="AW100">
        <v>895</v>
      </c>
      <c r="AX100">
        <v>897</v>
      </c>
      <c r="AY100">
        <v>906</v>
      </c>
      <c r="AZ100">
        <v>910</v>
      </c>
      <c r="BA100">
        <v>915</v>
      </c>
      <c r="BB100">
        <v>921</v>
      </c>
      <c r="BC100">
        <v>929</v>
      </c>
      <c r="BD100">
        <v>931</v>
      </c>
      <c r="BE100">
        <v>935</v>
      </c>
      <c r="BF100">
        <v>937</v>
      </c>
      <c r="CA100" s="101">
        <v>531466</v>
      </c>
      <c r="CB100" s="102">
        <f t="shared" si="171"/>
        <v>0.15052703277349821</v>
      </c>
      <c r="CC100" s="102">
        <f t="shared" si="223"/>
        <v>0.20697467006356002</v>
      </c>
      <c r="CD100" s="102">
        <f t="shared" si="224"/>
        <v>0.33868582374037098</v>
      </c>
      <c r="CE100" s="102">
        <f t="shared" si="225"/>
        <v>0.4327652192238074</v>
      </c>
      <c r="CF100" s="102">
        <f t="shared" si="226"/>
        <v>0.45158109832049464</v>
      </c>
      <c r="CG100" s="102">
        <f t="shared" si="227"/>
        <v>0.45158109832049464</v>
      </c>
      <c r="CH100" s="102">
        <f t="shared" si="228"/>
        <v>0.4892128565138692</v>
      </c>
      <c r="CI100" s="102">
        <f t="shared" si="229"/>
        <v>0.82789868025424007</v>
      </c>
      <c r="CJ100" s="102">
        <f t="shared" si="230"/>
        <v>0.82789868025424007</v>
      </c>
      <c r="CK100" s="102">
        <f t="shared" si="231"/>
        <v>1.4111909322515459</v>
      </c>
      <c r="CL100" s="102">
        <f t="shared" si="232"/>
        <v>1.6557973605084801</v>
      </c>
      <c r="CM100" s="102">
        <f t="shared" si="233"/>
        <v>2.4272484034726585</v>
      </c>
      <c r="CN100" s="102">
        <f t="shared" si="234"/>
        <v>2.8600136226964659</v>
      </c>
      <c r="CO100" s="102">
        <f t="shared" si="235"/>
        <v>2.7283024690196549</v>
      </c>
      <c r="CP100" s="102">
        <f t="shared" si="238"/>
        <v>3.4056741165003968</v>
      </c>
      <c r="CQ100" s="102">
        <f t="shared" si="239"/>
        <v>5.0050238397188149</v>
      </c>
      <c r="CR100" s="102">
        <f t="shared" si="240"/>
        <v>5.5695002126194337</v>
      </c>
      <c r="CS100" s="102">
        <f t="shared" si="241"/>
        <v>6.3597671346802986</v>
      </c>
      <c r="CT100" s="102">
        <f t="shared" si="242"/>
        <v>6.7925323539041074</v>
      </c>
      <c r="CU100" s="102">
        <f t="shared" si="243"/>
        <v>7.2441134522246013</v>
      </c>
      <c r="CV100" s="102">
        <f t="shared" si="244"/>
        <v>7.6204310341583472</v>
      </c>
      <c r="CW100" s="102">
        <f t="shared" si="245"/>
        <v>8.109643890672217</v>
      </c>
      <c r="CX100" s="102">
        <f t="shared" si="246"/>
        <v>8.6553043844761461</v>
      </c>
      <c r="CY100" s="102">
        <f t="shared" si="247"/>
        <v>9.1633331200867048</v>
      </c>
      <c r="CZ100" s="102">
        <f t="shared" si="248"/>
        <v>9.9724159212442576</v>
      </c>
      <c r="DA100" s="102">
        <f t="shared" si="249"/>
        <v>10.08531119582438</v>
      </c>
      <c r="DB100" s="102">
        <f t="shared" si="250"/>
        <v>9.8595206466641336</v>
      </c>
      <c r="DC100" s="102">
        <f t="shared" si="251"/>
        <v>10.08531119582438</v>
      </c>
      <c r="DD100" s="102">
        <f t="shared" si="252"/>
        <v>10.837946359691871</v>
      </c>
      <c r="DE100" s="102">
        <f t="shared" si="253"/>
        <v>12.060978500976542</v>
      </c>
      <c r="DF100" s="102">
        <f t="shared" si="254"/>
        <v>12.813613664844036</v>
      </c>
      <c r="DG100" s="102">
        <f t="shared" si="255"/>
        <v>14.187172838902207</v>
      </c>
      <c r="DH100" s="102">
        <f t="shared" si="256"/>
        <v>14.789280969996199</v>
      </c>
      <c r="DI100" s="102">
        <f t="shared" si="257"/>
        <v>14.92099212367301</v>
      </c>
      <c r="DJ100" s="102">
        <f t="shared" si="258"/>
        <v>15.297309705606757</v>
      </c>
      <c r="DK100" s="102">
        <f t="shared" si="259"/>
        <v>15.61717965025044</v>
      </c>
      <c r="DL100" s="102">
        <f t="shared" si="260"/>
        <v>15.786522562120625</v>
      </c>
      <c r="DM100" s="102">
        <f t="shared" si="261"/>
        <v>15.899417836700749</v>
      </c>
      <c r="DN100" s="102">
        <f t="shared" si="262"/>
        <v>16.275735418634493</v>
      </c>
      <c r="DO100" s="102">
        <f t="shared" si="263"/>
        <v>16.426262451407993</v>
      </c>
      <c r="DP100" s="102">
        <f t="shared" si="264"/>
        <v>16.633237121471552</v>
      </c>
      <c r="DQ100" s="102">
        <f t="shared" si="265"/>
        <v>16.746132396051678</v>
      </c>
      <c r="DR100" s="102">
        <f t="shared" si="266"/>
        <v>16.764948275148363</v>
      </c>
      <c r="DS100" s="102">
        <f t="shared" si="267"/>
        <v>16.840211791535111</v>
      </c>
      <c r="DT100" s="102">
        <f t="shared" si="268"/>
        <v>16.877843549728489</v>
      </c>
      <c r="DU100" s="102">
        <f t="shared" si="269"/>
        <v>17.04718646159867</v>
      </c>
      <c r="DV100" s="102">
        <f t="shared" si="270"/>
        <v>17.122449977985422</v>
      </c>
      <c r="DW100" s="102">
        <f t="shared" si="271"/>
        <v>17.216529373468859</v>
      </c>
      <c r="DX100" s="102">
        <f t="shared" si="272"/>
        <v>17.329424648048981</v>
      </c>
      <c r="DY100" s="102">
        <f t="shared" si="273"/>
        <v>17.479951680822481</v>
      </c>
      <c r="DZ100" s="102">
        <f t="shared" si="274"/>
        <v>17.517583439015855</v>
      </c>
      <c r="EA100" s="102">
        <f t="shared" si="275"/>
        <v>17.592846955402603</v>
      </c>
      <c r="EB100" s="102">
        <f t="shared" si="237"/>
        <v>17.630478713595977</v>
      </c>
      <c r="EC100" s="102">
        <f t="shared" si="237"/>
        <v>0</v>
      </c>
      <c r="ED100" s="102">
        <f t="shared" si="237"/>
        <v>0</v>
      </c>
      <c r="EE100" s="102">
        <f t="shared" si="237"/>
        <v>0</v>
      </c>
      <c r="EF100" s="102">
        <f t="shared" si="237"/>
        <v>0</v>
      </c>
      <c r="EG100" s="102">
        <f t="shared" si="237"/>
        <v>0</v>
      </c>
      <c r="EH100" s="102">
        <f t="shared" si="237"/>
        <v>0</v>
      </c>
      <c r="EI100" s="102">
        <f t="shared" si="237"/>
        <v>0</v>
      </c>
      <c r="EJ100" s="102">
        <f t="shared" si="237"/>
        <v>0</v>
      </c>
      <c r="EK100" s="102">
        <f t="shared" si="237"/>
        <v>0</v>
      </c>
      <c r="EL100" s="102">
        <f t="shared" si="237"/>
        <v>0</v>
      </c>
      <c r="EM100" s="102">
        <f t="shared" si="237"/>
        <v>0</v>
      </c>
      <c r="EN100" s="102">
        <f t="shared" si="237"/>
        <v>0</v>
      </c>
      <c r="EO100" s="102">
        <f t="shared" si="237"/>
        <v>0</v>
      </c>
      <c r="EP100" s="102">
        <f t="shared" si="237"/>
        <v>0</v>
      </c>
      <c r="EQ100" s="102">
        <f t="shared" si="236"/>
        <v>0</v>
      </c>
      <c r="ER100" s="102">
        <f t="shared" si="236"/>
        <v>0</v>
      </c>
      <c r="ES100" s="102">
        <f t="shared" si="236"/>
        <v>0</v>
      </c>
      <c r="ET100" s="102">
        <f t="shared" si="236"/>
        <v>0</v>
      </c>
      <c r="EU100" s="102">
        <f t="shared" si="236"/>
        <v>0</v>
      </c>
      <c r="EW100">
        <v>100</v>
      </c>
      <c r="FB100" s="85">
        <f ca="1">HLOOKUP(FB$1,$F$1:$BZ$108,$EW100,FALSE)</f>
        <v>915</v>
      </c>
      <c r="FC100" s="85">
        <f ca="1">HLOOKUP(FC$1,$F$1:$BZ$108,$EW100,FALSE)</f>
        <v>921</v>
      </c>
      <c r="FD100" s="85">
        <f ca="1">HLOOKUP(FD$1,$F$1:$BZ$108,$EW100,FALSE)</f>
        <v>929</v>
      </c>
      <c r="FE100" s="85">
        <f ca="1">HLOOKUP(FE$1,$F$1:$BZ$108,$EW100,FALSE)</f>
        <v>931</v>
      </c>
      <c r="FF100" s="85">
        <f ca="1">HLOOKUP(FF$1,$F$1:$BZ$108,$EW100,FALSE)</f>
        <v>935</v>
      </c>
      <c r="FG100" s="85">
        <f ca="1">HLOOKUP(FG$1,$F$1:$BZ$108,$EW100,FALSE)</f>
        <v>937</v>
      </c>
      <c r="FI100" s="85">
        <f t="shared" ca="1" si="210"/>
        <v>4.1493934012712002</v>
      </c>
      <c r="FJ100">
        <v>9.9000000000000008E-3</v>
      </c>
      <c r="FK100" s="85">
        <f ca="1">HLOOKUP(FK$1,$F$1:$BZ$108,$EW100,FALSE)/CA100*100000+FJ100</f>
        <v>176.31468713595976</v>
      </c>
      <c r="FL100" t="str">
        <f t="shared" si="211"/>
        <v xml:space="preserve">Udine </v>
      </c>
      <c r="FM100">
        <f t="shared" ca="1" si="219"/>
        <v>44.799346832928286</v>
      </c>
      <c r="FN100" t="str">
        <f t="shared" ca="1" si="212"/>
        <v xml:space="preserve">Caserta </v>
      </c>
      <c r="FO100" s="2">
        <v>9</v>
      </c>
      <c r="FP100" s="128">
        <f t="shared" ca="1" si="220"/>
        <v>1.2873628126281262</v>
      </c>
      <c r="FQ100" t="str">
        <f t="shared" ca="1" si="213"/>
        <v xml:space="preserve">Nuoro </v>
      </c>
      <c r="FR100" s="2">
        <v>9</v>
      </c>
      <c r="FS100">
        <f t="shared" ca="1" si="214"/>
        <v>12</v>
      </c>
      <c r="FT100">
        <f t="shared" ca="1" si="215"/>
        <v>21.009899999999998</v>
      </c>
      <c r="FU100" t="str">
        <f t="shared" ca="1" si="216"/>
        <v xml:space="preserve">Nuoro </v>
      </c>
      <c r="FV100" s="85">
        <f t="shared" ca="1" si="217"/>
        <v>21.009899999999998</v>
      </c>
      <c r="FW100" t="str">
        <f t="shared" ca="1" si="218"/>
        <v xml:space="preserve">Nuoro </v>
      </c>
    </row>
    <row r="101" spans="1:179" x14ac:dyDescent="0.25">
      <c r="A101">
        <f>IF(B101='Cruscotto province'!$E$3,A100+1,A100)</f>
        <v>12</v>
      </c>
      <c r="B101" t="s">
        <v>68</v>
      </c>
      <c r="C101" t="s">
        <v>240</v>
      </c>
      <c r="D101" s="2">
        <f>IFERROR(_xlfn.NUMBERVALUE(VLOOKUP(C101,'Sel province'!$F$2:$J$150,5,FALSE)),0)</f>
        <v>2407</v>
      </c>
      <c r="E101" s="85"/>
      <c r="F101">
        <v>11</v>
      </c>
      <c r="G101" s="85">
        <v>17</v>
      </c>
      <c r="H101">
        <v>23</v>
      </c>
      <c r="I101">
        <v>27</v>
      </c>
      <c r="J101">
        <v>32</v>
      </c>
      <c r="K101">
        <v>44</v>
      </c>
      <c r="L101">
        <v>50</v>
      </c>
      <c r="M101">
        <v>75</v>
      </c>
      <c r="N101">
        <v>98</v>
      </c>
      <c r="O101">
        <v>125</v>
      </c>
      <c r="P101">
        <v>158</v>
      </c>
      <c r="Q101">
        <v>184</v>
      </c>
      <c r="R101">
        <v>202</v>
      </c>
      <c r="S101">
        <v>234</v>
      </c>
      <c r="T101">
        <v>265</v>
      </c>
      <c r="U101">
        <v>310</v>
      </c>
      <c r="V101">
        <v>338</v>
      </c>
      <c r="W101">
        <v>359</v>
      </c>
      <c r="X101">
        <v>386</v>
      </c>
      <c r="Y101">
        <v>421</v>
      </c>
      <c r="Z101">
        <v>450</v>
      </c>
      <c r="AA101">
        <v>468</v>
      </c>
      <c r="AB101">
        <v>502</v>
      </c>
      <c r="AC101">
        <v>711</v>
      </c>
      <c r="AD101">
        <v>768</v>
      </c>
      <c r="AE101">
        <v>812</v>
      </c>
      <c r="AF101">
        <v>866</v>
      </c>
      <c r="AG101">
        <v>893</v>
      </c>
      <c r="AH101">
        <v>937</v>
      </c>
      <c r="AI101">
        <v>1002</v>
      </c>
      <c r="AJ101">
        <v>1085</v>
      </c>
      <c r="AK101">
        <v>1148</v>
      </c>
      <c r="AL101">
        <v>1191</v>
      </c>
      <c r="AM101">
        <v>1293</v>
      </c>
      <c r="AN101">
        <v>1326</v>
      </c>
      <c r="AO101">
        <v>1348</v>
      </c>
      <c r="AP101">
        <v>1491</v>
      </c>
      <c r="AQ101">
        <v>1589</v>
      </c>
      <c r="AR101">
        <v>1633</v>
      </c>
      <c r="AS101">
        <v>1663</v>
      </c>
      <c r="AT101">
        <v>1711</v>
      </c>
      <c r="AU101">
        <v>1813</v>
      </c>
      <c r="AV101">
        <v>1884</v>
      </c>
      <c r="AW101">
        <v>1953</v>
      </c>
      <c r="AX101">
        <v>2021</v>
      </c>
      <c r="AY101">
        <v>2106</v>
      </c>
      <c r="AZ101">
        <v>2158</v>
      </c>
      <c r="BA101">
        <v>2196</v>
      </c>
      <c r="BB101">
        <v>2251</v>
      </c>
      <c r="BC101">
        <v>2302</v>
      </c>
      <c r="BD101">
        <v>2340</v>
      </c>
      <c r="BE101">
        <v>2376</v>
      </c>
      <c r="BF101">
        <v>2407</v>
      </c>
      <c r="CA101" s="101">
        <v>890043</v>
      </c>
      <c r="CB101" s="102">
        <f t="shared" si="171"/>
        <v>0.12358953443822376</v>
      </c>
      <c r="CC101" s="102">
        <f t="shared" si="223"/>
        <v>0.19100200776816401</v>
      </c>
      <c r="CD101" s="102">
        <f t="shared" si="224"/>
        <v>0.25841448109810428</v>
      </c>
      <c r="CE101" s="102">
        <f t="shared" si="225"/>
        <v>0.3033561299847311</v>
      </c>
      <c r="CF101" s="102">
        <f t="shared" si="226"/>
        <v>0.35953319109301463</v>
      </c>
      <c r="CG101" s="102">
        <f t="shared" si="227"/>
        <v>0.49435813775289505</v>
      </c>
      <c r="CH101" s="102">
        <f t="shared" si="228"/>
        <v>0.56177061108283532</v>
      </c>
      <c r="CI101" s="102">
        <f t="shared" si="229"/>
        <v>0.8426559166242531</v>
      </c>
      <c r="CJ101" s="102">
        <f t="shared" si="230"/>
        <v>1.1010703977223573</v>
      </c>
      <c r="CK101" s="102">
        <f t="shared" si="231"/>
        <v>1.4044265277070884</v>
      </c>
      <c r="CL101" s="102">
        <f t="shared" si="232"/>
        <v>1.7751951310217595</v>
      </c>
      <c r="CM101" s="102">
        <f t="shared" si="233"/>
        <v>2.0673158487848342</v>
      </c>
      <c r="CN101" s="102">
        <f t="shared" si="234"/>
        <v>2.2695532687746547</v>
      </c>
      <c r="CO101" s="102">
        <f t="shared" si="235"/>
        <v>2.6290864598676693</v>
      </c>
      <c r="CP101" s="102">
        <f t="shared" si="238"/>
        <v>2.9773842387390275</v>
      </c>
      <c r="CQ101" s="102">
        <f t="shared" si="239"/>
        <v>3.4829777887135789</v>
      </c>
      <c r="CR101" s="102">
        <f t="shared" si="240"/>
        <v>3.7975693309199667</v>
      </c>
      <c r="CS101" s="102">
        <f t="shared" si="241"/>
        <v>4.033512987574758</v>
      </c>
      <c r="CT101" s="102">
        <f t="shared" si="242"/>
        <v>4.3368691175594885</v>
      </c>
      <c r="CU101" s="102">
        <f t="shared" si="243"/>
        <v>4.7301085453174734</v>
      </c>
      <c r="CV101" s="102">
        <f t="shared" si="244"/>
        <v>5.0559354997455186</v>
      </c>
      <c r="CW101" s="102">
        <f t="shared" si="245"/>
        <v>5.2581729197353386</v>
      </c>
      <c r="CX101" s="102">
        <f t="shared" si="246"/>
        <v>5.6401769352716666</v>
      </c>
      <c r="CY101" s="102">
        <f t="shared" si="247"/>
        <v>7.9883780895979175</v>
      </c>
      <c r="CZ101" s="102">
        <f t="shared" si="248"/>
        <v>8.628796586232351</v>
      </c>
      <c r="DA101" s="102">
        <f t="shared" si="249"/>
        <v>9.1231547239852464</v>
      </c>
      <c r="DB101" s="102">
        <f t="shared" si="250"/>
        <v>9.7298669839547074</v>
      </c>
      <c r="DC101" s="102">
        <f t="shared" si="251"/>
        <v>10.033223113939439</v>
      </c>
      <c r="DD101" s="102">
        <f t="shared" si="252"/>
        <v>10.527581251692334</v>
      </c>
      <c r="DE101" s="102">
        <f t="shared" si="253"/>
        <v>11.257883046100019</v>
      </c>
      <c r="DF101" s="102">
        <f t="shared" si="254"/>
        <v>12.190422260497527</v>
      </c>
      <c r="DG101" s="102">
        <f t="shared" si="255"/>
        <v>12.898253230461899</v>
      </c>
      <c r="DH101" s="102">
        <f t="shared" si="256"/>
        <v>13.381375955993137</v>
      </c>
      <c r="DI101" s="102">
        <f t="shared" si="257"/>
        <v>14.527388002602121</v>
      </c>
      <c r="DJ101" s="102">
        <f t="shared" si="258"/>
        <v>14.898156605916792</v>
      </c>
      <c r="DK101" s="102">
        <f t="shared" si="259"/>
        <v>15.145335674793239</v>
      </c>
      <c r="DL101" s="102">
        <f t="shared" si="260"/>
        <v>16.75199962249015</v>
      </c>
      <c r="DM101" s="102">
        <f t="shared" si="261"/>
        <v>17.853070020212506</v>
      </c>
      <c r="DN101" s="102">
        <f t="shared" si="262"/>
        <v>18.347428157965403</v>
      </c>
      <c r="DO101" s="102">
        <f t="shared" si="263"/>
        <v>18.684490524615104</v>
      </c>
      <c r="DP101" s="102">
        <f t="shared" si="264"/>
        <v>19.223790311254625</v>
      </c>
      <c r="DQ101" s="102">
        <f t="shared" si="265"/>
        <v>20.369802357863609</v>
      </c>
      <c r="DR101" s="102">
        <f t="shared" si="266"/>
        <v>21.167516625601234</v>
      </c>
      <c r="DS101" s="102">
        <f t="shared" si="267"/>
        <v>21.942760068895545</v>
      </c>
      <c r="DT101" s="102">
        <f t="shared" si="268"/>
        <v>22.706768099968201</v>
      </c>
      <c r="DU101" s="102">
        <f t="shared" si="269"/>
        <v>23.661778138809023</v>
      </c>
      <c r="DV101" s="102">
        <f t="shared" si="270"/>
        <v>24.246019574335172</v>
      </c>
      <c r="DW101" s="102">
        <f t="shared" si="271"/>
        <v>24.672965238758128</v>
      </c>
      <c r="DX101" s="102">
        <f t="shared" si="272"/>
        <v>25.290912910949245</v>
      </c>
      <c r="DY101" s="102">
        <f t="shared" si="273"/>
        <v>25.863918934253739</v>
      </c>
      <c r="DZ101" s="102">
        <f t="shared" si="274"/>
        <v>26.290864598676691</v>
      </c>
      <c r="EA101" s="102">
        <f t="shared" si="275"/>
        <v>26.695339438656337</v>
      </c>
      <c r="EB101" s="102">
        <f t="shared" si="237"/>
        <v>27.043637217527692</v>
      </c>
      <c r="EC101" s="102">
        <f t="shared" si="237"/>
        <v>0</v>
      </c>
      <c r="ED101" s="102">
        <f t="shared" si="237"/>
        <v>0</v>
      </c>
      <c r="EE101" s="102">
        <f t="shared" si="237"/>
        <v>0</v>
      </c>
      <c r="EF101" s="102">
        <f t="shared" si="237"/>
        <v>0</v>
      </c>
      <c r="EG101" s="102">
        <f t="shared" si="237"/>
        <v>0</v>
      </c>
      <c r="EH101" s="102">
        <f t="shared" si="237"/>
        <v>0</v>
      </c>
      <c r="EI101" s="102">
        <f t="shared" si="237"/>
        <v>0</v>
      </c>
      <c r="EJ101" s="102">
        <f t="shared" si="237"/>
        <v>0</v>
      </c>
      <c r="EK101" s="102">
        <f t="shared" si="237"/>
        <v>0</v>
      </c>
      <c r="EL101" s="102">
        <f t="shared" si="237"/>
        <v>0</v>
      </c>
      <c r="EM101" s="102">
        <f t="shared" si="237"/>
        <v>0</v>
      </c>
      <c r="EN101" s="102">
        <f t="shared" si="237"/>
        <v>0</v>
      </c>
      <c r="EO101" s="102">
        <f t="shared" si="237"/>
        <v>0</v>
      </c>
      <c r="EP101" s="102">
        <f t="shared" si="237"/>
        <v>0</v>
      </c>
      <c r="EQ101" s="102">
        <f t="shared" si="236"/>
        <v>0</v>
      </c>
      <c r="ER101" s="102">
        <f t="shared" si="236"/>
        <v>0</v>
      </c>
      <c r="ES101" s="102">
        <f t="shared" si="236"/>
        <v>0</v>
      </c>
      <c r="ET101" s="102">
        <f t="shared" si="236"/>
        <v>0</v>
      </c>
      <c r="EU101" s="102">
        <f t="shared" si="236"/>
        <v>0</v>
      </c>
      <c r="EW101">
        <v>101</v>
      </c>
      <c r="FB101" s="85">
        <f ca="1">HLOOKUP(FB$1,$F$1:$BZ$108,$EW101,FALSE)</f>
        <v>2196</v>
      </c>
      <c r="FC101" s="85">
        <f ca="1">HLOOKUP(FC$1,$F$1:$BZ$108,$EW101,FALSE)</f>
        <v>2251</v>
      </c>
      <c r="FD101" s="85">
        <f ca="1">HLOOKUP(FD$1,$F$1:$BZ$108,$EW101,FALSE)</f>
        <v>2302</v>
      </c>
      <c r="FE101" s="85">
        <f ca="1">HLOOKUP(FE$1,$F$1:$BZ$108,$EW101,FALSE)</f>
        <v>2340</v>
      </c>
      <c r="FF101" s="85">
        <f ca="1">HLOOKUP(FF$1,$F$1:$BZ$108,$EW101,FALSE)</f>
        <v>2376</v>
      </c>
      <c r="FG101" s="85">
        <f ca="1">HLOOKUP(FG$1,$F$1:$BZ$108,$EW101,FALSE)</f>
        <v>2407</v>
      </c>
      <c r="FI101" s="85">
        <f t="shared" ca="1" si="210"/>
        <v>23.716719787695652</v>
      </c>
      <c r="FJ101">
        <v>0.01</v>
      </c>
      <c r="FK101" s="85">
        <f ca="1">HLOOKUP(FK$1,$F$1:$BZ$108,$EW101,FALSE)/CA101*100000+FJ101</f>
        <v>270.44637217527691</v>
      </c>
      <c r="FL101" t="str">
        <f t="shared" si="211"/>
        <v xml:space="preserve">Varese </v>
      </c>
      <c r="FM101">
        <f t="shared" ca="1" si="219"/>
        <v>44.559717604365822</v>
      </c>
      <c r="FN101" t="str">
        <f t="shared" ca="1" si="212"/>
        <v xml:space="preserve">Vibo Valentia </v>
      </c>
      <c r="FO101" s="2">
        <v>8</v>
      </c>
      <c r="FP101" s="128">
        <f t="shared" ca="1" si="220"/>
        <v>1.1063263901883023</v>
      </c>
      <c r="FQ101" t="str">
        <f t="shared" ca="1" si="213"/>
        <v xml:space="preserve">Catanzaro </v>
      </c>
      <c r="FR101" s="2">
        <v>8</v>
      </c>
      <c r="FS101">
        <f t="shared" ca="1" si="214"/>
        <v>15</v>
      </c>
      <c r="FT101">
        <f t="shared" ca="1" si="215"/>
        <v>23.01</v>
      </c>
      <c r="FU101" t="str">
        <f t="shared" ca="1" si="216"/>
        <v xml:space="preserve">Catanzaro </v>
      </c>
      <c r="FV101" s="85">
        <f t="shared" ca="1" si="217"/>
        <v>21.0092</v>
      </c>
      <c r="FW101" t="str">
        <f t="shared" ca="1" si="218"/>
        <v xml:space="preserve">Palermo </v>
      </c>
    </row>
    <row r="102" spans="1:179" x14ac:dyDescent="0.25">
      <c r="A102">
        <f>IF(B102='Cruscotto province'!$E$3,A101+1,A101)</f>
        <v>12</v>
      </c>
      <c r="B102" t="s">
        <v>78</v>
      </c>
      <c r="C102" t="s">
        <v>241</v>
      </c>
      <c r="D102" s="2">
        <f>IFERROR(_xlfn.NUMBERVALUE(VLOOKUP(C102,'Sel province'!$F$2:$J$150,5,FALSE)),0)</f>
        <v>2342</v>
      </c>
      <c r="E102" s="85"/>
      <c r="F102">
        <v>59</v>
      </c>
      <c r="G102" s="85">
        <v>73</v>
      </c>
      <c r="H102">
        <v>85</v>
      </c>
      <c r="I102">
        <v>100</v>
      </c>
      <c r="J102">
        <v>126</v>
      </c>
      <c r="K102">
        <v>130</v>
      </c>
      <c r="L102">
        <v>152</v>
      </c>
      <c r="M102">
        <v>179</v>
      </c>
      <c r="N102">
        <v>205</v>
      </c>
      <c r="O102">
        <v>248</v>
      </c>
      <c r="P102">
        <v>282</v>
      </c>
      <c r="Q102">
        <v>328</v>
      </c>
      <c r="R102">
        <v>356</v>
      </c>
      <c r="S102">
        <v>378</v>
      </c>
      <c r="T102">
        <v>426</v>
      </c>
      <c r="U102">
        <v>475</v>
      </c>
      <c r="V102">
        <v>574</v>
      </c>
      <c r="W102">
        <v>666</v>
      </c>
      <c r="X102">
        <v>732</v>
      </c>
      <c r="Y102">
        <v>799</v>
      </c>
      <c r="Z102">
        <v>837</v>
      </c>
      <c r="AA102">
        <v>874</v>
      </c>
      <c r="AB102">
        <v>920</v>
      </c>
      <c r="AC102">
        <v>955</v>
      </c>
      <c r="AD102">
        <v>1019</v>
      </c>
      <c r="AE102">
        <v>1067</v>
      </c>
      <c r="AF102">
        <v>1107</v>
      </c>
      <c r="AG102">
        <v>1170</v>
      </c>
      <c r="AH102">
        <v>1231</v>
      </c>
      <c r="AI102">
        <v>1293</v>
      </c>
      <c r="AJ102">
        <v>1321</v>
      </c>
      <c r="AK102">
        <v>1362</v>
      </c>
      <c r="AL102">
        <v>1425</v>
      </c>
      <c r="AM102">
        <v>1487</v>
      </c>
      <c r="AN102">
        <v>1543</v>
      </c>
      <c r="AO102">
        <v>1630</v>
      </c>
      <c r="AP102">
        <v>1751</v>
      </c>
      <c r="AQ102">
        <v>1780</v>
      </c>
      <c r="AR102">
        <v>1883</v>
      </c>
      <c r="AS102">
        <v>1957</v>
      </c>
      <c r="AT102">
        <v>1983</v>
      </c>
      <c r="AU102">
        <v>2008</v>
      </c>
      <c r="AV102">
        <v>2013</v>
      </c>
      <c r="AW102">
        <v>2036</v>
      </c>
      <c r="AX102">
        <v>2096</v>
      </c>
      <c r="AY102">
        <v>2116</v>
      </c>
      <c r="AZ102">
        <v>2143</v>
      </c>
      <c r="BA102">
        <v>2177</v>
      </c>
      <c r="BB102">
        <v>2191</v>
      </c>
      <c r="BC102">
        <v>2279</v>
      </c>
      <c r="BD102">
        <v>2308</v>
      </c>
      <c r="BE102">
        <v>2340</v>
      </c>
      <c r="BF102">
        <v>2342</v>
      </c>
      <c r="CA102" s="101">
        <v>854275</v>
      </c>
      <c r="CB102" s="102">
        <f t="shared" si="171"/>
        <v>0.69064411342951637</v>
      </c>
      <c r="CC102" s="102">
        <f t="shared" si="223"/>
        <v>0.85452576746363873</v>
      </c>
      <c r="CD102" s="102">
        <f t="shared" si="224"/>
        <v>0.9949957566357438</v>
      </c>
      <c r="CE102" s="102">
        <f t="shared" si="225"/>
        <v>1.1705832431008749</v>
      </c>
      <c r="CF102" s="102">
        <f t="shared" si="226"/>
        <v>1.4749348863071026</v>
      </c>
      <c r="CG102" s="102">
        <f t="shared" si="227"/>
        <v>1.5217582160311376</v>
      </c>
      <c r="CH102" s="102">
        <f t="shared" si="228"/>
        <v>1.77928652951333</v>
      </c>
      <c r="CI102" s="102">
        <f t="shared" si="229"/>
        <v>2.0953440051505665</v>
      </c>
      <c r="CJ102" s="102">
        <f t="shared" si="230"/>
        <v>2.3996956483567939</v>
      </c>
      <c r="CK102" s="102">
        <f t="shared" si="231"/>
        <v>2.9030464428901701</v>
      </c>
      <c r="CL102" s="102">
        <f t="shared" si="232"/>
        <v>3.3010447455444676</v>
      </c>
      <c r="CM102" s="102">
        <f t="shared" si="233"/>
        <v>3.8395130373708701</v>
      </c>
      <c r="CN102" s="102">
        <f t="shared" si="234"/>
        <v>4.1672763454391148</v>
      </c>
      <c r="CO102" s="102">
        <f t="shared" si="235"/>
        <v>4.4248046589213077</v>
      </c>
      <c r="CP102" s="102">
        <f t="shared" si="238"/>
        <v>4.986684615609728</v>
      </c>
      <c r="CQ102" s="102">
        <f t="shared" si="239"/>
        <v>5.5602704047291569</v>
      </c>
      <c r="CR102" s="102">
        <f t="shared" si="240"/>
        <v>6.7191478153990225</v>
      </c>
      <c r="CS102" s="102">
        <f t="shared" si="241"/>
        <v>7.7960843990518285</v>
      </c>
      <c r="CT102" s="102">
        <f t="shared" si="242"/>
        <v>8.5686693394984044</v>
      </c>
      <c r="CU102" s="102">
        <f t="shared" si="243"/>
        <v>9.3529601123759907</v>
      </c>
      <c r="CV102" s="102">
        <f t="shared" si="244"/>
        <v>9.7977817447543227</v>
      </c>
      <c r="CW102" s="102">
        <f t="shared" si="245"/>
        <v>10.230897544701648</v>
      </c>
      <c r="CX102" s="102">
        <f t="shared" si="246"/>
        <v>10.769365836528051</v>
      </c>
      <c r="CY102" s="102">
        <f t="shared" si="247"/>
        <v>11.179069971613355</v>
      </c>
      <c r="CZ102" s="102">
        <f t="shared" si="248"/>
        <v>11.928243247197917</v>
      </c>
      <c r="DA102" s="102">
        <f t="shared" si="249"/>
        <v>12.490123203886336</v>
      </c>
      <c r="DB102" s="102">
        <f t="shared" si="250"/>
        <v>12.958356501126687</v>
      </c>
      <c r="DC102" s="102">
        <f t="shared" si="251"/>
        <v>13.695823944280237</v>
      </c>
      <c r="DD102" s="102">
        <f t="shared" si="252"/>
        <v>14.409879722571773</v>
      </c>
      <c r="DE102" s="102">
        <f t="shared" si="253"/>
        <v>15.135641333294314</v>
      </c>
      <c r="DF102" s="102">
        <f t="shared" si="254"/>
        <v>15.463404641362558</v>
      </c>
      <c r="DG102" s="102">
        <f t="shared" si="255"/>
        <v>15.943343771033916</v>
      </c>
      <c r="DH102" s="102">
        <f t="shared" si="256"/>
        <v>16.680811214187468</v>
      </c>
      <c r="DI102" s="102">
        <f t="shared" si="257"/>
        <v>17.406572824910011</v>
      </c>
      <c r="DJ102" s="102">
        <f t="shared" si="258"/>
        <v>18.062099441046502</v>
      </c>
      <c r="DK102" s="102">
        <f t="shared" si="259"/>
        <v>19.080506862544262</v>
      </c>
      <c r="DL102" s="102">
        <f t="shared" si="260"/>
        <v>20.496912586696322</v>
      </c>
      <c r="DM102" s="102">
        <f t="shared" si="261"/>
        <v>20.836381727195576</v>
      </c>
      <c r="DN102" s="102">
        <f t="shared" si="262"/>
        <v>22.042082467589474</v>
      </c>
      <c r="DO102" s="102">
        <f t="shared" si="263"/>
        <v>22.908314067484124</v>
      </c>
      <c r="DP102" s="102">
        <f t="shared" si="264"/>
        <v>23.212665710690352</v>
      </c>
      <c r="DQ102" s="102">
        <f t="shared" si="265"/>
        <v>23.505311521465568</v>
      </c>
      <c r="DR102" s="102">
        <f t="shared" si="266"/>
        <v>23.563840683620612</v>
      </c>
      <c r="DS102" s="102">
        <f t="shared" si="267"/>
        <v>23.833074829533818</v>
      </c>
      <c r="DT102" s="102">
        <f t="shared" si="268"/>
        <v>24.535424775394343</v>
      </c>
      <c r="DU102" s="102">
        <f t="shared" si="269"/>
        <v>24.769541424014516</v>
      </c>
      <c r="DV102" s="102">
        <f t="shared" si="270"/>
        <v>25.08559889965175</v>
      </c>
      <c r="DW102" s="102">
        <f t="shared" si="271"/>
        <v>25.483597202306047</v>
      </c>
      <c r="DX102" s="102">
        <f t="shared" si="272"/>
        <v>25.647478856340172</v>
      </c>
      <c r="DY102" s="102">
        <f t="shared" si="273"/>
        <v>26.677592110268943</v>
      </c>
      <c r="DZ102" s="102">
        <f t="shared" si="274"/>
        <v>27.017061250768194</v>
      </c>
      <c r="EA102" s="102">
        <f t="shared" si="275"/>
        <v>27.391647888560474</v>
      </c>
      <c r="EB102" s="102">
        <f t="shared" si="237"/>
        <v>27.415059553422495</v>
      </c>
      <c r="EC102" s="102">
        <f t="shared" si="237"/>
        <v>0</v>
      </c>
      <c r="ED102" s="102">
        <f t="shared" si="237"/>
        <v>0</v>
      </c>
      <c r="EE102" s="102">
        <f t="shared" si="237"/>
        <v>0</v>
      </c>
      <c r="EF102" s="102">
        <f t="shared" si="237"/>
        <v>0</v>
      </c>
      <c r="EG102" s="102">
        <f t="shared" si="237"/>
        <v>0</v>
      </c>
      <c r="EH102" s="102">
        <f t="shared" si="237"/>
        <v>0</v>
      </c>
      <c r="EI102" s="102">
        <f t="shared" si="237"/>
        <v>0</v>
      </c>
      <c r="EJ102" s="102">
        <f t="shared" si="237"/>
        <v>0</v>
      </c>
      <c r="EK102" s="102">
        <f t="shared" si="237"/>
        <v>0</v>
      </c>
      <c r="EL102" s="102">
        <f t="shared" si="237"/>
        <v>0</v>
      </c>
      <c r="EM102" s="102">
        <f t="shared" si="237"/>
        <v>0</v>
      </c>
      <c r="EN102" s="102">
        <f t="shared" si="237"/>
        <v>0</v>
      </c>
      <c r="EO102" s="102">
        <f t="shared" si="237"/>
        <v>0</v>
      </c>
      <c r="EP102" s="102">
        <f t="shared" si="237"/>
        <v>0</v>
      </c>
      <c r="EQ102" s="102">
        <f t="shared" si="236"/>
        <v>0</v>
      </c>
      <c r="ER102" s="102">
        <f t="shared" si="236"/>
        <v>0</v>
      </c>
      <c r="ES102" s="102">
        <f t="shared" si="236"/>
        <v>0</v>
      </c>
      <c r="ET102" s="102">
        <f t="shared" si="236"/>
        <v>0</v>
      </c>
      <c r="EU102" s="102">
        <f t="shared" si="236"/>
        <v>0</v>
      </c>
      <c r="EW102">
        <v>102</v>
      </c>
      <c r="FB102" s="85">
        <f ca="1">HLOOKUP(FB$1,$F$1:$BZ$108,$EW102,FALSE)</f>
        <v>2177</v>
      </c>
      <c r="FC102" s="85">
        <f ca="1">HLOOKUP(FC$1,$F$1:$BZ$108,$EW102,FALSE)</f>
        <v>2191</v>
      </c>
      <c r="FD102" s="85">
        <f ca="1">HLOOKUP(FD$1,$F$1:$BZ$108,$EW102,FALSE)</f>
        <v>2279</v>
      </c>
      <c r="FE102" s="85">
        <f ca="1">HLOOKUP(FE$1,$F$1:$BZ$108,$EW102,FALSE)</f>
        <v>2308</v>
      </c>
      <c r="FF102" s="85">
        <f ca="1">HLOOKUP(FF$1,$F$1:$BZ$108,$EW102,FALSE)</f>
        <v>2340</v>
      </c>
      <c r="FG102" s="85">
        <f ca="1">HLOOKUP(FG$1,$F$1:$BZ$108,$EW102,FALSE)</f>
        <v>2342</v>
      </c>
      <c r="FI102" s="85">
        <f t="shared" ca="1" si="210"/>
        <v>19.324723511164439</v>
      </c>
      <c r="FJ102">
        <v>1.01E-2</v>
      </c>
      <c r="FK102" s="85">
        <f ca="1">HLOOKUP(FK$1,$F$1:$BZ$108,$EW102,FALSE)/CA102*100000+FJ102</f>
        <v>274.16069553422494</v>
      </c>
      <c r="FL102" t="str">
        <f t="shared" si="211"/>
        <v xml:space="preserve">Venezia </v>
      </c>
      <c r="FM102">
        <f t="shared" ca="1" si="219"/>
        <v>43.36970080996916</v>
      </c>
      <c r="FN102" t="str">
        <f t="shared" ca="1" si="212"/>
        <v xml:space="preserve">Taranto </v>
      </c>
      <c r="FO102" s="2">
        <v>7</v>
      </c>
      <c r="FP102" s="128">
        <f t="shared" ca="1" si="220"/>
        <v>1.0911042947598766</v>
      </c>
      <c r="FQ102" t="str">
        <f t="shared" ca="1" si="213"/>
        <v xml:space="preserve">Reggio di Calabria </v>
      </c>
      <c r="FR102" s="2">
        <v>7</v>
      </c>
      <c r="FS102">
        <f t="shared" ca="1" si="214"/>
        <v>10</v>
      </c>
      <c r="FT102">
        <f t="shared" ca="1" si="215"/>
        <v>17.010100000000001</v>
      </c>
      <c r="FU102" t="str">
        <f t="shared" ca="1" si="216"/>
        <v xml:space="preserve">Reggio di Calabria </v>
      </c>
      <c r="FV102" s="85">
        <f t="shared" ca="1" si="217"/>
        <v>20.009699999999999</v>
      </c>
      <c r="FW102" t="str">
        <f t="shared" ca="1" si="218"/>
        <v xml:space="preserve">Caserta </v>
      </c>
    </row>
    <row r="103" spans="1:179" x14ac:dyDescent="0.25">
      <c r="A103">
        <f>IF(B103='Cruscotto province'!$E$3,A102+1,A102)</f>
        <v>12</v>
      </c>
      <c r="B103" t="s">
        <v>71</v>
      </c>
      <c r="C103" t="s">
        <v>242</v>
      </c>
      <c r="D103" s="2">
        <f>IFERROR(_xlfn.NUMBERVALUE(VLOOKUP(C103,'Sel province'!$F$2:$J$150,5,FALSE)),0)</f>
        <v>989</v>
      </c>
      <c r="E103" s="85"/>
      <c r="F103">
        <v>5</v>
      </c>
      <c r="G103" s="85">
        <v>5</v>
      </c>
      <c r="H103">
        <v>9</v>
      </c>
      <c r="I103">
        <v>10</v>
      </c>
      <c r="J103">
        <v>13</v>
      </c>
      <c r="K103">
        <v>11</v>
      </c>
      <c r="L103">
        <v>11</v>
      </c>
      <c r="M103">
        <v>13</v>
      </c>
      <c r="N103">
        <v>18</v>
      </c>
      <c r="O103">
        <v>29</v>
      </c>
      <c r="P103">
        <v>36</v>
      </c>
      <c r="Q103">
        <v>50</v>
      </c>
      <c r="R103">
        <v>58</v>
      </c>
      <c r="S103">
        <v>76</v>
      </c>
      <c r="T103">
        <v>89</v>
      </c>
      <c r="U103">
        <v>89</v>
      </c>
      <c r="V103">
        <v>142</v>
      </c>
      <c r="W103">
        <v>149</v>
      </c>
      <c r="X103">
        <v>159</v>
      </c>
      <c r="Y103">
        <v>190</v>
      </c>
      <c r="Z103">
        <v>229</v>
      </c>
      <c r="AA103">
        <v>247</v>
      </c>
      <c r="AB103">
        <v>255</v>
      </c>
      <c r="AC103">
        <v>288</v>
      </c>
      <c r="AD103">
        <v>308</v>
      </c>
      <c r="AE103">
        <v>346</v>
      </c>
      <c r="AF103">
        <v>376</v>
      </c>
      <c r="AG103">
        <v>393</v>
      </c>
      <c r="AH103">
        <v>410</v>
      </c>
      <c r="AI103">
        <v>444</v>
      </c>
      <c r="AJ103">
        <v>505</v>
      </c>
      <c r="AK103">
        <v>535</v>
      </c>
      <c r="AL103">
        <v>556</v>
      </c>
      <c r="AM103">
        <v>619</v>
      </c>
      <c r="AN103">
        <v>630</v>
      </c>
      <c r="AO103">
        <v>719</v>
      </c>
      <c r="AP103">
        <v>774</v>
      </c>
      <c r="AQ103">
        <v>790</v>
      </c>
      <c r="AR103">
        <v>859</v>
      </c>
      <c r="AS103">
        <v>865</v>
      </c>
      <c r="AT103">
        <v>876</v>
      </c>
      <c r="AU103">
        <v>893</v>
      </c>
      <c r="AV103">
        <v>904</v>
      </c>
      <c r="AW103">
        <v>910</v>
      </c>
      <c r="AX103">
        <v>917</v>
      </c>
      <c r="AY103">
        <v>921</v>
      </c>
      <c r="AZ103">
        <v>935</v>
      </c>
      <c r="BA103">
        <v>937</v>
      </c>
      <c r="BB103">
        <v>945</v>
      </c>
      <c r="BC103">
        <v>951</v>
      </c>
      <c r="BD103">
        <v>962</v>
      </c>
      <c r="BE103">
        <v>970</v>
      </c>
      <c r="BF103">
        <v>989</v>
      </c>
      <c r="CA103" s="101">
        <v>159664</v>
      </c>
      <c r="CB103" s="102">
        <f t="shared" si="171"/>
        <v>0.31315763102515282</v>
      </c>
      <c r="CC103" s="102">
        <f t="shared" si="223"/>
        <v>0.31315763102515282</v>
      </c>
      <c r="CD103" s="102">
        <f t="shared" si="224"/>
        <v>0.56368373584527509</v>
      </c>
      <c r="CE103" s="102">
        <f t="shared" si="225"/>
        <v>0.62631526205030563</v>
      </c>
      <c r="CF103" s="102">
        <f t="shared" si="226"/>
        <v>0.81420984066539737</v>
      </c>
      <c r="CG103" s="102">
        <f t="shared" si="227"/>
        <v>0.68894678825533617</v>
      </c>
      <c r="CH103" s="102">
        <f t="shared" si="228"/>
        <v>0.68894678825533617</v>
      </c>
      <c r="CI103" s="102">
        <f t="shared" si="229"/>
        <v>0.81420984066539737</v>
      </c>
      <c r="CJ103" s="102">
        <f t="shared" si="230"/>
        <v>1.1273674716905502</v>
      </c>
      <c r="CK103" s="102">
        <f t="shared" si="231"/>
        <v>1.8163142599458864</v>
      </c>
      <c r="CL103" s="102">
        <f t="shared" si="232"/>
        <v>2.2547349433811004</v>
      </c>
      <c r="CM103" s="102">
        <f t="shared" si="233"/>
        <v>3.1315763102515279</v>
      </c>
      <c r="CN103" s="102">
        <f t="shared" si="234"/>
        <v>3.6326285198917727</v>
      </c>
      <c r="CO103" s="102">
        <f t="shared" si="235"/>
        <v>4.7599959915823229</v>
      </c>
      <c r="CP103" s="102">
        <f t="shared" si="238"/>
        <v>5.5742058322477206</v>
      </c>
      <c r="CQ103" s="102">
        <f t="shared" si="239"/>
        <v>5.5742058322477206</v>
      </c>
      <c r="CR103" s="102">
        <f t="shared" si="240"/>
        <v>8.8936767211143408</v>
      </c>
      <c r="CS103" s="102">
        <f t="shared" si="241"/>
        <v>9.3320974045495539</v>
      </c>
      <c r="CT103" s="102">
        <f t="shared" si="242"/>
        <v>9.9584126665998589</v>
      </c>
      <c r="CU103" s="102">
        <f t="shared" si="243"/>
        <v>11.899989978955807</v>
      </c>
      <c r="CV103" s="102">
        <f t="shared" si="244"/>
        <v>14.342619500951999</v>
      </c>
      <c r="CW103" s="102">
        <f t="shared" si="245"/>
        <v>15.46998697264255</v>
      </c>
      <c r="CX103" s="102">
        <f t="shared" si="246"/>
        <v>15.971039182282793</v>
      </c>
      <c r="CY103" s="102">
        <f t="shared" si="247"/>
        <v>18.037879547048803</v>
      </c>
      <c r="CZ103" s="102">
        <f t="shared" si="248"/>
        <v>19.290510071149413</v>
      </c>
      <c r="DA103" s="102">
        <f t="shared" si="249"/>
        <v>21.670508066940577</v>
      </c>
      <c r="DB103" s="102">
        <f t="shared" si="250"/>
        <v>23.549453853091492</v>
      </c>
      <c r="DC103" s="102">
        <f t="shared" si="251"/>
        <v>24.614189798577009</v>
      </c>
      <c r="DD103" s="102">
        <f t="shared" si="252"/>
        <v>25.678925744062532</v>
      </c>
      <c r="DE103" s="102">
        <f t="shared" si="253"/>
        <v>27.808397635033572</v>
      </c>
      <c r="DF103" s="102">
        <f t="shared" si="254"/>
        <v>31.628920733540433</v>
      </c>
      <c r="DG103" s="102">
        <f t="shared" si="255"/>
        <v>33.507866519691348</v>
      </c>
      <c r="DH103" s="102">
        <f t="shared" si="256"/>
        <v>34.823128569996996</v>
      </c>
      <c r="DI103" s="102">
        <f t="shared" si="257"/>
        <v>38.768914720913919</v>
      </c>
      <c r="DJ103" s="102">
        <f t="shared" si="258"/>
        <v>39.457861509169255</v>
      </c>
      <c r="DK103" s="102">
        <f t="shared" si="259"/>
        <v>45.032067341416969</v>
      </c>
      <c r="DL103" s="102">
        <f t="shared" si="260"/>
        <v>48.476801282693657</v>
      </c>
      <c r="DM103" s="102">
        <f t="shared" si="261"/>
        <v>49.478905701974142</v>
      </c>
      <c r="DN103" s="102">
        <f t="shared" si="262"/>
        <v>53.80048101012126</v>
      </c>
      <c r="DO103" s="102">
        <f t="shared" si="263"/>
        <v>54.17627016735144</v>
      </c>
      <c r="DP103" s="102">
        <f t="shared" si="264"/>
        <v>54.865216955606769</v>
      </c>
      <c r="DQ103" s="102">
        <f t="shared" si="265"/>
        <v>55.929952901092292</v>
      </c>
      <c r="DR103" s="102">
        <f t="shared" si="266"/>
        <v>56.618899689347629</v>
      </c>
      <c r="DS103" s="102">
        <f t="shared" si="267"/>
        <v>56.994688846577809</v>
      </c>
      <c r="DT103" s="102">
        <f t="shared" si="268"/>
        <v>57.433109530013027</v>
      </c>
      <c r="DU103" s="102">
        <f t="shared" si="269"/>
        <v>57.683635634833152</v>
      </c>
      <c r="DV103" s="102">
        <f t="shared" si="270"/>
        <v>58.560477001703582</v>
      </c>
      <c r="DW103" s="102">
        <f t="shared" si="271"/>
        <v>58.685740054113637</v>
      </c>
      <c r="DX103" s="102">
        <f t="shared" si="272"/>
        <v>59.186792263753887</v>
      </c>
      <c r="DY103" s="102">
        <f t="shared" si="273"/>
        <v>59.562581420984067</v>
      </c>
      <c r="DZ103" s="102">
        <f t="shared" si="274"/>
        <v>60.251528209239403</v>
      </c>
      <c r="EA103" s="102">
        <f t="shared" si="275"/>
        <v>60.752580418879646</v>
      </c>
      <c r="EB103" s="102">
        <f t="shared" si="237"/>
        <v>61.942579416775231</v>
      </c>
      <c r="EC103" s="102">
        <f t="shared" si="237"/>
        <v>0</v>
      </c>
      <c r="ED103" s="102">
        <f t="shared" si="237"/>
        <v>0</v>
      </c>
      <c r="EE103" s="102">
        <f t="shared" si="237"/>
        <v>0</v>
      </c>
      <c r="EF103" s="102">
        <f t="shared" si="237"/>
        <v>0</v>
      </c>
      <c r="EG103" s="102">
        <f t="shared" si="237"/>
        <v>0</v>
      </c>
      <c r="EH103" s="102">
        <f t="shared" si="237"/>
        <v>0</v>
      </c>
      <c r="EI103" s="102">
        <f t="shared" si="237"/>
        <v>0</v>
      </c>
      <c r="EJ103" s="102">
        <f t="shared" si="237"/>
        <v>0</v>
      </c>
      <c r="EK103" s="102">
        <f t="shared" si="237"/>
        <v>0</v>
      </c>
      <c r="EL103" s="102">
        <f t="shared" si="237"/>
        <v>0</v>
      </c>
      <c r="EM103" s="102">
        <f t="shared" si="237"/>
        <v>0</v>
      </c>
      <c r="EN103" s="102">
        <f t="shared" si="237"/>
        <v>0</v>
      </c>
      <c r="EO103" s="102">
        <f t="shared" si="237"/>
        <v>0</v>
      </c>
      <c r="EP103" s="102">
        <f t="shared" si="237"/>
        <v>0</v>
      </c>
      <c r="EQ103" s="102">
        <f t="shared" si="236"/>
        <v>0</v>
      </c>
      <c r="ER103" s="102">
        <f t="shared" si="236"/>
        <v>0</v>
      </c>
      <c r="ES103" s="102">
        <f t="shared" si="236"/>
        <v>0</v>
      </c>
      <c r="ET103" s="102">
        <f t="shared" si="236"/>
        <v>0</v>
      </c>
      <c r="EU103" s="102">
        <f t="shared" si="236"/>
        <v>0</v>
      </c>
      <c r="EW103">
        <v>103</v>
      </c>
      <c r="FB103" s="85">
        <f ca="1">HLOOKUP(FB$1,$F$1:$BZ$108,$EW103,FALSE)</f>
        <v>937</v>
      </c>
      <c r="FC103" s="85">
        <f ca="1">HLOOKUP(FC$1,$F$1:$BZ$108,$EW103,FALSE)</f>
        <v>945</v>
      </c>
      <c r="FD103" s="85">
        <f ca="1">HLOOKUP(FD$1,$F$1:$BZ$108,$EW103,FALSE)</f>
        <v>951</v>
      </c>
      <c r="FE103" s="85">
        <f ca="1">HLOOKUP(FE$1,$F$1:$BZ$108,$EW103,FALSE)</f>
        <v>962</v>
      </c>
      <c r="FF103" s="85">
        <f ca="1">HLOOKUP(FF$1,$F$1:$BZ$108,$EW103,FALSE)</f>
        <v>970</v>
      </c>
      <c r="FG103" s="85">
        <f ca="1">HLOOKUP(FG$1,$F$1:$BZ$108,$EW103,FALSE)</f>
        <v>989</v>
      </c>
      <c r="FI103" s="85">
        <f t="shared" ca="1" si="210"/>
        <v>32.578593626615891</v>
      </c>
      <c r="FJ103">
        <v>1.0200000000000001E-2</v>
      </c>
      <c r="FK103" s="85">
        <f ca="1">HLOOKUP(FK$1,$F$1:$BZ$108,$EW103,FALSE)/CA103*100000+FJ103</f>
        <v>619.43599416775237</v>
      </c>
      <c r="FL103" t="str">
        <f t="shared" si="211"/>
        <v xml:space="preserve">Verbano-Cusio-Ossola </v>
      </c>
      <c r="FM103">
        <f t="shared" ca="1" si="219"/>
        <v>41.045990275584295</v>
      </c>
      <c r="FN103" t="str">
        <f t="shared" ca="1" si="212"/>
        <v xml:space="preserve">Cagliari </v>
      </c>
      <c r="FO103" s="2">
        <v>6</v>
      </c>
      <c r="FP103" s="128">
        <f t="shared" ca="1" si="220"/>
        <v>0.99807361134112815</v>
      </c>
      <c r="FQ103" t="str">
        <f t="shared" ca="1" si="213"/>
        <v xml:space="preserve">L'Aquila </v>
      </c>
      <c r="FR103" s="2">
        <v>6</v>
      </c>
      <c r="FS103">
        <f t="shared" ca="1" si="214"/>
        <v>24</v>
      </c>
      <c r="FT103">
        <f t="shared" ca="1" si="215"/>
        <v>30.010200000000001</v>
      </c>
      <c r="FU103" t="str">
        <f t="shared" ca="1" si="216"/>
        <v xml:space="preserve">L'Aquila </v>
      </c>
      <c r="FV103" s="85">
        <f t="shared" ca="1" si="217"/>
        <v>19.009599999999999</v>
      </c>
      <c r="FW103" t="str">
        <f t="shared" ca="1" si="218"/>
        <v xml:space="preserve">Taranto </v>
      </c>
    </row>
    <row r="104" spans="1:179" x14ac:dyDescent="0.25">
      <c r="A104">
        <f>IF(B104='Cruscotto province'!$E$3,A103+1,A103)</f>
        <v>12</v>
      </c>
      <c r="B104" t="s">
        <v>71</v>
      </c>
      <c r="C104" t="s">
        <v>243</v>
      </c>
      <c r="D104" s="2">
        <f>IFERROR(_xlfn.NUMBERVALUE(VLOOKUP(C104,'Sel province'!$F$2:$J$150,5,FALSE)),0)</f>
        <v>1075</v>
      </c>
      <c r="E104" s="85"/>
      <c r="F104">
        <v>3</v>
      </c>
      <c r="G104" s="85">
        <v>8</v>
      </c>
      <c r="H104">
        <v>7</v>
      </c>
      <c r="I104">
        <v>10</v>
      </c>
      <c r="J104">
        <v>15</v>
      </c>
      <c r="K104">
        <v>11</v>
      </c>
      <c r="L104">
        <v>18</v>
      </c>
      <c r="M104">
        <v>24</v>
      </c>
      <c r="N104">
        <v>25</v>
      </c>
      <c r="O104">
        <v>29</v>
      </c>
      <c r="P104">
        <v>31</v>
      </c>
      <c r="Q104">
        <v>84</v>
      </c>
      <c r="R104">
        <v>99</v>
      </c>
      <c r="S104">
        <v>113</v>
      </c>
      <c r="T104">
        <v>131</v>
      </c>
      <c r="U104">
        <v>131</v>
      </c>
      <c r="V104">
        <v>203</v>
      </c>
      <c r="W104">
        <v>210</v>
      </c>
      <c r="X104">
        <v>242</v>
      </c>
      <c r="Y104">
        <v>263</v>
      </c>
      <c r="Z104">
        <v>290</v>
      </c>
      <c r="AA104">
        <v>308</v>
      </c>
      <c r="AB104">
        <v>336</v>
      </c>
      <c r="AC104">
        <v>358</v>
      </c>
      <c r="AD104">
        <v>397</v>
      </c>
      <c r="AE104">
        <v>426</v>
      </c>
      <c r="AF104">
        <v>449</v>
      </c>
      <c r="AG104">
        <v>473</v>
      </c>
      <c r="AH104">
        <v>488</v>
      </c>
      <c r="AI104">
        <v>520</v>
      </c>
      <c r="AJ104">
        <v>565</v>
      </c>
      <c r="AK104">
        <v>583</v>
      </c>
      <c r="AL104">
        <v>605</v>
      </c>
      <c r="AM104">
        <v>647</v>
      </c>
      <c r="AN104">
        <v>665</v>
      </c>
      <c r="AO104">
        <v>678</v>
      </c>
      <c r="AP104">
        <v>693</v>
      </c>
      <c r="AQ104">
        <v>708</v>
      </c>
      <c r="AR104">
        <v>789</v>
      </c>
      <c r="AS104">
        <v>817</v>
      </c>
      <c r="AT104">
        <v>830</v>
      </c>
      <c r="AU104">
        <v>839</v>
      </c>
      <c r="AV104">
        <v>847</v>
      </c>
      <c r="AW104">
        <v>912</v>
      </c>
      <c r="AX104">
        <v>935</v>
      </c>
      <c r="AY104">
        <v>964</v>
      </c>
      <c r="AZ104">
        <v>975</v>
      </c>
      <c r="BA104">
        <v>984</v>
      </c>
      <c r="BB104">
        <v>989</v>
      </c>
      <c r="BC104">
        <v>1013</v>
      </c>
      <c r="BD104">
        <v>1056</v>
      </c>
      <c r="BE104">
        <v>1067</v>
      </c>
      <c r="BF104">
        <v>1075</v>
      </c>
      <c r="CA104" s="101">
        <v>173868</v>
      </c>
      <c r="CB104" s="102">
        <f t="shared" si="171"/>
        <v>0.17254468907447029</v>
      </c>
      <c r="CC104" s="102">
        <f t="shared" si="223"/>
        <v>0.46011917086525411</v>
      </c>
      <c r="CD104" s="102">
        <f t="shared" si="224"/>
        <v>0.40260427450709735</v>
      </c>
      <c r="CE104" s="102">
        <f t="shared" si="225"/>
        <v>0.57514896358156764</v>
      </c>
      <c r="CF104" s="102">
        <f t="shared" si="226"/>
        <v>0.86272344537235146</v>
      </c>
      <c r="CG104" s="102">
        <f t="shared" si="227"/>
        <v>0.6326638599397244</v>
      </c>
      <c r="CH104" s="102">
        <f t="shared" si="228"/>
        <v>1.0352681344468218</v>
      </c>
      <c r="CI104" s="102">
        <f t="shared" si="229"/>
        <v>1.3803575125957623</v>
      </c>
      <c r="CJ104" s="102">
        <f t="shared" si="230"/>
        <v>1.4378724089539192</v>
      </c>
      <c r="CK104" s="102">
        <f t="shared" si="231"/>
        <v>1.6679319943865463</v>
      </c>
      <c r="CL104" s="102">
        <f t="shared" si="232"/>
        <v>1.7829617871028596</v>
      </c>
      <c r="CM104" s="102">
        <f t="shared" si="233"/>
        <v>4.8312512940851686</v>
      </c>
      <c r="CN104" s="102">
        <f t="shared" si="234"/>
        <v>5.6939747394575191</v>
      </c>
      <c r="CO104" s="102">
        <f t="shared" si="235"/>
        <v>6.4991832884717136</v>
      </c>
      <c r="CP104" s="102">
        <f t="shared" si="238"/>
        <v>7.5344514229185355</v>
      </c>
      <c r="CQ104" s="102">
        <f t="shared" si="239"/>
        <v>7.5344514229185355</v>
      </c>
      <c r="CR104" s="102">
        <f t="shared" si="240"/>
        <v>11.675523960705823</v>
      </c>
      <c r="CS104" s="102">
        <f t="shared" si="241"/>
        <v>12.078128235212921</v>
      </c>
      <c r="CT104" s="102">
        <f t="shared" si="242"/>
        <v>13.918604918673935</v>
      </c>
      <c r="CU104" s="102">
        <f t="shared" si="243"/>
        <v>15.126417742195228</v>
      </c>
      <c r="CV104" s="102">
        <f t="shared" si="244"/>
        <v>16.679319943865462</v>
      </c>
      <c r="CW104" s="102">
        <f t="shared" si="245"/>
        <v>17.714588078312282</v>
      </c>
      <c r="CX104" s="102">
        <f t="shared" si="246"/>
        <v>19.325005176340674</v>
      </c>
      <c r="CY104" s="102">
        <f t="shared" si="247"/>
        <v>20.590332896220122</v>
      </c>
      <c r="CZ104" s="102">
        <f t="shared" si="248"/>
        <v>22.833413854188237</v>
      </c>
      <c r="DA104" s="102">
        <f t="shared" si="249"/>
        <v>24.501345848574779</v>
      </c>
      <c r="DB104" s="102">
        <f t="shared" si="250"/>
        <v>25.824188464812387</v>
      </c>
      <c r="DC104" s="102">
        <f t="shared" si="251"/>
        <v>27.204545977408149</v>
      </c>
      <c r="DD104" s="102">
        <f t="shared" si="252"/>
        <v>28.067269422780502</v>
      </c>
      <c r="DE104" s="102">
        <f t="shared" si="253"/>
        <v>29.907746106241518</v>
      </c>
      <c r="DF104" s="102">
        <f t="shared" si="254"/>
        <v>32.49591644235857</v>
      </c>
      <c r="DG104" s="102">
        <f t="shared" si="255"/>
        <v>33.531184576805394</v>
      </c>
      <c r="DH104" s="102">
        <f t="shared" si="256"/>
        <v>34.796512296684838</v>
      </c>
      <c r="DI104" s="102">
        <f t="shared" si="257"/>
        <v>37.212137943727427</v>
      </c>
      <c r="DJ104" s="102">
        <f t="shared" si="258"/>
        <v>38.247406078174244</v>
      </c>
      <c r="DK104" s="102">
        <f t="shared" si="259"/>
        <v>38.995099730830283</v>
      </c>
      <c r="DL104" s="102">
        <f t="shared" si="260"/>
        <v>39.857823176202636</v>
      </c>
      <c r="DM104" s="102">
        <f t="shared" si="261"/>
        <v>40.720546621574982</v>
      </c>
      <c r="DN104" s="102">
        <f t="shared" si="262"/>
        <v>45.379253226585682</v>
      </c>
      <c r="DO104" s="102">
        <f t="shared" si="263"/>
        <v>46.989670324614075</v>
      </c>
      <c r="DP104" s="102">
        <f t="shared" si="264"/>
        <v>47.737363977270114</v>
      </c>
      <c r="DQ104" s="102">
        <f t="shared" si="265"/>
        <v>48.254998044493519</v>
      </c>
      <c r="DR104" s="102">
        <f t="shared" si="266"/>
        <v>48.715117215358781</v>
      </c>
      <c r="DS104" s="102">
        <f t="shared" si="267"/>
        <v>52.453585478638971</v>
      </c>
      <c r="DT104" s="102">
        <f t="shared" si="268"/>
        <v>53.776428094876579</v>
      </c>
      <c r="DU104" s="102">
        <f t="shared" si="269"/>
        <v>55.444360089263121</v>
      </c>
      <c r="DV104" s="102">
        <f t="shared" si="270"/>
        <v>56.07702394920284</v>
      </c>
      <c r="DW104" s="102">
        <f t="shared" si="271"/>
        <v>56.594658016426251</v>
      </c>
      <c r="DX104" s="102">
        <f t="shared" si="272"/>
        <v>56.882232498217043</v>
      </c>
      <c r="DY104" s="102">
        <f t="shared" si="273"/>
        <v>58.262590010812801</v>
      </c>
      <c r="DZ104" s="102">
        <f t="shared" si="274"/>
        <v>60.735730554213539</v>
      </c>
      <c r="EA104" s="102">
        <f t="shared" si="275"/>
        <v>61.368394414153272</v>
      </c>
      <c r="EB104" s="102">
        <f t="shared" si="237"/>
        <v>61.82851358501852</v>
      </c>
      <c r="EC104" s="102">
        <f t="shared" si="237"/>
        <v>0</v>
      </c>
      <c r="ED104" s="102">
        <f t="shared" si="237"/>
        <v>0</v>
      </c>
      <c r="EE104" s="102">
        <f t="shared" si="237"/>
        <v>0</v>
      </c>
      <c r="EF104" s="102">
        <f t="shared" si="237"/>
        <v>0</v>
      </c>
      <c r="EG104" s="102">
        <f t="shared" si="237"/>
        <v>0</v>
      </c>
      <c r="EH104" s="102">
        <f t="shared" si="237"/>
        <v>0</v>
      </c>
      <c r="EI104" s="102">
        <f t="shared" si="237"/>
        <v>0</v>
      </c>
      <c r="EJ104" s="102">
        <f t="shared" si="237"/>
        <v>0</v>
      </c>
      <c r="EK104" s="102">
        <f t="shared" si="237"/>
        <v>0</v>
      </c>
      <c r="EL104" s="102">
        <f t="shared" si="237"/>
        <v>0</v>
      </c>
      <c r="EM104" s="102">
        <f t="shared" si="237"/>
        <v>0</v>
      </c>
      <c r="EN104" s="102">
        <f t="shared" si="237"/>
        <v>0</v>
      </c>
      <c r="EO104" s="102">
        <f t="shared" si="237"/>
        <v>0</v>
      </c>
      <c r="EP104" s="102">
        <f t="shared" si="237"/>
        <v>0</v>
      </c>
      <c r="EQ104" s="102">
        <f t="shared" si="236"/>
        <v>0</v>
      </c>
      <c r="ER104" s="102">
        <f t="shared" si="236"/>
        <v>0</v>
      </c>
      <c r="ES104" s="102">
        <f t="shared" si="236"/>
        <v>0</v>
      </c>
      <c r="ET104" s="102">
        <f t="shared" si="236"/>
        <v>0</v>
      </c>
      <c r="EU104" s="102">
        <f t="shared" si="236"/>
        <v>0</v>
      </c>
      <c r="EW104">
        <v>104</v>
      </c>
      <c r="FB104" s="85">
        <f ca="1">HLOOKUP(FB$1,$F$1:$BZ$108,$EW104,FALSE)</f>
        <v>984</v>
      </c>
      <c r="FC104" s="85">
        <f ca="1">HLOOKUP(FC$1,$F$1:$BZ$108,$EW104,FALSE)</f>
        <v>989</v>
      </c>
      <c r="FD104" s="85">
        <f ca="1">HLOOKUP(FD$1,$F$1:$BZ$108,$EW104,FALSE)</f>
        <v>1013</v>
      </c>
      <c r="FE104" s="85">
        <f ca="1">HLOOKUP(FE$1,$F$1:$BZ$108,$EW104,FALSE)</f>
        <v>1056</v>
      </c>
      <c r="FF104" s="85">
        <f ca="1">HLOOKUP(FF$1,$F$1:$BZ$108,$EW104,FALSE)</f>
        <v>1067</v>
      </c>
      <c r="FG104" s="85">
        <f ca="1">HLOOKUP(FG$1,$F$1:$BZ$108,$EW104,FALSE)</f>
        <v>1075</v>
      </c>
      <c r="FI104" s="85">
        <f t="shared" ca="1" si="210"/>
        <v>52.348855685922651</v>
      </c>
      <c r="FJ104">
        <v>1.03E-2</v>
      </c>
      <c r="FK104" s="85">
        <f ca="1">HLOOKUP(FK$1,$F$1:$BZ$108,$EW104,FALSE)/CA104*100000+FJ104</f>
        <v>618.29543585018519</v>
      </c>
      <c r="FL104" t="str">
        <f t="shared" si="211"/>
        <v xml:space="preserve">Vercelli </v>
      </c>
      <c r="FM104">
        <f t="shared" ca="1" si="219"/>
        <v>35.252734026432385</v>
      </c>
      <c r="FN104" t="str">
        <f t="shared" ca="1" si="212"/>
        <v xml:space="preserve">Palermo </v>
      </c>
      <c r="FO104" s="2">
        <v>5</v>
      </c>
      <c r="FP104" s="128">
        <f t="shared" ca="1" si="220"/>
        <v>0.62923913339396975</v>
      </c>
      <c r="FQ104" t="str">
        <f t="shared" ca="1" si="213"/>
        <v xml:space="preserve">Vibo Valentia </v>
      </c>
      <c r="FR104" s="2">
        <v>5</v>
      </c>
      <c r="FS104">
        <f t="shared" ca="1" si="214"/>
        <v>8</v>
      </c>
      <c r="FT104">
        <f t="shared" ca="1" si="215"/>
        <v>13.010300000000001</v>
      </c>
      <c r="FU104" t="str">
        <f t="shared" ca="1" si="216"/>
        <v xml:space="preserve">Vibo Valentia </v>
      </c>
      <c r="FV104" s="85">
        <f t="shared" ca="1" si="217"/>
        <v>17.010100000000001</v>
      </c>
      <c r="FW104" t="str">
        <f t="shared" ca="1" si="218"/>
        <v xml:space="preserve">Reggio di Calabria </v>
      </c>
    </row>
    <row r="105" spans="1:179" x14ac:dyDescent="0.25">
      <c r="A105">
        <f>IF(B105='Cruscotto province'!$E$3,A104+1,A104)</f>
        <v>12</v>
      </c>
      <c r="B105" t="s">
        <v>78</v>
      </c>
      <c r="C105" t="s">
        <v>244</v>
      </c>
      <c r="D105" s="2">
        <f>IFERROR(_xlfn.NUMBERVALUE(VLOOKUP(C105,'Sel province'!$F$2:$J$150,5,FALSE)),0)</f>
        <v>4473</v>
      </c>
      <c r="E105" s="85"/>
      <c r="F105">
        <v>21</v>
      </c>
      <c r="G105" s="85">
        <v>25</v>
      </c>
      <c r="H105">
        <v>42</v>
      </c>
      <c r="I105">
        <v>52</v>
      </c>
      <c r="J105">
        <v>63</v>
      </c>
      <c r="K105">
        <v>73</v>
      </c>
      <c r="L105">
        <v>96</v>
      </c>
      <c r="M105">
        <v>110</v>
      </c>
      <c r="N105">
        <v>150</v>
      </c>
      <c r="O105">
        <v>210</v>
      </c>
      <c r="P105">
        <v>275</v>
      </c>
      <c r="Q105">
        <v>335</v>
      </c>
      <c r="R105">
        <v>425</v>
      </c>
      <c r="S105">
        <v>481</v>
      </c>
      <c r="T105">
        <v>626</v>
      </c>
      <c r="U105">
        <v>686</v>
      </c>
      <c r="V105">
        <v>784</v>
      </c>
      <c r="W105">
        <v>954</v>
      </c>
      <c r="X105">
        <v>1046</v>
      </c>
      <c r="Y105">
        <v>1099</v>
      </c>
      <c r="Z105">
        <v>1228</v>
      </c>
      <c r="AA105">
        <v>1304</v>
      </c>
      <c r="AB105">
        <v>1402</v>
      </c>
      <c r="AC105">
        <v>1645</v>
      </c>
      <c r="AD105">
        <v>1754</v>
      </c>
      <c r="AE105">
        <v>1876</v>
      </c>
      <c r="AF105">
        <v>1982</v>
      </c>
      <c r="AG105">
        <v>2112</v>
      </c>
      <c r="AH105">
        <v>2287</v>
      </c>
      <c r="AI105">
        <v>2405</v>
      </c>
      <c r="AJ105">
        <v>2488</v>
      </c>
      <c r="AK105">
        <v>2547</v>
      </c>
      <c r="AL105">
        <v>2688</v>
      </c>
      <c r="AM105">
        <v>2755</v>
      </c>
      <c r="AN105">
        <v>2856</v>
      </c>
      <c r="AO105">
        <v>2920</v>
      </c>
      <c r="AP105">
        <v>3049</v>
      </c>
      <c r="AQ105">
        <v>3257</v>
      </c>
      <c r="AR105">
        <v>3402</v>
      </c>
      <c r="AS105">
        <v>3495</v>
      </c>
      <c r="AT105">
        <v>3547</v>
      </c>
      <c r="AU105">
        <v>3572</v>
      </c>
      <c r="AV105">
        <v>3649</v>
      </c>
      <c r="AW105">
        <v>3730</v>
      </c>
      <c r="AX105">
        <v>3805</v>
      </c>
      <c r="AY105">
        <v>3880</v>
      </c>
      <c r="AZ105">
        <v>3974</v>
      </c>
      <c r="BA105">
        <v>3998</v>
      </c>
      <c r="BB105">
        <v>4070</v>
      </c>
      <c r="BC105">
        <v>4164</v>
      </c>
      <c r="BD105">
        <v>4222</v>
      </c>
      <c r="BE105">
        <v>4398</v>
      </c>
      <c r="BF105">
        <v>4473</v>
      </c>
      <c r="CA105" s="101">
        <v>921557</v>
      </c>
      <c r="CB105" s="102">
        <f t="shared" si="171"/>
        <v>0.22787521553197468</v>
      </c>
      <c r="CC105" s="102">
        <f t="shared" si="223"/>
        <v>0.27128001849044608</v>
      </c>
      <c r="CD105" s="102">
        <f t="shared" si="224"/>
        <v>0.45575043106394936</v>
      </c>
      <c r="CE105" s="102">
        <f t="shared" si="225"/>
        <v>0.5642624384601278</v>
      </c>
      <c r="CF105" s="102">
        <f t="shared" si="226"/>
        <v>0.68362564659592406</v>
      </c>
      <c r="CG105" s="102">
        <f t="shared" si="227"/>
        <v>0.79213765399210256</v>
      </c>
      <c r="CH105" s="102">
        <f t="shared" si="228"/>
        <v>1.0417152710033128</v>
      </c>
      <c r="CI105" s="102">
        <f t="shared" si="229"/>
        <v>1.1936320813579626</v>
      </c>
      <c r="CJ105" s="102">
        <f t="shared" si="230"/>
        <v>1.6276801109426764</v>
      </c>
      <c r="CK105" s="102">
        <f t="shared" si="231"/>
        <v>2.2787521553197472</v>
      </c>
      <c r="CL105" s="102">
        <f t="shared" si="232"/>
        <v>2.9840802033949068</v>
      </c>
      <c r="CM105" s="102">
        <f t="shared" si="233"/>
        <v>3.6351522477719773</v>
      </c>
      <c r="CN105" s="102">
        <f t="shared" si="234"/>
        <v>4.6117603143375829</v>
      </c>
      <c r="CO105" s="102">
        <f t="shared" si="235"/>
        <v>5.219427555756182</v>
      </c>
      <c r="CP105" s="102">
        <f t="shared" si="238"/>
        <v>6.7928516630007696</v>
      </c>
      <c r="CQ105" s="102">
        <f t="shared" si="239"/>
        <v>7.4439237073778397</v>
      </c>
      <c r="CR105" s="102">
        <f t="shared" si="240"/>
        <v>8.5073413798603887</v>
      </c>
      <c r="CS105" s="102">
        <f t="shared" si="241"/>
        <v>10.352045505595422</v>
      </c>
      <c r="CT105" s="102">
        <f t="shared" si="242"/>
        <v>11.350355973640262</v>
      </c>
      <c r="CU105" s="102">
        <f t="shared" si="243"/>
        <v>11.925469612840008</v>
      </c>
      <c r="CV105" s="102">
        <f t="shared" si="244"/>
        <v>13.325274508250711</v>
      </c>
      <c r="CW105" s="102">
        <f t="shared" si="245"/>
        <v>14.149965764461665</v>
      </c>
      <c r="CX105" s="102">
        <f t="shared" si="246"/>
        <v>15.213383436944216</v>
      </c>
      <c r="CY105" s="102">
        <f t="shared" si="247"/>
        <v>17.850225216671351</v>
      </c>
      <c r="CZ105" s="102">
        <f t="shared" si="248"/>
        <v>19.033006097289697</v>
      </c>
      <c r="DA105" s="102">
        <f t="shared" si="249"/>
        <v>20.356852587523072</v>
      </c>
      <c r="DB105" s="102">
        <f t="shared" si="250"/>
        <v>21.507079865922563</v>
      </c>
      <c r="DC105" s="102">
        <f t="shared" si="251"/>
        <v>22.917735962072882</v>
      </c>
      <c r="DD105" s="102">
        <f t="shared" si="252"/>
        <v>24.816696091506007</v>
      </c>
      <c r="DE105" s="102">
        <f t="shared" si="253"/>
        <v>26.097137778780908</v>
      </c>
      <c r="DF105" s="102">
        <f t="shared" si="254"/>
        <v>26.997787440169191</v>
      </c>
      <c r="DG105" s="102">
        <f t="shared" si="255"/>
        <v>27.638008283806641</v>
      </c>
      <c r="DH105" s="102">
        <f t="shared" si="256"/>
        <v>29.168027588092759</v>
      </c>
      <c r="DI105" s="102">
        <f t="shared" si="257"/>
        <v>29.895058037647157</v>
      </c>
      <c r="DJ105" s="102">
        <f t="shared" si="258"/>
        <v>30.991029312348559</v>
      </c>
      <c r="DK105" s="102">
        <f t="shared" si="259"/>
        <v>31.685506159684099</v>
      </c>
      <c r="DL105" s="102">
        <f t="shared" si="260"/>
        <v>33.085311055094799</v>
      </c>
      <c r="DM105" s="102">
        <f t="shared" si="261"/>
        <v>35.342360808935311</v>
      </c>
      <c r="DN105" s="102">
        <f t="shared" si="262"/>
        <v>36.915784916179895</v>
      </c>
      <c r="DO105" s="102">
        <f t="shared" si="263"/>
        <v>37.92494658496436</v>
      </c>
      <c r="DP105" s="102">
        <f t="shared" si="264"/>
        <v>38.489209023424486</v>
      </c>
      <c r="DQ105" s="102">
        <f t="shared" si="265"/>
        <v>38.760489041914937</v>
      </c>
      <c r="DR105" s="102">
        <f t="shared" si="266"/>
        <v>39.596031498865507</v>
      </c>
      <c r="DS105" s="102">
        <f t="shared" si="267"/>
        <v>40.474978758774554</v>
      </c>
      <c r="DT105" s="102">
        <f t="shared" si="268"/>
        <v>41.288818814245886</v>
      </c>
      <c r="DU105" s="102">
        <f t="shared" si="269"/>
        <v>42.102658869717231</v>
      </c>
      <c r="DV105" s="102">
        <f t="shared" si="270"/>
        <v>43.122671739241298</v>
      </c>
      <c r="DW105" s="102">
        <f t="shared" si="271"/>
        <v>43.383100556992133</v>
      </c>
      <c r="DX105" s="102">
        <f t="shared" si="272"/>
        <v>44.164387010244617</v>
      </c>
      <c r="DY105" s="102">
        <f t="shared" si="273"/>
        <v>45.184399879768698</v>
      </c>
      <c r="DZ105" s="102">
        <f t="shared" si="274"/>
        <v>45.813769522666533</v>
      </c>
      <c r="EA105" s="102">
        <f t="shared" si="275"/>
        <v>47.723580852839277</v>
      </c>
      <c r="EB105" s="102">
        <f t="shared" si="237"/>
        <v>48.537420908310608</v>
      </c>
      <c r="EC105" s="102">
        <f t="shared" si="237"/>
        <v>0</v>
      </c>
      <c r="ED105" s="102">
        <f t="shared" si="237"/>
        <v>0</v>
      </c>
      <c r="EE105" s="102">
        <f t="shared" si="237"/>
        <v>0</v>
      </c>
      <c r="EF105" s="102">
        <f t="shared" si="237"/>
        <v>0</v>
      </c>
      <c r="EG105" s="102">
        <f t="shared" si="237"/>
        <v>0</v>
      </c>
      <c r="EH105" s="102">
        <f t="shared" si="237"/>
        <v>0</v>
      </c>
      <c r="EI105" s="102">
        <f t="shared" si="237"/>
        <v>0</v>
      </c>
      <c r="EJ105" s="102">
        <f t="shared" si="237"/>
        <v>0</v>
      </c>
      <c r="EK105" s="102">
        <f t="shared" si="237"/>
        <v>0</v>
      </c>
      <c r="EL105" s="102">
        <f t="shared" si="237"/>
        <v>0</v>
      </c>
      <c r="EM105" s="102">
        <f t="shared" si="237"/>
        <v>0</v>
      </c>
      <c r="EN105" s="102">
        <f t="shared" si="237"/>
        <v>0</v>
      </c>
      <c r="EO105" s="102">
        <f t="shared" si="237"/>
        <v>0</v>
      </c>
      <c r="EP105" s="102">
        <f t="shared" si="237"/>
        <v>0</v>
      </c>
      <c r="EQ105" s="102">
        <f t="shared" si="236"/>
        <v>0</v>
      </c>
      <c r="ER105" s="102">
        <f t="shared" si="236"/>
        <v>0</v>
      </c>
      <c r="ES105" s="102">
        <f t="shared" si="236"/>
        <v>0</v>
      </c>
      <c r="ET105" s="102">
        <f t="shared" si="236"/>
        <v>0</v>
      </c>
      <c r="EU105" s="102">
        <f t="shared" si="236"/>
        <v>0</v>
      </c>
      <c r="EW105">
        <v>105</v>
      </c>
      <c r="FB105" s="85">
        <f ca="1">HLOOKUP(FB$1,$F$1:$BZ$108,$EW105,FALSE)</f>
        <v>3998</v>
      </c>
      <c r="FC105" s="85">
        <f ca="1">HLOOKUP(FC$1,$F$1:$BZ$108,$EW105,FALSE)</f>
        <v>4070</v>
      </c>
      <c r="FD105" s="85">
        <f ca="1">HLOOKUP(FD$1,$F$1:$BZ$108,$EW105,FALSE)</f>
        <v>4164</v>
      </c>
      <c r="FE105" s="85">
        <f ca="1">HLOOKUP(FE$1,$F$1:$BZ$108,$EW105,FALSE)</f>
        <v>4222</v>
      </c>
      <c r="FF105" s="85">
        <f ca="1">HLOOKUP(FF$1,$F$1:$BZ$108,$EW105,FALSE)</f>
        <v>4398</v>
      </c>
      <c r="FG105" s="85">
        <f ca="1">HLOOKUP(FG$1,$F$1:$BZ$108,$EW105,FALSE)</f>
        <v>4473</v>
      </c>
      <c r="FI105" s="85">
        <f t="shared" ca="1" si="210"/>
        <v>51.553603513184754</v>
      </c>
      <c r="FJ105">
        <v>1.04E-2</v>
      </c>
      <c r="FK105" s="85">
        <f ca="1">HLOOKUP(FK$1,$F$1:$BZ$108,$EW105,FALSE)/CA105*100000+FJ105</f>
        <v>485.38460908310611</v>
      </c>
      <c r="FL105" t="str">
        <f t="shared" si="211"/>
        <v xml:space="preserve">Verona </v>
      </c>
      <c r="FM105">
        <f t="shared" ca="1" si="219"/>
        <v>32.355371985617062</v>
      </c>
      <c r="FN105" t="str">
        <f t="shared" ca="1" si="212"/>
        <v xml:space="preserve">Oristano </v>
      </c>
      <c r="FO105" s="2">
        <v>4</v>
      </c>
      <c r="FP105" s="128">
        <f t="shared" ca="1" si="220"/>
        <v>9.4999999999999998E-3</v>
      </c>
      <c r="FQ105" t="str">
        <f t="shared" ca="1" si="213"/>
        <v xml:space="preserve">Trapani </v>
      </c>
      <c r="FR105" s="2">
        <v>4</v>
      </c>
      <c r="FS105">
        <f t="shared" ca="1" si="214"/>
        <v>3</v>
      </c>
      <c r="FT105">
        <f t="shared" ca="1" si="215"/>
        <v>7.0103999999999997</v>
      </c>
      <c r="FU105" t="str">
        <f t="shared" ca="1" si="216"/>
        <v xml:space="preserve">Trapani </v>
      </c>
      <c r="FV105" s="85">
        <f t="shared" ca="1" si="217"/>
        <v>13.010300000000001</v>
      </c>
      <c r="FW105" t="str">
        <f t="shared" ca="1" si="218"/>
        <v xml:space="preserve">Vibo Valentia </v>
      </c>
    </row>
    <row r="106" spans="1:179" x14ac:dyDescent="0.25">
      <c r="A106">
        <f>IF(B106='Cruscotto province'!$E$3,A105+1,A105)</f>
        <v>12</v>
      </c>
      <c r="B106" t="s">
        <v>63</v>
      </c>
      <c r="C106" t="s">
        <v>245</v>
      </c>
      <c r="D106" s="2">
        <f>IFERROR(_xlfn.NUMBERVALUE(VLOOKUP(C106,'Sel province'!$F$2:$J$150,5,FALSE)),0)</f>
        <v>72</v>
      </c>
      <c r="E106" s="85"/>
      <c r="G106" s="85"/>
      <c r="I106">
        <v>0</v>
      </c>
      <c r="J106">
        <v>0</v>
      </c>
      <c r="K106">
        <v>2</v>
      </c>
      <c r="L106">
        <v>1</v>
      </c>
      <c r="M106">
        <v>5</v>
      </c>
      <c r="N106">
        <v>5</v>
      </c>
      <c r="O106">
        <v>5</v>
      </c>
      <c r="P106">
        <v>17</v>
      </c>
      <c r="Q106">
        <v>6</v>
      </c>
      <c r="R106">
        <v>6</v>
      </c>
      <c r="S106">
        <v>6</v>
      </c>
      <c r="T106">
        <v>8</v>
      </c>
      <c r="U106">
        <v>8</v>
      </c>
      <c r="V106">
        <v>8</v>
      </c>
      <c r="W106">
        <v>11</v>
      </c>
      <c r="X106">
        <v>14</v>
      </c>
      <c r="Y106">
        <v>20</v>
      </c>
      <c r="Z106">
        <v>21</v>
      </c>
      <c r="AA106">
        <v>23</v>
      </c>
      <c r="AB106">
        <v>28</v>
      </c>
      <c r="AC106">
        <v>29</v>
      </c>
      <c r="AD106">
        <v>39</v>
      </c>
      <c r="AE106">
        <v>39</v>
      </c>
      <c r="AF106">
        <v>44</v>
      </c>
      <c r="AG106">
        <v>44</v>
      </c>
      <c r="AH106">
        <v>44</v>
      </c>
      <c r="AI106">
        <v>48</v>
      </c>
      <c r="AJ106">
        <v>54</v>
      </c>
      <c r="AK106">
        <v>57</v>
      </c>
      <c r="AL106">
        <v>60</v>
      </c>
      <c r="AM106">
        <v>60</v>
      </c>
      <c r="AN106">
        <v>60</v>
      </c>
      <c r="AO106">
        <v>61</v>
      </c>
      <c r="AP106">
        <v>61</v>
      </c>
      <c r="AQ106">
        <v>65</v>
      </c>
      <c r="AR106">
        <v>68</v>
      </c>
      <c r="AS106">
        <v>68</v>
      </c>
      <c r="AT106">
        <v>68</v>
      </c>
      <c r="AU106">
        <v>68</v>
      </c>
      <c r="AV106">
        <v>68</v>
      </c>
      <c r="AW106">
        <v>70</v>
      </c>
      <c r="AX106">
        <v>70</v>
      </c>
      <c r="AY106">
        <v>70</v>
      </c>
      <c r="AZ106">
        <v>71</v>
      </c>
      <c r="BA106">
        <v>71</v>
      </c>
      <c r="BB106">
        <v>71</v>
      </c>
      <c r="BC106">
        <v>71</v>
      </c>
      <c r="BD106">
        <v>71</v>
      </c>
      <c r="BE106">
        <v>72</v>
      </c>
      <c r="BF106">
        <v>72</v>
      </c>
      <c r="CA106" s="101">
        <v>161619</v>
      </c>
      <c r="CB106" s="102">
        <f t="shared" si="171"/>
        <v>0</v>
      </c>
      <c r="CC106" s="102">
        <f t="shared" si="223"/>
        <v>0</v>
      </c>
      <c r="CD106" s="102">
        <f t="shared" si="224"/>
        <v>0</v>
      </c>
      <c r="CE106" s="102">
        <f t="shared" si="225"/>
        <v>0</v>
      </c>
      <c r="CF106" s="102">
        <f t="shared" si="226"/>
        <v>0</v>
      </c>
      <c r="CG106" s="102">
        <f t="shared" si="227"/>
        <v>0.12374782667879396</v>
      </c>
      <c r="CH106" s="102">
        <f t="shared" si="228"/>
        <v>6.1873913339396978E-2</v>
      </c>
      <c r="CI106" s="102">
        <f t="shared" si="229"/>
        <v>0.30936956669698484</v>
      </c>
      <c r="CJ106" s="102">
        <f t="shared" si="230"/>
        <v>0.30936956669698484</v>
      </c>
      <c r="CK106" s="102">
        <f t="shared" si="231"/>
        <v>0.30936956669698484</v>
      </c>
      <c r="CL106" s="102">
        <f t="shared" si="232"/>
        <v>1.0518565267697486</v>
      </c>
      <c r="CM106" s="102">
        <f t="shared" si="233"/>
        <v>0.37124348003638186</v>
      </c>
      <c r="CN106" s="102">
        <f t="shared" si="234"/>
        <v>0.37124348003638186</v>
      </c>
      <c r="CO106" s="102">
        <f t="shared" si="235"/>
        <v>0.37124348003638186</v>
      </c>
      <c r="CP106" s="102">
        <f t="shared" si="238"/>
        <v>0.49499130671517583</v>
      </c>
      <c r="CQ106" s="102">
        <f t="shared" si="239"/>
        <v>0.49499130671517583</v>
      </c>
      <c r="CR106" s="102">
        <f t="shared" si="240"/>
        <v>0.49499130671517583</v>
      </c>
      <c r="CS106" s="102">
        <f t="shared" si="241"/>
        <v>0.68061304673336676</v>
      </c>
      <c r="CT106" s="102">
        <f t="shared" si="242"/>
        <v>0.86623478675155774</v>
      </c>
      <c r="CU106" s="102">
        <f t="shared" si="243"/>
        <v>1.2374782667879394</v>
      </c>
      <c r="CV106" s="102">
        <f t="shared" si="244"/>
        <v>1.2993521801273364</v>
      </c>
      <c r="CW106" s="102">
        <f t="shared" si="245"/>
        <v>1.4231000068061306</v>
      </c>
      <c r="CX106" s="102">
        <f t="shared" si="246"/>
        <v>1.7324695735031155</v>
      </c>
      <c r="CY106" s="102">
        <f t="shared" si="247"/>
        <v>1.7943434868425123</v>
      </c>
      <c r="CZ106" s="102">
        <f t="shared" si="248"/>
        <v>2.4130826202364823</v>
      </c>
      <c r="DA106" s="102">
        <f t="shared" si="249"/>
        <v>2.4130826202364823</v>
      </c>
      <c r="DB106" s="102">
        <f t="shared" si="250"/>
        <v>2.722452186933467</v>
      </c>
      <c r="DC106" s="102">
        <f t="shared" si="251"/>
        <v>2.722452186933467</v>
      </c>
      <c r="DD106" s="102">
        <f t="shared" si="252"/>
        <v>2.722452186933467</v>
      </c>
      <c r="DE106" s="102">
        <f t="shared" si="253"/>
        <v>2.9699478402910549</v>
      </c>
      <c r="DF106" s="102">
        <f t="shared" si="254"/>
        <v>3.3411913203274368</v>
      </c>
      <c r="DG106" s="102">
        <f t="shared" si="255"/>
        <v>3.5268130603456274</v>
      </c>
      <c r="DH106" s="102">
        <f t="shared" si="256"/>
        <v>3.7124348003638183</v>
      </c>
      <c r="DI106" s="102">
        <f t="shared" si="257"/>
        <v>3.7124348003638183</v>
      </c>
      <c r="DJ106" s="102">
        <f t="shared" si="258"/>
        <v>3.7124348003638183</v>
      </c>
      <c r="DK106" s="102">
        <f t="shared" si="259"/>
        <v>3.7743087137032156</v>
      </c>
      <c r="DL106" s="102">
        <f t="shared" si="260"/>
        <v>3.7743087137032156</v>
      </c>
      <c r="DM106" s="102">
        <f t="shared" si="261"/>
        <v>4.0218043670608035</v>
      </c>
      <c r="DN106" s="102">
        <f t="shared" si="262"/>
        <v>4.2074261070789944</v>
      </c>
      <c r="DO106" s="102">
        <f t="shared" si="263"/>
        <v>4.2074261070789944</v>
      </c>
      <c r="DP106" s="102">
        <f t="shared" si="264"/>
        <v>4.2074261070789944</v>
      </c>
      <c r="DQ106" s="102">
        <f t="shared" si="265"/>
        <v>4.2074261070789944</v>
      </c>
      <c r="DR106" s="102">
        <f t="shared" si="266"/>
        <v>4.2074261070789944</v>
      </c>
      <c r="DS106" s="102">
        <f t="shared" si="267"/>
        <v>4.3311739337577881</v>
      </c>
      <c r="DT106" s="102">
        <f t="shared" si="268"/>
        <v>4.3311739337577881</v>
      </c>
      <c r="DU106" s="102">
        <f t="shared" si="269"/>
        <v>4.3311739337577881</v>
      </c>
      <c r="DV106" s="102">
        <f t="shared" si="270"/>
        <v>4.3930478470971854</v>
      </c>
      <c r="DW106" s="102">
        <f t="shared" si="271"/>
        <v>4.3930478470971854</v>
      </c>
      <c r="DX106" s="102">
        <f t="shared" si="272"/>
        <v>4.3930478470971854</v>
      </c>
      <c r="DY106" s="102">
        <f t="shared" si="273"/>
        <v>4.3930478470971854</v>
      </c>
      <c r="DZ106" s="102">
        <f t="shared" si="274"/>
        <v>4.3930478470971854</v>
      </c>
      <c r="EA106" s="102">
        <f t="shared" si="275"/>
        <v>4.4549217604365827</v>
      </c>
      <c r="EB106" s="102">
        <f t="shared" si="237"/>
        <v>4.4549217604365827</v>
      </c>
      <c r="EC106" s="102">
        <f t="shared" si="237"/>
        <v>0</v>
      </c>
      <c r="ED106" s="102">
        <f t="shared" si="237"/>
        <v>0</v>
      </c>
      <c r="EE106" s="102">
        <f t="shared" si="237"/>
        <v>0</v>
      </c>
      <c r="EF106" s="102">
        <f t="shared" si="237"/>
        <v>0</v>
      </c>
      <c r="EG106" s="102">
        <f t="shared" si="237"/>
        <v>0</v>
      </c>
      <c r="EH106" s="102">
        <f t="shared" si="237"/>
        <v>0</v>
      </c>
      <c r="EI106" s="102">
        <f t="shared" si="237"/>
        <v>0</v>
      </c>
      <c r="EJ106" s="102">
        <f t="shared" si="237"/>
        <v>0</v>
      </c>
      <c r="EK106" s="102">
        <f t="shared" si="237"/>
        <v>0</v>
      </c>
      <c r="EL106" s="102">
        <f t="shared" si="237"/>
        <v>0</v>
      </c>
      <c r="EM106" s="102">
        <f t="shared" si="237"/>
        <v>0</v>
      </c>
      <c r="EN106" s="102">
        <f t="shared" si="237"/>
        <v>0</v>
      </c>
      <c r="EO106" s="102">
        <f t="shared" si="237"/>
        <v>0</v>
      </c>
      <c r="EP106" s="102">
        <f t="shared" si="237"/>
        <v>0</v>
      </c>
      <c r="EQ106" s="102">
        <f t="shared" si="236"/>
        <v>0</v>
      </c>
      <c r="ER106" s="102">
        <f t="shared" si="236"/>
        <v>0</v>
      </c>
      <c r="ES106" s="102">
        <f t="shared" si="236"/>
        <v>0</v>
      </c>
      <c r="ET106" s="102">
        <f t="shared" si="236"/>
        <v>0</v>
      </c>
      <c r="EU106" s="102">
        <f t="shared" si="236"/>
        <v>0</v>
      </c>
      <c r="EW106">
        <v>106</v>
      </c>
      <c r="FB106" s="85">
        <f ca="1">HLOOKUP(FB$1,$F$1:$BZ$108,$EW106,FALSE)</f>
        <v>71</v>
      </c>
      <c r="FC106" s="85">
        <f ca="1">HLOOKUP(FC$1,$F$1:$BZ$108,$EW106,FALSE)</f>
        <v>71</v>
      </c>
      <c r="FD106" s="85">
        <f ca="1">HLOOKUP(FD$1,$F$1:$BZ$108,$EW106,FALSE)</f>
        <v>71</v>
      </c>
      <c r="FE106" s="85">
        <f ca="1">HLOOKUP(FE$1,$F$1:$BZ$108,$EW106,FALSE)</f>
        <v>71</v>
      </c>
      <c r="FF106" s="85">
        <f ca="1">HLOOKUP(FF$1,$F$1:$BZ$108,$EW106,FALSE)</f>
        <v>72</v>
      </c>
      <c r="FG106" s="85">
        <f ca="1">HLOOKUP(FG$1,$F$1:$BZ$108,$EW106,FALSE)</f>
        <v>72</v>
      </c>
      <c r="FI106" s="85">
        <f t="shared" ca="1" si="210"/>
        <v>0.62923913339396975</v>
      </c>
      <c r="FJ106">
        <v>1.0500000000000001E-2</v>
      </c>
      <c r="FK106" s="85">
        <f ca="1">HLOOKUP(FK$1,$F$1:$BZ$108,$EW106,FALSE)/CA106*100000+FJ106</f>
        <v>44.559717604365822</v>
      </c>
      <c r="FL106" t="str">
        <f t="shared" si="211"/>
        <v xml:space="preserve">Vibo Valentia </v>
      </c>
      <c r="FM106">
        <f t="shared" ca="1" si="219"/>
        <v>31.08141191228054</v>
      </c>
      <c r="FN106" t="str">
        <f t="shared" ca="1" si="212"/>
        <v xml:space="preserve">Trapani </v>
      </c>
      <c r="FO106" s="2">
        <v>3</v>
      </c>
      <c r="FP106" s="128">
        <f t="shared" ca="1" si="220"/>
        <v>6.1999999999999998E-3</v>
      </c>
      <c r="FQ106" t="str">
        <f t="shared" ca="1" si="213"/>
        <v xml:space="preserve">Oristano </v>
      </c>
      <c r="FR106" s="2">
        <v>3</v>
      </c>
      <c r="FS106">
        <f t="shared" ca="1" si="214"/>
        <v>4</v>
      </c>
      <c r="FT106">
        <f t="shared" ca="1" si="215"/>
        <v>7.0105000000000004</v>
      </c>
      <c r="FU106" t="str">
        <f t="shared" ca="1" si="216"/>
        <v xml:space="preserve">Oristano </v>
      </c>
      <c r="FV106" s="85">
        <f t="shared" ca="1" si="217"/>
        <v>7.0105000000000004</v>
      </c>
      <c r="FW106" t="str">
        <f t="shared" ca="1" si="218"/>
        <v xml:space="preserve">Oristano </v>
      </c>
    </row>
    <row r="107" spans="1:179" x14ac:dyDescent="0.25">
      <c r="A107">
        <f>IF(B107='Cruscotto province'!$E$3,A106+1,A106)</f>
        <v>12</v>
      </c>
      <c r="B107" t="s">
        <v>78</v>
      </c>
      <c r="C107" t="s">
        <v>246</v>
      </c>
      <c r="D107" s="2">
        <f>IFERROR(_xlfn.NUMBERVALUE(VLOOKUP(C107,'Sel province'!$F$2:$J$150,5,FALSE)),0)</f>
        <v>2536</v>
      </c>
      <c r="E107" s="85"/>
      <c r="F107">
        <v>10</v>
      </c>
      <c r="G107" s="85">
        <v>19</v>
      </c>
      <c r="H107">
        <v>24</v>
      </c>
      <c r="I107">
        <v>37</v>
      </c>
      <c r="J107">
        <v>50</v>
      </c>
      <c r="K107">
        <v>53</v>
      </c>
      <c r="L107">
        <v>73</v>
      </c>
      <c r="M107">
        <v>92</v>
      </c>
      <c r="N107">
        <v>122</v>
      </c>
      <c r="O107">
        <v>141</v>
      </c>
      <c r="P107">
        <v>164</v>
      </c>
      <c r="Q107">
        <v>235</v>
      </c>
      <c r="R107">
        <v>287</v>
      </c>
      <c r="S107">
        <v>325</v>
      </c>
      <c r="T107">
        <v>393</v>
      </c>
      <c r="U107">
        <v>424</v>
      </c>
      <c r="V107">
        <v>518</v>
      </c>
      <c r="W107">
        <v>572</v>
      </c>
      <c r="X107">
        <v>631</v>
      </c>
      <c r="Y107">
        <v>691</v>
      </c>
      <c r="Z107">
        <v>744</v>
      </c>
      <c r="AA107">
        <v>824</v>
      </c>
      <c r="AB107">
        <v>899</v>
      </c>
      <c r="AC107">
        <v>966</v>
      </c>
      <c r="AD107">
        <v>1036</v>
      </c>
      <c r="AE107">
        <v>1104</v>
      </c>
      <c r="AF107">
        <v>1168</v>
      </c>
      <c r="AG107">
        <v>1242</v>
      </c>
      <c r="AH107">
        <v>1327</v>
      </c>
      <c r="AI107">
        <v>1434</v>
      </c>
      <c r="AJ107">
        <v>1514</v>
      </c>
      <c r="AK107">
        <v>1608</v>
      </c>
      <c r="AL107">
        <v>1647</v>
      </c>
      <c r="AM107">
        <v>1704</v>
      </c>
      <c r="AN107">
        <v>1734</v>
      </c>
      <c r="AO107">
        <v>1782</v>
      </c>
      <c r="AP107">
        <v>1885</v>
      </c>
      <c r="AQ107">
        <v>1953</v>
      </c>
      <c r="AR107">
        <v>2009</v>
      </c>
      <c r="AS107">
        <v>2055</v>
      </c>
      <c r="AT107">
        <v>2080</v>
      </c>
      <c r="AU107">
        <v>2089</v>
      </c>
      <c r="AV107">
        <v>2136</v>
      </c>
      <c r="AW107">
        <v>2170</v>
      </c>
      <c r="AX107">
        <v>2200</v>
      </c>
      <c r="AY107">
        <v>2296</v>
      </c>
      <c r="AZ107">
        <v>2339</v>
      </c>
      <c r="BA107">
        <v>2379</v>
      </c>
      <c r="BB107">
        <v>2390</v>
      </c>
      <c r="BC107">
        <v>2433</v>
      </c>
      <c r="BD107">
        <v>2454</v>
      </c>
      <c r="BE107">
        <v>2483</v>
      </c>
      <c r="BF107">
        <v>2536</v>
      </c>
      <c r="CA107" s="101">
        <v>865082</v>
      </c>
      <c r="CB107" s="102">
        <f t="shared" si="171"/>
        <v>0.11559597818472699</v>
      </c>
      <c r="CC107" s="102">
        <f t="shared" si="223"/>
        <v>0.21963235855098129</v>
      </c>
      <c r="CD107" s="102">
        <f t="shared" si="224"/>
        <v>0.27743034764334479</v>
      </c>
      <c r="CE107" s="102">
        <f t="shared" si="225"/>
        <v>0.42770511928348987</v>
      </c>
      <c r="CF107" s="102">
        <f t="shared" si="226"/>
        <v>0.577979890923635</v>
      </c>
      <c r="CG107" s="102">
        <f t="shared" si="227"/>
        <v>0.61265868437905302</v>
      </c>
      <c r="CH107" s="102">
        <f t="shared" si="228"/>
        <v>0.84385064074850702</v>
      </c>
      <c r="CI107" s="102">
        <f t="shared" si="229"/>
        <v>1.0634829992994885</v>
      </c>
      <c r="CJ107" s="102">
        <f t="shared" si="230"/>
        <v>1.4102709338536694</v>
      </c>
      <c r="CK107" s="102">
        <f t="shared" si="231"/>
        <v>1.6299032924046506</v>
      </c>
      <c r="CL107" s="102">
        <f t="shared" si="232"/>
        <v>1.8957740422295228</v>
      </c>
      <c r="CM107" s="102">
        <f t="shared" si="233"/>
        <v>2.7165054873410845</v>
      </c>
      <c r="CN107" s="102">
        <f t="shared" si="234"/>
        <v>3.3176045739016651</v>
      </c>
      <c r="CO107" s="102">
        <f t="shared" si="235"/>
        <v>3.7568692910036274</v>
      </c>
      <c r="CP107" s="102">
        <f t="shared" si="238"/>
        <v>4.5429219426597705</v>
      </c>
      <c r="CQ107" s="102">
        <f t="shared" si="239"/>
        <v>4.9012694750324242</v>
      </c>
      <c r="CR107" s="102">
        <f t="shared" si="240"/>
        <v>5.9878716699688583</v>
      </c>
      <c r="CS107" s="102">
        <f t="shared" si="241"/>
        <v>6.6120899521663841</v>
      </c>
      <c r="CT107" s="102">
        <f t="shared" si="242"/>
        <v>7.2941062234562741</v>
      </c>
      <c r="CU107" s="102">
        <f t="shared" si="243"/>
        <v>7.9876820925646355</v>
      </c>
      <c r="CV107" s="102">
        <f t="shared" si="244"/>
        <v>8.6003407769436873</v>
      </c>
      <c r="CW107" s="102">
        <f t="shared" si="245"/>
        <v>9.5251086024215041</v>
      </c>
      <c r="CX107" s="102">
        <f t="shared" si="246"/>
        <v>10.392078438806957</v>
      </c>
      <c r="CY107" s="102">
        <f t="shared" si="247"/>
        <v>11.166571492644628</v>
      </c>
      <c r="CZ107" s="102">
        <f t="shared" si="248"/>
        <v>11.975743339937717</v>
      </c>
      <c r="DA107" s="102">
        <f t="shared" si="249"/>
        <v>12.761795991593861</v>
      </c>
      <c r="DB107" s="102">
        <f t="shared" si="250"/>
        <v>13.501610251976112</v>
      </c>
      <c r="DC107" s="102">
        <f t="shared" si="251"/>
        <v>14.357020490543093</v>
      </c>
      <c r="DD107" s="102">
        <f t="shared" si="252"/>
        <v>15.339586305113272</v>
      </c>
      <c r="DE107" s="102">
        <f t="shared" si="253"/>
        <v>16.57646327168985</v>
      </c>
      <c r="DF107" s="102">
        <f t="shared" si="254"/>
        <v>17.501231097167668</v>
      </c>
      <c r="DG107" s="102">
        <f t="shared" si="255"/>
        <v>18.587833292104101</v>
      </c>
      <c r="DH107" s="102">
        <f t="shared" si="256"/>
        <v>19.038657607024536</v>
      </c>
      <c r="DI107" s="102">
        <f t="shared" si="257"/>
        <v>19.697554682677481</v>
      </c>
      <c r="DJ107" s="102">
        <f t="shared" si="258"/>
        <v>20.04434261723166</v>
      </c>
      <c r="DK107" s="102">
        <f t="shared" si="259"/>
        <v>20.599203312518352</v>
      </c>
      <c r="DL107" s="102">
        <f t="shared" si="260"/>
        <v>21.789841887821037</v>
      </c>
      <c r="DM107" s="102">
        <f t="shared" si="261"/>
        <v>22.575894539477183</v>
      </c>
      <c r="DN107" s="102">
        <f t="shared" si="262"/>
        <v>23.223232017311656</v>
      </c>
      <c r="DO107" s="102">
        <f t="shared" si="263"/>
        <v>23.7549735169614</v>
      </c>
      <c r="DP107" s="102">
        <f t="shared" si="264"/>
        <v>24.043963462423214</v>
      </c>
      <c r="DQ107" s="102">
        <f t="shared" si="265"/>
        <v>24.147999842789471</v>
      </c>
      <c r="DR107" s="102">
        <f t="shared" si="266"/>
        <v>24.691300940257683</v>
      </c>
      <c r="DS107" s="102">
        <f t="shared" si="267"/>
        <v>25.084327266085758</v>
      </c>
      <c r="DT107" s="102">
        <f t="shared" si="268"/>
        <v>25.431115200639937</v>
      </c>
      <c r="DU107" s="102">
        <f t="shared" si="269"/>
        <v>26.540836591213321</v>
      </c>
      <c r="DV107" s="102">
        <f t="shared" si="270"/>
        <v>27.037899297407641</v>
      </c>
      <c r="DW107" s="102">
        <f t="shared" si="271"/>
        <v>27.500283210146552</v>
      </c>
      <c r="DX107" s="102">
        <f t="shared" si="272"/>
        <v>27.627438786149753</v>
      </c>
      <c r="DY107" s="102">
        <f t="shared" si="273"/>
        <v>28.124501492344081</v>
      </c>
      <c r="DZ107" s="102">
        <f t="shared" si="274"/>
        <v>28.367253046532007</v>
      </c>
      <c r="EA107" s="102">
        <f t="shared" si="275"/>
        <v>28.702481383267713</v>
      </c>
      <c r="EB107" s="102">
        <f t="shared" si="237"/>
        <v>29.315140067646766</v>
      </c>
      <c r="EC107" s="102">
        <f t="shared" si="237"/>
        <v>0</v>
      </c>
      <c r="ED107" s="102">
        <f t="shared" si="237"/>
        <v>0</v>
      </c>
      <c r="EE107" s="102">
        <f t="shared" si="237"/>
        <v>0</v>
      </c>
      <c r="EF107" s="102">
        <f t="shared" si="237"/>
        <v>0</v>
      </c>
      <c r="EG107" s="102">
        <f t="shared" si="237"/>
        <v>0</v>
      </c>
      <c r="EH107" s="102">
        <f t="shared" si="237"/>
        <v>0</v>
      </c>
      <c r="EI107" s="102">
        <f t="shared" si="237"/>
        <v>0</v>
      </c>
      <c r="EJ107" s="102">
        <f t="shared" si="237"/>
        <v>0</v>
      </c>
      <c r="EK107" s="102">
        <f t="shared" si="237"/>
        <v>0</v>
      </c>
      <c r="EL107" s="102">
        <f t="shared" si="237"/>
        <v>0</v>
      </c>
      <c r="EM107" s="102">
        <f t="shared" si="237"/>
        <v>0</v>
      </c>
      <c r="EN107" s="102">
        <f t="shared" si="237"/>
        <v>0</v>
      </c>
      <c r="EO107" s="102">
        <f t="shared" si="237"/>
        <v>0</v>
      </c>
      <c r="EP107" s="102">
        <f t="shared" si="237"/>
        <v>0</v>
      </c>
      <c r="EQ107" s="102">
        <f t="shared" si="236"/>
        <v>0</v>
      </c>
      <c r="ER107" s="102">
        <f t="shared" si="236"/>
        <v>0</v>
      </c>
      <c r="ES107" s="102">
        <f t="shared" si="236"/>
        <v>0</v>
      </c>
      <c r="ET107" s="102">
        <f t="shared" si="236"/>
        <v>0</v>
      </c>
      <c r="EU107" s="102">
        <f t="shared" si="236"/>
        <v>0</v>
      </c>
      <c r="EW107">
        <v>107</v>
      </c>
      <c r="FB107" s="85">
        <f ca="1">HLOOKUP(FB$1,$F$1:$BZ$108,$EW107,FALSE)</f>
        <v>2379</v>
      </c>
      <c r="FC107" s="85">
        <f ca="1">HLOOKUP(FC$1,$F$1:$BZ$108,$EW107,FALSE)</f>
        <v>2390</v>
      </c>
      <c r="FD107" s="85">
        <f ca="1">HLOOKUP(FD$1,$F$1:$BZ$108,$EW107,FALSE)</f>
        <v>2433</v>
      </c>
      <c r="FE107" s="85">
        <f ca="1">HLOOKUP(FE$1,$F$1:$BZ$108,$EW107,FALSE)</f>
        <v>2454</v>
      </c>
      <c r="FF107" s="85">
        <f ca="1">HLOOKUP(FF$1,$F$1:$BZ$108,$EW107,FALSE)</f>
        <v>2483</v>
      </c>
      <c r="FG107" s="85">
        <f ca="1">HLOOKUP(FG$1,$F$1:$BZ$108,$EW107,FALSE)</f>
        <v>2536</v>
      </c>
      <c r="FI107" s="85">
        <f t="shared" ca="1" si="210"/>
        <v>18.159168575002138</v>
      </c>
      <c r="FJ107">
        <v>1.06E-2</v>
      </c>
      <c r="FK107" s="85">
        <f ca="1">HLOOKUP(FK$1,$F$1:$BZ$108,$EW107,FALSE)/CA107*100000+FJ107</f>
        <v>293.16200067646764</v>
      </c>
      <c r="FL107" t="str">
        <f t="shared" si="211"/>
        <v xml:space="preserve">Vicenza </v>
      </c>
      <c r="FM107">
        <f t="shared" ca="1" si="219"/>
        <v>29.861043017629267</v>
      </c>
      <c r="FN107" t="str">
        <f t="shared" ca="1" si="212"/>
        <v xml:space="preserve">Agrigento </v>
      </c>
      <c r="FO107" s="2">
        <v>2</v>
      </c>
      <c r="FP107" s="128">
        <f t="shared" ca="1" si="220"/>
        <v>2.8999999999999998E-3</v>
      </c>
      <c r="FQ107" t="str">
        <f t="shared" ca="1" si="213"/>
        <v xml:space="preserve">Crotone </v>
      </c>
      <c r="FR107" s="2">
        <v>2</v>
      </c>
      <c r="FS107">
        <f t="shared" ca="1" si="214"/>
        <v>21</v>
      </c>
      <c r="FT107">
        <f t="shared" ca="1" si="215"/>
        <v>23.0106</v>
      </c>
      <c r="FU107" t="str">
        <f t="shared" ca="1" si="216"/>
        <v xml:space="preserve">Crotone </v>
      </c>
      <c r="FV107" s="85">
        <f t="shared" ca="1" si="217"/>
        <v>7.0103999999999997</v>
      </c>
      <c r="FW107" t="str">
        <f t="shared" ca="1" si="218"/>
        <v xml:space="preserve">Trapani </v>
      </c>
    </row>
    <row r="108" spans="1:179" x14ac:dyDescent="0.25">
      <c r="A108">
        <f>IF(B108='Cruscotto province'!$E$3,A107+1,A107)</f>
        <v>12</v>
      </c>
      <c r="B108" t="s">
        <v>26</v>
      </c>
      <c r="C108" t="s">
        <v>247</v>
      </c>
      <c r="D108" s="2">
        <f>IFERROR(_xlfn.NUMBERVALUE(VLOOKUP(C108,'Sel province'!$F$2:$J$150,5,FALSE)),0)</f>
        <v>376</v>
      </c>
      <c r="E108" s="85"/>
      <c r="H108">
        <v>2</v>
      </c>
      <c r="I108">
        <v>2</v>
      </c>
      <c r="J108">
        <v>2</v>
      </c>
      <c r="K108">
        <v>2</v>
      </c>
      <c r="L108">
        <v>5</v>
      </c>
      <c r="M108">
        <v>10</v>
      </c>
      <c r="N108">
        <v>5</v>
      </c>
      <c r="O108">
        <v>10</v>
      </c>
      <c r="P108">
        <v>13</v>
      </c>
      <c r="Q108">
        <v>15</v>
      </c>
      <c r="R108">
        <v>27</v>
      </c>
      <c r="S108">
        <v>31</v>
      </c>
      <c r="T108">
        <v>39</v>
      </c>
      <c r="U108">
        <v>50</v>
      </c>
      <c r="V108">
        <v>63</v>
      </c>
      <c r="W108">
        <v>72</v>
      </c>
      <c r="X108">
        <v>82</v>
      </c>
      <c r="Y108">
        <v>93</v>
      </c>
      <c r="Z108">
        <v>121</v>
      </c>
      <c r="AA108">
        <v>122</v>
      </c>
      <c r="AB108">
        <v>122</v>
      </c>
      <c r="AC108">
        <v>124</v>
      </c>
      <c r="AD108">
        <v>144</v>
      </c>
      <c r="AE108">
        <v>179</v>
      </c>
      <c r="AF108">
        <v>181</v>
      </c>
      <c r="AG108">
        <v>181</v>
      </c>
      <c r="AH108">
        <v>193</v>
      </c>
      <c r="AI108">
        <v>219</v>
      </c>
      <c r="AJ108">
        <v>226</v>
      </c>
      <c r="AK108">
        <v>240</v>
      </c>
      <c r="AL108">
        <v>243</v>
      </c>
      <c r="AM108">
        <v>243</v>
      </c>
      <c r="AN108">
        <v>262</v>
      </c>
      <c r="AO108">
        <v>263</v>
      </c>
      <c r="AP108">
        <v>278</v>
      </c>
      <c r="AQ108">
        <v>304</v>
      </c>
      <c r="AR108">
        <v>313</v>
      </c>
      <c r="AS108">
        <v>316</v>
      </c>
      <c r="AT108">
        <v>318</v>
      </c>
      <c r="AU108">
        <v>326</v>
      </c>
      <c r="AV108">
        <v>326</v>
      </c>
      <c r="AW108">
        <v>338</v>
      </c>
      <c r="AX108">
        <v>346</v>
      </c>
      <c r="AY108">
        <v>349</v>
      </c>
      <c r="AZ108">
        <v>349</v>
      </c>
      <c r="BA108">
        <v>349</v>
      </c>
      <c r="BB108">
        <v>355</v>
      </c>
      <c r="BC108">
        <v>357</v>
      </c>
      <c r="BD108">
        <v>366</v>
      </c>
      <c r="BE108">
        <v>372</v>
      </c>
      <c r="BF108">
        <v>376</v>
      </c>
      <c r="CA108" s="101">
        <v>319008</v>
      </c>
      <c r="CB108" s="102">
        <f t="shared" si="171"/>
        <v>0</v>
      </c>
      <c r="CC108" s="102">
        <f t="shared" si="223"/>
        <v>0</v>
      </c>
      <c r="CD108" s="102">
        <f t="shared" si="224"/>
        <v>6.2694352492727451E-2</v>
      </c>
      <c r="CE108" s="102">
        <f t="shared" si="225"/>
        <v>6.2694352492727451E-2</v>
      </c>
      <c r="CF108" s="102">
        <f t="shared" si="226"/>
        <v>6.2694352492727451E-2</v>
      </c>
      <c r="CG108" s="102">
        <f t="shared" si="227"/>
        <v>6.2694352492727451E-2</v>
      </c>
      <c r="CH108" s="102">
        <f t="shared" si="228"/>
        <v>0.15673588123181861</v>
      </c>
      <c r="CI108" s="102">
        <f t="shared" si="229"/>
        <v>0.31347176246363723</v>
      </c>
      <c r="CJ108" s="102">
        <f t="shared" si="230"/>
        <v>0.15673588123181861</v>
      </c>
      <c r="CK108" s="102">
        <f t="shared" si="231"/>
        <v>0.31347176246363723</v>
      </c>
      <c r="CL108" s="102">
        <f t="shared" si="232"/>
        <v>0.4075132912027285</v>
      </c>
      <c r="CM108" s="102">
        <f t="shared" si="233"/>
        <v>0.47020764369545592</v>
      </c>
      <c r="CN108" s="102">
        <f t="shared" si="234"/>
        <v>0.84637375865182063</v>
      </c>
      <c r="CO108" s="102">
        <f t="shared" si="235"/>
        <v>0.97176246363727559</v>
      </c>
      <c r="CP108" s="102">
        <f t="shared" si="238"/>
        <v>1.2225398736081854</v>
      </c>
      <c r="CQ108" s="102">
        <f t="shared" si="239"/>
        <v>1.5673588123181863</v>
      </c>
      <c r="CR108" s="102">
        <f t="shared" si="240"/>
        <v>1.9748721035209147</v>
      </c>
      <c r="CS108" s="102">
        <f t="shared" si="241"/>
        <v>2.2569966897381883</v>
      </c>
      <c r="CT108" s="102">
        <f t="shared" si="242"/>
        <v>2.5704684522018257</v>
      </c>
      <c r="CU108" s="102">
        <f t="shared" si="243"/>
        <v>2.9152873909118266</v>
      </c>
      <c r="CV108" s="102">
        <f t="shared" si="244"/>
        <v>3.7930083258100109</v>
      </c>
      <c r="CW108" s="102">
        <f t="shared" si="245"/>
        <v>3.8243555020563749</v>
      </c>
      <c r="CX108" s="102">
        <f t="shared" si="246"/>
        <v>3.8243555020563749</v>
      </c>
      <c r="CY108" s="102">
        <f t="shared" si="247"/>
        <v>3.8870498545491023</v>
      </c>
      <c r="CZ108" s="102">
        <f t="shared" si="248"/>
        <v>4.5139933794763767</v>
      </c>
      <c r="DA108" s="102">
        <f t="shared" si="249"/>
        <v>5.6111445480991069</v>
      </c>
      <c r="DB108" s="102">
        <f t="shared" si="250"/>
        <v>5.6738389005918348</v>
      </c>
      <c r="DC108" s="102">
        <f t="shared" si="251"/>
        <v>5.6738389005918348</v>
      </c>
      <c r="DD108" s="102">
        <f t="shared" si="252"/>
        <v>6.0500050155481997</v>
      </c>
      <c r="DE108" s="102">
        <f t="shared" si="253"/>
        <v>6.8650315979536565</v>
      </c>
      <c r="DF108" s="102">
        <f t="shared" si="254"/>
        <v>7.0844618316782029</v>
      </c>
      <c r="DG108" s="102">
        <f t="shared" si="255"/>
        <v>7.5233222991272948</v>
      </c>
      <c r="DH108" s="102">
        <f t="shared" si="256"/>
        <v>7.6173638278663862</v>
      </c>
      <c r="DI108" s="102">
        <f t="shared" si="257"/>
        <v>7.6173638278663862</v>
      </c>
      <c r="DJ108" s="102">
        <f t="shared" si="258"/>
        <v>8.2129601765472966</v>
      </c>
      <c r="DK108" s="102">
        <f t="shared" si="259"/>
        <v>8.2443073527936601</v>
      </c>
      <c r="DL108" s="102">
        <f t="shared" si="260"/>
        <v>8.7145149964891164</v>
      </c>
      <c r="DM108" s="102">
        <f t="shared" si="261"/>
        <v>9.5295415788945732</v>
      </c>
      <c r="DN108" s="102">
        <f t="shared" si="262"/>
        <v>9.8116661651118466</v>
      </c>
      <c r="DO108" s="102">
        <f t="shared" si="263"/>
        <v>9.9057076938509372</v>
      </c>
      <c r="DP108" s="102">
        <f t="shared" si="264"/>
        <v>9.9684020463436642</v>
      </c>
      <c r="DQ108" s="102">
        <f t="shared" si="265"/>
        <v>10.219179456314574</v>
      </c>
      <c r="DR108" s="102">
        <f t="shared" si="266"/>
        <v>10.219179456314574</v>
      </c>
      <c r="DS108" s="102">
        <f t="shared" si="267"/>
        <v>10.59534557127094</v>
      </c>
      <c r="DT108" s="102">
        <f t="shared" si="268"/>
        <v>10.84612298124185</v>
      </c>
      <c r="DU108" s="102">
        <f t="shared" si="269"/>
        <v>10.94016450998094</v>
      </c>
      <c r="DV108" s="102">
        <f t="shared" si="270"/>
        <v>10.94016450998094</v>
      </c>
      <c r="DW108" s="102">
        <f t="shared" si="271"/>
        <v>10.94016450998094</v>
      </c>
      <c r="DX108" s="102">
        <f t="shared" si="272"/>
        <v>11.128247567459123</v>
      </c>
      <c r="DY108" s="102">
        <f t="shared" si="273"/>
        <v>11.19094191995185</v>
      </c>
      <c r="DZ108" s="102">
        <f t="shared" si="274"/>
        <v>11.473066506169124</v>
      </c>
      <c r="EA108" s="102">
        <f t="shared" si="275"/>
        <v>11.661149563647307</v>
      </c>
      <c r="EB108" s="102">
        <f t="shared" si="237"/>
        <v>11.786538268632762</v>
      </c>
      <c r="EC108" s="102">
        <f t="shared" si="237"/>
        <v>0</v>
      </c>
      <c r="ED108" s="102">
        <f t="shared" si="237"/>
        <v>0</v>
      </c>
      <c r="EE108" s="102">
        <f t="shared" si="237"/>
        <v>0</v>
      </c>
      <c r="EF108" s="102">
        <f t="shared" si="237"/>
        <v>0</v>
      </c>
      <c r="EG108" s="102">
        <f t="shared" si="237"/>
        <v>0</v>
      </c>
      <c r="EH108" s="102">
        <f t="shared" si="237"/>
        <v>0</v>
      </c>
      <c r="EI108" s="102">
        <f t="shared" si="237"/>
        <v>0</v>
      </c>
      <c r="EJ108" s="102">
        <f t="shared" si="237"/>
        <v>0</v>
      </c>
      <c r="EK108" s="102">
        <f t="shared" si="237"/>
        <v>0</v>
      </c>
      <c r="EL108" s="102">
        <f t="shared" si="237"/>
        <v>0</v>
      </c>
      <c r="EM108" s="102">
        <f t="shared" si="237"/>
        <v>0</v>
      </c>
      <c r="EN108" s="102">
        <f t="shared" si="237"/>
        <v>0</v>
      </c>
      <c r="EO108" s="102">
        <f t="shared" si="237"/>
        <v>0</v>
      </c>
      <c r="EP108" s="102">
        <f t="shared" si="237"/>
        <v>0</v>
      </c>
      <c r="EQ108" s="102">
        <f t="shared" si="236"/>
        <v>0</v>
      </c>
      <c r="ER108" s="102">
        <f t="shared" si="236"/>
        <v>0</v>
      </c>
      <c r="ES108" s="102">
        <f t="shared" si="236"/>
        <v>0</v>
      </c>
      <c r="ET108" s="102">
        <f t="shared" si="236"/>
        <v>0</v>
      </c>
      <c r="EU108" s="102">
        <f t="shared" si="236"/>
        <v>0</v>
      </c>
      <c r="EW108">
        <v>108</v>
      </c>
      <c r="FB108" s="85">
        <f ca="1">HLOOKUP(FB$1,$F$1:$BZ$108,$EW108,FALSE)</f>
        <v>349</v>
      </c>
      <c r="FC108" s="85">
        <f ca="1">HLOOKUP(FC$1,$F$1:$BZ$108,$EW108,FALSE)</f>
        <v>355</v>
      </c>
      <c r="FD108" s="85">
        <f ca="1">HLOOKUP(FD$1,$F$1:$BZ$108,$EW108,FALSE)</f>
        <v>357</v>
      </c>
      <c r="FE108" s="85">
        <f ca="1">HLOOKUP(FE$1,$F$1:$BZ$108,$EW108,FALSE)</f>
        <v>366</v>
      </c>
      <c r="FF108" s="85">
        <f ca="1">HLOOKUP(FF$1,$F$1:$BZ$108,$EW108,FALSE)</f>
        <v>372</v>
      </c>
      <c r="FG108" s="85">
        <f ca="1">HLOOKUP(FG$1,$F$1:$BZ$108,$EW108,FALSE)</f>
        <v>376</v>
      </c>
      <c r="FI108" s="85">
        <f t="shared" ca="1" si="210"/>
        <v>8.4744375865182064</v>
      </c>
      <c r="FJ108">
        <v>1.0699999999999999E-2</v>
      </c>
      <c r="FK108" s="85">
        <f ca="1">HLOOKUP(FK$1,$F$1:$BZ$108,$EW108,FALSE)/CA108*100000+FJ108</f>
        <v>117.87608268632762</v>
      </c>
      <c r="FL108" t="str">
        <f t="shared" si="211"/>
        <v xml:space="preserve">Viterbo </v>
      </c>
      <c r="FM108">
        <f t="shared" ca="1" si="219"/>
        <v>27.080126364595358</v>
      </c>
      <c r="FN108" t="str">
        <f t="shared" ca="1" si="212"/>
        <v xml:space="preserve">Ragusa </v>
      </c>
      <c r="FO108" s="2">
        <v>1</v>
      </c>
      <c r="FP108" s="128">
        <f t="shared" ca="1" si="220"/>
        <v>1E-4</v>
      </c>
      <c r="FQ108" t="str">
        <f t="shared" ca="1" si="213"/>
        <v xml:space="preserve">Agrigento </v>
      </c>
      <c r="FR108" s="2">
        <v>1</v>
      </c>
      <c r="FS108">
        <f t="shared" ca="1" si="214"/>
        <v>2</v>
      </c>
      <c r="FT108">
        <f t="shared" ca="1" si="215"/>
        <v>3.0106999999999999</v>
      </c>
      <c r="FU108" t="str">
        <f t="shared" ca="1" si="216"/>
        <v xml:space="preserve">Agrigento </v>
      </c>
      <c r="FV108" s="85">
        <f t="shared" ca="1" si="217"/>
        <v>3.0106999999999999</v>
      </c>
      <c r="FW108" t="str">
        <f t="shared" ca="1" si="218"/>
        <v xml:space="preserve">Agrigento </v>
      </c>
    </row>
    <row r="109" spans="1:179" s="2" customFormat="1" x14ac:dyDescent="0.25">
      <c r="A109" s="2" t="s">
        <v>381</v>
      </c>
      <c r="CA109" s="101"/>
      <c r="CI109" s="111"/>
      <c r="CJ109" s="112"/>
      <c r="CK109" s="111"/>
      <c r="EW109" s="2">
        <v>109</v>
      </c>
      <c r="FI109" s="101">
        <f ca="1">VLOOKUP('Cruscotto province (2)'!G14,C2:FI108,COLUMN(FG109),FALSE)</f>
        <v>72.797112310298672</v>
      </c>
      <c r="FK109" s="101">
        <f ca="1">VLOOKUP('Cruscotto province (2)'!G14,C2:FK108,COLUMN(FI109),FALSE)</f>
        <v>524.01068717474368</v>
      </c>
      <c r="FQ109" s="135" t="s">
        <v>409</v>
      </c>
      <c r="FR109" s="2">
        <f ca="1">VLOOKUP('Cruscotto province (2)'!G14,FQ2:FS108,2,FALSE)</f>
        <v>102</v>
      </c>
      <c r="FS109" s="2">
        <f ca="1">VLOOKUP('Cruscotto province (2)'!G14,FQ2:FS108,3,FALSE)</f>
        <v>85</v>
      </c>
      <c r="FV109" s="101"/>
    </row>
    <row r="110" spans="1:179" x14ac:dyDescent="0.25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  <c r="R110">
        <v>18</v>
      </c>
      <c r="S110">
        <v>19</v>
      </c>
      <c r="T110">
        <v>20</v>
      </c>
      <c r="U110">
        <v>21</v>
      </c>
      <c r="V110">
        <v>22</v>
      </c>
      <c r="W110">
        <v>23</v>
      </c>
      <c r="X110">
        <v>24</v>
      </c>
      <c r="Y110">
        <v>25</v>
      </c>
      <c r="Z110">
        <v>26</v>
      </c>
      <c r="AA110">
        <v>27</v>
      </c>
      <c r="AB110">
        <v>28</v>
      </c>
      <c r="AC110">
        <v>29</v>
      </c>
      <c r="AD110">
        <v>30</v>
      </c>
      <c r="AE110">
        <v>31</v>
      </c>
      <c r="AF110">
        <v>32</v>
      </c>
      <c r="AG110">
        <v>33</v>
      </c>
      <c r="AH110">
        <v>34</v>
      </c>
      <c r="AI110">
        <v>35</v>
      </c>
      <c r="AJ110">
        <v>36</v>
      </c>
      <c r="AK110">
        <v>37</v>
      </c>
      <c r="AL110">
        <v>38</v>
      </c>
      <c r="AM110">
        <v>39</v>
      </c>
      <c r="AN110">
        <v>40</v>
      </c>
      <c r="AO110">
        <v>41</v>
      </c>
      <c r="AP110">
        <v>42</v>
      </c>
      <c r="AQ110">
        <v>43</v>
      </c>
      <c r="AR110">
        <v>44</v>
      </c>
      <c r="AS110">
        <v>45</v>
      </c>
      <c r="AT110">
        <v>46</v>
      </c>
      <c r="AU110">
        <v>47</v>
      </c>
      <c r="AV110">
        <v>48</v>
      </c>
      <c r="AW110">
        <v>49</v>
      </c>
      <c r="AX110">
        <v>50</v>
      </c>
      <c r="AY110">
        <v>51</v>
      </c>
      <c r="AZ110">
        <v>52</v>
      </c>
      <c r="BA110">
        <v>53</v>
      </c>
      <c r="BB110">
        <v>54</v>
      </c>
      <c r="BC110">
        <v>55</v>
      </c>
      <c r="BD110">
        <v>56</v>
      </c>
      <c r="BE110">
        <v>57</v>
      </c>
      <c r="BF110">
        <v>58</v>
      </c>
      <c r="BG110">
        <v>59</v>
      </c>
      <c r="BH110">
        <v>60</v>
      </c>
      <c r="BI110">
        <v>61</v>
      </c>
      <c r="BJ110">
        <v>62</v>
      </c>
      <c r="BK110">
        <v>63</v>
      </c>
      <c r="BL110">
        <v>64</v>
      </c>
      <c r="BM110">
        <v>65</v>
      </c>
      <c r="BN110">
        <v>66</v>
      </c>
      <c r="BO110">
        <v>67</v>
      </c>
      <c r="BP110">
        <v>68</v>
      </c>
      <c r="BQ110">
        <v>69</v>
      </c>
      <c r="BR110">
        <v>70</v>
      </c>
      <c r="BS110">
        <v>71</v>
      </c>
      <c r="BT110">
        <v>72</v>
      </c>
      <c r="BU110">
        <v>73</v>
      </c>
      <c r="BV110">
        <v>74</v>
      </c>
      <c r="BW110">
        <v>75</v>
      </c>
      <c r="BX110">
        <v>76</v>
      </c>
      <c r="BY110">
        <v>77</v>
      </c>
      <c r="BZ110">
        <v>78</v>
      </c>
      <c r="CA110">
        <v>79</v>
      </c>
      <c r="CB110">
        <v>80</v>
      </c>
      <c r="CC110">
        <v>81</v>
      </c>
      <c r="CD110">
        <v>82</v>
      </c>
      <c r="CE110">
        <v>83</v>
      </c>
      <c r="CF110">
        <v>84</v>
      </c>
      <c r="CG110">
        <v>85</v>
      </c>
      <c r="CH110">
        <v>86</v>
      </c>
      <c r="CI110">
        <v>87</v>
      </c>
      <c r="CJ110">
        <v>88</v>
      </c>
      <c r="CK110">
        <v>89</v>
      </c>
      <c r="CL110">
        <v>90</v>
      </c>
      <c r="CM110">
        <v>91</v>
      </c>
      <c r="CN110">
        <v>92</v>
      </c>
      <c r="CO110">
        <v>93</v>
      </c>
      <c r="CP110">
        <v>94</v>
      </c>
      <c r="CQ110">
        <v>95</v>
      </c>
      <c r="CR110">
        <v>96</v>
      </c>
      <c r="CS110">
        <v>97</v>
      </c>
      <c r="CT110">
        <v>98</v>
      </c>
      <c r="CU110">
        <v>99</v>
      </c>
      <c r="CV110">
        <v>100</v>
      </c>
      <c r="CW110">
        <v>101</v>
      </c>
      <c r="CX110">
        <v>102</v>
      </c>
      <c r="CY110">
        <v>103</v>
      </c>
      <c r="CZ110">
        <v>104</v>
      </c>
      <c r="DA110">
        <v>105</v>
      </c>
      <c r="DB110">
        <v>106</v>
      </c>
      <c r="DC110">
        <v>107</v>
      </c>
      <c r="DD110">
        <v>108</v>
      </c>
      <c r="DE110">
        <v>109</v>
      </c>
      <c r="DF110">
        <v>110</v>
      </c>
      <c r="DG110">
        <v>111</v>
      </c>
      <c r="DH110">
        <v>112</v>
      </c>
      <c r="DI110">
        <v>113</v>
      </c>
      <c r="DJ110">
        <v>114</v>
      </c>
      <c r="DK110">
        <v>115</v>
      </c>
      <c r="DL110">
        <v>116</v>
      </c>
      <c r="DM110">
        <v>117</v>
      </c>
      <c r="DN110">
        <v>118</v>
      </c>
      <c r="DO110">
        <v>119</v>
      </c>
      <c r="DP110">
        <v>120</v>
      </c>
      <c r="DQ110">
        <v>121</v>
      </c>
      <c r="DR110">
        <v>122</v>
      </c>
      <c r="DS110">
        <v>123</v>
      </c>
      <c r="DT110">
        <v>124</v>
      </c>
      <c r="DU110">
        <v>125</v>
      </c>
      <c r="DV110">
        <v>126</v>
      </c>
      <c r="DW110">
        <v>127</v>
      </c>
      <c r="DX110">
        <v>128</v>
      </c>
      <c r="DY110">
        <v>129</v>
      </c>
      <c r="DZ110">
        <v>130</v>
      </c>
      <c r="EA110">
        <v>131</v>
      </c>
      <c r="EB110">
        <v>132</v>
      </c>
      <c r="EC110">
        <v>133</v>
      </c>
      <c r="ED110">
        <v>134</v>
      </c>
      <c r="EE110">
        <v>135</v>
      </c>
      <c r="EF110">
        <v>136</v>
      </c>
      <c r="EG110">
        <v>137</v>
      </c>
      <c r="EH110">
        <v>138</v>
      </c>
      <c r="EI110">
        <v>139</v>
      </c>
      <c r="EJ110">
        <v>140</v>
      </c>
      <c r="EK110">
        <v>141</v>
      </c>
      <c r="EL110">
        <v>142</v>
      </c>
      <c r="EM110">
        <v>143</v>
      </c>
      <c r="EN110">
        <v>144</v>
      </c>
      <c r="EO110">
        <v>145</v>
      </c>
      <c r="EP110">
        <v>146</v>
      </c>
      <c r="EQ110">
        <v>147</v>
      </c>
      <c r="ER110">
        <v>148</v>
      </c>
      <c r="ES110">
        <v>149</v>
      </c>
      <c r="ET110">
        <v>150</v>
      </c>
      <c r="EU110">
        <v>151</v>
      </c>
      <c r="EW110">
        <v>110</v>
      </c>
    </row>
    <row r="111" spans="1:179" x14ac:dyDescent="0.25">
      <c r="A111">
        <v>1</v>
      </c>
      <c r="B111" t="str">
        <f>IFERROR(VLOOKUP($A111,$A$2:$K$108,B$110,FALSE),0)</f>
        <v xml:space="preserve">Lombardia </v>
      </c>
      <c r="C111" t="str">
        <f t="shared" ref="C111:K125" si="276">IFERROR(VLOOKUP($A111,$A$2:$K$108,C$110,FALSE),0)</f>
        <v xml:space="preserve">Bergamo </v>
      </c>
      <c r="D111">
        <f t="shared" si="276"/>
        <v>11047</v>
      </c>
      <c r="E111">
        <f t="shared" si="276"/>
        <v>0</v>
      </c>
      <c r="F111">
        <f t="shared" si="276"/>
        <v>423</v>
      </c>
      <c r="G111">
        <f t="shared" si="276"/>
        <v>537</v>
      </c>
      <c r="H111">
        <f t="shared" si="276"/>
        <v>623</v>
      </c>
      <c r="I111">
        <f t="shared" si="276"/>
        <v>761</v>
      </c>
      <c r="J111">
        <f t="shared" si="276"/>
        <v>997</v>
      </c>
      <c r="K111">
        <f t="shared" si="276"/>
        <v>1245</v>
      </c>
      <c r="L111">
        <f t="shared" ref="L111:S111" si="277">IFERROR(VLOOKUP($A111,$A$2:$S$108,L$110,FALSE),0)</f>
        <v>1472</v>
      </c>
      <c r="M111">
        <f t="shared" si="277"/>
        <v>1815</v>
      </c>
      <c r="N111">
        <f t="shared" si="277"/>
        <v>2136</v>
      </c>
      <c r="O111">
        <f t="shared" si="277"/>
        <v>2368</v>
      </c>
      <c r="P111">
        <f t="shared" si="277"/>
        <v>2864</v>
      </c>
      <c r="Q111">
        <f t="shared" si="277"/>
        <v>3416</v>
      </c>
      <c r="R111">
        <f t="shared" si="277"/>
        <v>3760</v>
      </c>
      <c r="S111">
        <f t="shared" si="277"/>
        <v>3993</v>
      </c>
      <c r="T111">
        <f t="shared" ref="T111:AT114" si="278">IFERROR(VLOOKUP($A111,$A$2:$AT$108,T$110,FALSE),0)</f>
        <v>4305</v>
      </c>
      <c r="U111">
        <f t="shared" si="278"/>
        <v>4645</v>
      </c>
      <c r="V111">
        <f t="shared" si="278"/>
        <v>5154</v>
      </c>
      <c r="W111">
        <f t="shared" si="278"/>
        <v>5869</v>
      </c>
      <c r="X111">
        <f t="shared" si="278"/>
        <v>6216</v>
      </c>
      <c r="Y111">
        <f t="shared" si="278"/>
        <v>6471</v>
      </c>
      <c r="Z111">
        <f t="shared" si="278"/>
        <v>6728</v>
      </c>
      <c r="AA111">
        <f t="shared" si="278"/>
        <v>7072</v>
      </c>
      <c r="AB111">
        <f t="shared" si="278"/>
        <v>7458</v>
      </c>
      <c r="AC111">
        <f t="shared" si="278"/>
        <v>8060</v>
      </c>
      <c r="AD111">
        <f t="shared" si="278"/>
        <v>8349</v>
      </c>
      <c r="AE111">
        <f t="shared" si="278"/>
        <v>8527</v>
      </c>
      <c r="AF111">
        <f t="shared" si="278"/>
        <v>8664</v>
      </c>
      <c r="AG111">
        <f t="shared" si="278"/>
        <v>8803</v>
      </c>
      <c r="AH111">
        <f t="shared" si="278"/>
        <v>9039</v>
      </c>
      <c r="AI111">
        <f t="shared" si="278"/>
        <v>9171</v>
      </c>
      <c r="AJ111">
        <f t="shared" si="278"/>
        <v>9315</v>
      </c>
      <c r="AK111">
        <f t="shared" si="278"/>
        <v>9588</v>
      </c>
      <c r="AL111">
        <f t="shared" si="278"/>
        <v>9712</v>
      </c>
      <c r="AM111">
        <f t="shared" si="278"/>
        <v>9815</v>
      </c>
      <c r="AN111">
        <f t="shared" si="278"/>
        <v>9868</v>
      </c>
      <c r="AO111">
        <f t="shared" si="278"/>
        <v>9931</v>
      </c>
      <c r="AP111">
        <f t="shared" si="278"/>
        <v>10043</v>
      </c>
      <c r="AQ111">
        <f t="shared" si="278"/>
        <v>10151</v>
      </c>
      <c r="AR111">
        <f t="shared" si="278"/>
        <v>10258</v>
      </c>
      <c r="AS111">
        <f t="shared" si="278"/>
        <v>10309</v>
      </c>
      <c r="AT111">
        <f t="shared" si="278"/>
        <v>10391</v>
      </c>
      <c r="AU111">
        <f t="shared" ref="AU111:BF125" si="279">IFERROR(VLOOKUP($A111,$A$2:$BE$108,AU$110,FALSE),0)</f>
        <v>10426</v>
      </c>
      <c r="AV111">
        <f t="shared" si="279"/>
        <v>10472</v>
      </c>
      <c r="AW111">
        <f t="shared" si="279"/>
        <v>10518</v>
      </c>
      <c r="AX111">
        <f t="shared" si="279"/>
        <v>10590</v>
      </c>
      <c r="AY111">
        <f t="shared" si="279"/>
        <v>10629</v>
      </c>
      <c r="AZ111">
        <f t="shared" si="279"/>
        <v>10689</v>
      </c>
      <c r="BA111">
        <f t="shared" si="279"/>
        <v>10738</v>
      </c>
      <c r="BB111">
        <f t="shared" si="279"/>
        <v>10788</v>
      </c>
      <c r="BC111">
        <f t="shared" si="279"/>
        <v>10848</v>
      </c>
      <c r="BD111">
        <f t="shared" si="279"/>
        <v>10946</v>
      </c>
      <c r="BE111">
        <f t="shared" si="279"/>
        <v>11002</v>
      </c>
      <c r="BF111">
        <f>IFERROR(VLOOKUP($A111,$A$2:$BZ$108,BF$110,FALSE),0)</f>
        <v>11047</v>
      </c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4">
        <f ca="1">HLOOKUP(Italia!$B$170,$CB$1:$EU$125,$EW111,FALSE)</f>
        <v>99.528530100465531</v>
      </c>
      <c r="CB111" s="103">
        <f t="shared" ref="CB111:CN111" si="280">IFERROR(VLOOKUP($A111,$A$2:$CN$108,CB$110,FALSE),0)</f>
        <v>3.8110408466096599</v>
      </c>
      <c r="CC111" s="103">
        <f t="shared" si="280"/>
        <v>4.8381298691002073</v>
      </c>
      <c r="CD111" s="103">
        <f t="shared" si="280"/>
        <v>5.6129514123825492</v>
      </c>
      <c r="CE111" s="103">
        <f t="shared" si="280"/>
        <v>6.856269702765843</v>
      </c>
      <c r="CF111" s="103">
        <f t="shared" si="280"/>
        <v>8.982524170377852</v>
      </c>
      <c r="CG111" s="103">
        <f t="shared" si="280"/>
        <v>11.216893271936234</v>
      </c>
      <c r="CH111" s="103">
        <f t="shared" si="280"/>
        <v>13.262061764088463</v>
      </c>
      <c r="CI111" s="103">
        <f t="shared" si="280"/>
        <v>16.352338384388968</v>
      </c>
      <c r="CJ111" s="103">
        <f t="shared" si="280"/>
        <v>19.244404842454454</v>
      </c>
      <c r="CK111" s="103">
        <f t="shared" si="280"/>
        <v>21.334621098751004</v>
      </c>
      <c r="CL111" s="103">
        <f t="shared" si="280"/>
        <v>25.803359301867768</v>
      </c>
      <c r="CM111" s="103">
        <f t="shared" si="280"/>
        <v>30.776632463400947</v>
      </c>
      <c r="CN111" s="103">
        <f t="shared" si="280"/>
        <v>33.875918636530315</v>
      </c>
      <c r="CO111" s="103">
        <f t="shared" ref="CO111:CX125" si="281">IFERROR(VLOOKUP($A111,$A$2:$DP$108,CO$110,FALSE),0)</f>
        <v>35.975144445655729</v>
      </c>
      <c r="CP111" s="103">
        <f t="shared" si="281"/>
        <v>38.786124928261437</v>
      </c>
      <c r="CQ111" s="103">
        <f t="shared" si="281"/>
        <v>41.849372890075344</v>
      </c>
      <c r="CR111" s="103">
        <f t="shared" si="281"/>
        <v>46.435235279967351</v>
      </c>
      <c r="CS111" s="103">
        <f t="shared" si="281"/>
        <v>52.87706555260543</v>
      </c>
      <c r="CT111" s="103">
        <f t="shared" si="281"/>
        <v>56.003380384221387</v>
      </c>
      <c r="CU111" s="103">
        <f t="shared" si="281"/>
        <v>58.300816355581823</v>
      </c>
      <c r="CV111" s="103">
        <f t="shared" si="281"/>
        <v>60.616271432599987</v>
      </c>
      <c r="CW111" s="103">
        <f t="shared" si="281"/>
        <v>63.715557605729352</v>
      </c>
      <c r="CX111" s="103">
        <f t="shared" si="281"/>
        <v>67.19324499767103</v>
      </c>
      <c r="CY111" s="103">
        <f t="shared" ref="CY111:DH125" si="282">IFERROR(VLOOKUP($A111,$A$2:$DP$108,CY$110,FALSE),0)</f>
        <v>72.61699580064743</v>
      </c>
      <c r="CZ111" s="103">
        <f t="shared" si="282"/>
        <v>75.220756568189259</v>
      </c>
      <c r="DA111" s="103">
        <f t="shared" si="282"/>
        <v>76.82445697172713</v>
      </c>
      <c r="DB111" s="103">
        <f t="shared" si="282"/>
        <v>78.058765709281559</v>
      </c>
      <c r="DC111" s="103">
        <f t="shared" si="282"/>
        <v>79.311093552493702</v>
      </c>
      <c r="DD111" s="103">
        <f t="shared" si="282"/>
        <v>81.437348020105716</v>
      </c>
      <c r="DE111" s="103">
        <f t="shared" si="282"/>
        <v>82.626608993515831</v>
      </c>
      <c r="DF111" s="103">
        <f t="shared" si="282"/>
        <v>83.923984600872316</v>
      </c>
      <c r="DG111" s="103">
        <f t="shared" si="282"/>
        <v>86.383592523152288</v>
      </c>
      <c r="DH111" s="103">
        <f t="shared" si="282"/>
        <v>87.500777073931488</v>
      </c>
      <c r="DI111" s="103">
        <f t="shared" ref="DI111:DO125" si="283">IFERROR(VLOOKUP($A111,$A$2:$DP$108,DI$110,FALSE),0)</f>
        <v>88.428761015304516</v>
      </c>
      <c r="DJ111" s="103">
        <f t="shared" si="283"/>
        <v>88.906267315234345</v>
      </c>
      <c r="DK111" s="103">
        <f t="shared" si="283"/>
        <v>89.473869143452802</v>
      </c>
      <c r="DL111" s="103">
        <f t="shared" si="283"/>
        <v>90.482939060285617</v>
      </c>
      <c r="DM111" s="103">
        <f t="shared" si="283"/>
        <v>91.455970765802974</v>
      </c>
      <c r="DN111" s="103">
        <f t="shared" si="283"/>
        <v>92.419992918491474</v>
      </c>
      <c r="DO111" s="103">
        <f t="shared" si="283"/>
        <v>92.879480112763559</v>
      </c>
      <c r="DP111" s="103">
        <f t="shared" ref="DP111:EB125" si="284">IFERROR(VLOOKUP($A111,$A$2:$EA$108,DP$110,FALSE),0)</f>
        <v>93.618263444730445</v>
      </c>
      <c r="DQ111" s="103">
        <f t="shared" si="284"/>
        <v>93.933597793740702</v>
      </c>
      <c r="DR111" s="103">
        <f t="shared" si="284"/>
        <v>94.348037223868474</v>
      </c>
      <c r="DS111" s="103">
        <f t="shared" si="284"/>
        <v>94.762476653996231</v>
      </c>
      <c r="DT111" s="103">
        <f t="shared" si="284"/>
        <v>95.411164457674474</v>
      </c>
      <c r="DU111" s="103">
        <f t="shared" si="284"/>
        <v>95.762537018000188</v>
      </c>
      <c r="DV111" s="103">
        <f t="shared" si="284"/>
        <v>96.303110187732059</v>
      </c>
      <c r="DW111" s="103">
        <f t="shared" si="284"/>
        <v>96.744578276346402</v>
      </c>
      <c r="DX111" s="103">
        <f t="shared" si="284"/>
        <v>97.195055917789631</v>
      </c>
      <c r="DY111" s="103">
        <f t="shared" si="284"/>
        <v>97.735629087521488</v>
      </c>
      <c r="DZ111" s="103">
        <f t="shared" si="284"/>
        <v>98.618565264750217</v>
      </c>
      <c r="EA111" s="103">
        <f t="shared" si="284"/>
        <v>99.123100223166631</v>
      </c>
      <c r="EB111" s="103">
        <f>IFERROR(VLOOKUP($A111,$A$2:$EU$108,EB$110,FALSE),0)</f>
        <v>99.528530100465531</v>
      </c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W111">
        <v>111</v>
      </c>
      <c r="EY111" s="89">
        <f ca="1">VLOOKUP($C111,$C$129:$D$235,2,FALSE)</f>
        <v>45</v>
      </c>
      <c r="EZ111" t="s">
        <v>379</v>
      </c>
    </row>
    <row r="112" spans="1:179" x14ac:dyDescent="0.25">
      <c r="A112">
        <v>2</v>
      </c>
      <c r="B112" t="str">
        <f t="shared" ref="B112:B125" si="285">IFERROR(VLOOKUP($A112,$A$2:$K$108,B$110,FALSE),0)</f>
        <v xml:space="preserve">Lombardia </v>
      </c>
      <c r="C112" t="str">
        <f t="shared" si="276"/>
        <v xml:space="preserve">Brescia </v>
      </c>
      <c r="D112">
        <f t="shared" si="276"/>
        <v>12540</v>
      </c>
      <c r="E112">
        <f t="shared" si="276"/>
        <v>0</v>
      </c>
      <c r="F112">
        <f t="shared" si="276"/>
        <v>127</v>
      </c>
      <c r="G112">
        <f t="shared" si="276"/>
        <v>155</v>
      </c>
      <c r="H112">
        <f t="shared" si="276"/>
        <v>182</v>
      </c>
      <c r="I112">
        <f t="shared" si="276"/>
        <v>413</v>
      </c>
      <c r="J112">
        <f t="shared" si="276"/>
        <v>501</v>
      </c>
      <c r="K112">
        <f t="shared" si="276"/>
        <v>739</v>
      </c>
      <c r="L112">
        <f t="shared" ref="L112:S125" si="286">IFERROR(VLOOKUP($A112,$A$2:$S$108,L$110,FALSE),0)</f>
        <v>790</v>
      </c>
      <c r="M112">
        <f t="shared" si="286"/>
        <v>1351</v>
      </c>
      <c r="N112">
        <f t="shared" si="286"/>
        <v>1598</v>
      </c>
      <c r="O112">
        <f t="shared" si="286"/>
        <v>1784</v>
      </c>
      <c r="P112">
        <f t="shared" si="286"/>
        <v>2122</v>
      </c>
      <c r="Q112">
        <f t="shared" si="286"/>
        <v>2473</v>
      </c>
      <c r="R112">
        <f t="shared" si="286"/>
        <v>2918</v>
      </c>
      <c r="S112">
        <f t="shared" si="286"/>
        <v>3300</v>
      </c>
      <c r="T112">
        <f t="shared" ref="T112:AL125" si="287">IFERROR(VLOOKUP($A112,$A$2:$AT$108,T$110,FALSE),0)</f>
        <v>3784</v>
      </c>
      <c r="U112">
        <f t="shared" si="287"/>
        <v>4247</v>
      </c>
      <c r="V112">
        <f t="shared" si="287"/>
        <v>4648</v>
      </c>
      <c r="W112">
        <f t="shared" si="287"/>
        <v>5028</v>
      </c>
      <c r="X112">
        <f t="shared" si="287"/>
        <v>5317</v>
      </c>
      <c r="Y112">
        <f t="shared" si="287"/>
        <v>5905</v>
      </c>
      <c r="Z112">
        <f t="shared" si="287"/>
        <v>6298</v>
      </c>
      <c r="AA112">
        <f t="shared" si="287"/>
        <v>6597</v>
      </c>
      <c r="AB112">
        <f t="shared" si="287"/>
        <v>6931</v>
      </c>
      <c r="AC112">
        <f t="shared" si="287"/>
        <v>7305</v>
      </c>
      <c r="AD112">
        <f t="shared" si="287"/>
        <v>7678</v>
      </c>
      <c r="AE112">
        <f t="shared" si="287"/>
        <v>8013</v>
      </c>
      <c r="AF112">
        <f t="shared" si="287"/>
        <v>8213</v>
      </c>
      <c r="AG112">
        <f t="shared" si="287"/>
        <v>8367</v>
      </c>
      <c r="AH112">
        <f t="shared" si="287"/>
        <v>8598</v>
      </c>
      <c r="AI112">
        <f t="shared" si="287"/>
        <v>8757</v>
      </c>
      <c r="AJ112">
        <f t="shared" si="287"/>
        <v>9014</v>
      </c>
      <c r="AK112">
        <f t="shared" si="287"/>
        <v>9180</v>
      </c>
      <c r="AL112">
        <f t="shared" si="287"/>
        <v>9340</v>
      </c>
      <c r="AM112">
        <f t="shared" si="278"/>
        <v>9477</v>
      </c>
      <c r="AN112">
        <f t="shared" si="278"/>
        <v>9594</v>
      </c>
      <c r="AO112">
        <f t="shared" si="278"/>
        <v>9909</v>
      </c>
      <c r="AP112">
        <f t="shared" si="278"/>
        <v>10122</v>
      </c>
      <c r="AQ112">
        <f t="shared" si="278"/>
        <v>10369</v>
      </c>
      <c r="AR112">
        <f t="shared" si="278"/>
        <v>10599</v>
      </c>
      <c r="AS112">
        <f t="shared" si="278"/>
        <v>10868</v>
      </c>
      <c r="AT112">
        <f t="shared" si="278"/>
        <v>11058</v>
      </c>
      <c r="AU112">
        <f t="shared" si="279"/>
        <v>11093</v>
      </c>
      <c r="AV112">
        <f t="shared" si="279"/>
        <v>11187</v>
      </c>
      <c r="AW112">
        <f t="shared" si="279"/>
        <v>11355</v>
      </c>
      <c r="AX112">
        <f t="shared" si="279"/>
        <v>11567</v>
      </c>
      <c r="AY112">
        <f t="shared" si="279"/>
        <v>11758</v>
      </c>
      <c r="AZ112">
        <f t="shared" si="279"/>
        <v>11946</v>
      </c>
      <c r="BA112">
        <f t="shared" si="279"/>
        <v>12004</v>
      </c>
      <c r="BB112">
        <f t="shared" si="279"/>
        <v>12078</v>
      </c>
      <c r="BC112">
        <f t="shared" si="279"/>
        <v>12178</v>
      </c>
      <c r="BD112">
        <f t="shared" si="279"/>
        <v>12308</v>
      </c>
      <c r="BE112">
        <f t="shared" si="279"/>
        <v>12475</v>
      </c>
      <c r="BF112">
        <f t="shared" ref="BF112:BF125" si="288">IFERROR(VLOOKUP($A112,$A$2:$BZ$108,BF$110,FALSE),0)</f>
        <v>12540</v>
      </c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/>
      <c r="BU112" s="108"/>
      <c r="BV112" s="108"/>
      <c r="BW112" s="108"/>
      <c r="BX112" s="108"/>
      <c r="BY112" s="108"/>
      <c r="BZ112" s="108"/>
      <c r="CA112" s="104">
        <f ca="1">HLOOKUP(Italia!$B$170,$CB$1:$EU$125,$EW112,FALSE)</f>
        <v>99.341053522171123</v>
      </c>
      <c r="CB112" s="103">
        <f t="shared" ref="CB112:CB125" si="289">IFERROR(VLOOKUP($A112,$A$2:$CN$108,CB$110,FALSE),0)</f>
        <v>1.0060856297699945</v>
      </c>
      <c r="CC112" s="103">
        <f t="shared" ref="CC112:CN125" si="290">IFERROR(VLOOKUP($A112,$A$2:$CN$108,CC$110,FALSE),0)</f>
        <v>1.227899784364954</v>
      </c>
      <c r="CD112" s="103">
        <f t="shared" si="290"/>
        <v>1.4417920048672364</v>
      </c>
      <c r="CE112" s="103">
        <f t="shared" si="290"/>
        <v>3.2717587802756518</v>
      </c>
      <c r="CF112" s="103">
        <f t="shared" si="290"/>
        <v>3.9688889804312382</v>
      </c>
      <c r="CG112" s="103">
        <f t="shared" si="290"/>
        <v>5.8543092944883934</v>
      </c>
      <c r="CH112" s="103">
        <f t="shared" si="290"/>
        <v>6.2583279332149271</v>
      </c>
      <c r="CI112" s="103">
        <f t="shared" si="290"/>
        <v>10.702532959206792</v>
      </c>
      <c r="CJ112" s="103">
        <f t="shared" si="290"/>
        <v>12.659250680098042</v>
      </c>
      <c r="CK112" s="103">
        <f t="shared" si="290"/>
        <v>14.132730421335987</v>
      </c>
      <c r="CL112" s="103">
        <f t="shared" si="290"/>
        <v>16.810344144660853</v>
      </c>
      <c r="CM112" s="103">
        <f t="shared" si="290"/>
        <v>19.590943011190522</v>
      </c>
      <c r="CN112" s="103">
        <f t="shared" si="290"/>
        <v>23.116203682431845</v>
      </c>
      <c r="CO112" s="103">
        <f t="shared" si="281"/>
        <v>26.142382505834505</v>
      </c>
      <c r="CP112" s="103">
        <f t="shared" si="281"/>
        <v>29.976598606690231</v>
      </c>
      <c r="CQ112" s="103">
        <f t="shared" si="281"/>
        <v>33.644454091599741</v>
      </c>
      <c r="CR112" s="103">
        <f t="shared" si="281"/>
        <v>36.821149662763268</v>
      </c>
      <c r="CS112" s="103">
        <f t="shared" si="281"/>
        <v>39.831484617980571</v>
      </c>
      <c r="CT112" s="103">
        <f t="shared" si="281"/>
        <v>42.120923570764262</v>
      </c>
      <c r="CU112" s="103">
        <f t="shared" si="281"/>
        <v>46.779020817258406</v>
      </c>
      <c r="CV112" s="103">
        <f t="shared" si="281"/>
        <v>49.892340915680521</v>
      </c>
      <c r="CW112" s="103">
        <f t="shared" si="281"/>
        <v>52.260999209390981</v>
      </c>
      <c r="CX112" s="103">
        <f t="shared" si="281"/>
        <v>54.906925196345135</v>
      </c>
      <c r="CY112" s="103">
        <f t="shared" si="282"/>
        <v>57.869728547006382</v>
      </c>
      <c r="CZ112" s="103">
        <f t="shared" si="282"/>
        <v>60.824609963574943</v>
      </c>
      <c r="DA112" s="103">
        <f t="shared" si="282"/>
        <v>63.478457884621776</v>
      </c>
      <c r="DB112" s="103">
        <f t="shared" si="282"/>
        <v>65.062844703157211</v>
      </c>
      <c r="DC112" s="103">
        <f t="shared" si="282"/>
        <v>66.282822553429483</v>
      </c>
      <c r="DD112" s="103">
        <f t="shared" si="282"/>
        <v>68.112789328837891</v>
      </c>
      <c r="DE112" s="103">
        <f t="shared" si="282"/>
        <v>69.372376849573556</v>
      </c>
      <c r="DF112" s="103">
        <f t="shared" si="282"/>
        <v>71.408313911391588</v>
      </c>
      <c r="DG112" s="103">
        <f t="shared" si="282"/>
        <v>72.723354970775986</v>
      </c>
      <c r="DH112" s="103">
        <f t="shared" si="282"/>
        <v>73.990864425604329</v>
      </c>
      <c r="DI112" s="103">
        <f t="shared" si="283"/>
        <v>75.076169396301083</v>
      </c>
      <c r="DJ112" s="103">
        <f t="shared" si="283"/>
        <v>76.003035685144312</v>
      </c>
      <c r="DK112" s="103">
        <f t="shared" si="283"/>
        <v>78.498444924337605</v>
      </c>
      <c r="DL112" s="103">
        <f t="shared" si="283"/>
        <v>80.185816886077845</v>
      </c>
      <c r="DM112" s="103">
        <f t="shared" si="283"/>
        <v>82.142534606969093</v>
      </c>
      <c r="DN112" s="103">
        <f t="shared" si="283"/>
        <v>83.964579448284823</v>
      </c>
      <c r="DO112" s="103">
        <f t="shared" si="283"/>
        <v>86.095579719214967</v>
      </c>
      <c r="DP112" s="103">
        <f t="shared" si="284"/>
        <v>87.600747196823619</v>
      </c>
      <c r="DQ112" s="103">
        <f t="shared" si="284"/>
        <v>87.87801489006732</v>
      </c>
      <c r="DR112" s="103">
        <f t="shared" si="284"/>
        <v>88.622676694778974</v>
      </c>
      <c r="DS112" s="103">
        <f t="shared" si="284"/>
        <v>89.95356162234873</v>
      </c>
      <c r="DT112" s="103">
        <f t="shared" si="284"/>
        <v>91.633011649996277</v>
      </c>
      <c r="DU112" s="103">
        <f t="shared" si="284"/>
        <v>93.146101061697621</v>
      </c>
      <c r="DV112" s="103">
        <f t="shared" si="284"/>
        <v>94.635424671120902</v>
      </c>
      <c r="DW112" s="103">
        <f t="shared" si="284"/>
        <v>95.094896848496177</v>
      </c>
      <c r="DX112" s="103">
        <f t="shared" si="284"/>
        <v>95.681119971354292</v>
      </c>
      <c r="DY112" s="103">
        <f t="shared" si="284"/>
        <v>96.473313380622002</v>
      </c>
      <c r="DZ112" s="103">
        <f t="shared" si="284"/>
        <v>97.503164812670022</v>
      </c>
      <c r="EA112" s="103">
        <f t="shared" si="284"/>
        <v>98.826127806147113</v>
      </c>
      <c r="EB112" s="103">
        <f>IFERROR(VLOOKUP($A112,$A$2:$EU$108,EB$110,FALSE),0)</f>
        <v>99.341053522171123</v>
      </c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W112">
        <v>112</v>
      </c>
      <c r="EY112" s="89">
        <f t="shared" ref="EY112:EY125" ca="1" si="291">VLOOKUP($C112,$C$129:$D$235,2,FALSE)</f>
        <v>65</v>
      </c>
    </row>
    <row r="113" spans="1:178" x14ac:dyDescent="0.25">
      <c r="A113">
        <v>3</v>
      </c>
      <c r="B113" t="str">
        <f t="shared" si="285"/>
        <v xml:space="preserve">Lombardia </v>
      </c>
      <c r="C113" t="str">
        <f t="shared" si="276"/>
        <v xml:space="preserve">Como </v>
      </c>
      <c r="D113">
        <f t="shared" si="276"/>
        <v>2942</v>
      </c>
      <c r="E113">
        <f t="shared" si="276"/>
        <v>0</v>
      </c>
      <c r="F113">
        <f t="shared" si="276"/>
        <v>5</v>
      </c>
      <c r="G113">
        <f t="shared" si="276"/>
        <v>11</v>
      </c>
      <c r="H113">
        <f t="shared" si="276"/>
        <v>11</v>
      </c>
      <c r="I113">
        <f t="shared" si="276"/>
        <v>23</v>
      </c>
      <c r="J113">
        <f t="shared" si="276"/>
        <v>27</v>
      </c>
      <c r="K113">
        <f t="shared" si="276"/>
        <v>40</v>
      </c>
      <c r="L113">
        <f t="shared" si="286"/>
        <v>46</v>
      </c>
      <c r="M113">
        <f t="shared" si="286"/>
        <v>77</v>
      </c>
      <c r="N113">
        <f t="shared" si="286"/>
        <v>98</v>
      </c>
      <c r="O113">
        <f t="shared" si="286"/>
        <v>118</v>
      </c>
      <c r="P113">
        <f t="shared" si="286"/>
        <v>154</v>
      </c>
      <c r="Q113">
        <f t="shared" si="286"/>
        <v>184</v>
      </c>
      <c r="R113">
        <f t="shared" si="286"/>
        <v>220</v>
      </c>
      <c r="S113">
        <f t="shared" si="286"/>
        <v>256</v>
      </c>
      <c r="T113">
        <f t="shared" si="287"/>
        <v>286</v>
      </c>
      <c r="U113">
        <f t="shared" si="287"/>
        <v>338</v>
      </c>
      <c r="V113">
        <f t="shared" si="287"/>
        <v>380</v>
      </c>
      <c r="W113">
        <f t="shared" si="287"/>
        <v>452</v>
      </c>
      <c r="X113">
        <f t="shared" si="287"/>
        <v>512</v>
      </c>
      <c r="Y113">
        <f t="shared" si="287"/>
        <v>581</v>
      </c>
      <c r="Z113">
        <f t="shared" si="287"/>
        <v>635</v>
      </c>
      <c r="AA113">
        <f t="shared" si="287"/>
        <v>706</v>
      </c>
      <c r="AB113">
        <f t="shared" si="287"/>
        <v>762</v>
      </c>
      <c r="AC113">
        <f t="shared" si="287"/>
        <v>816</v>
      </c>
      <c r="AD113">
        <f t="shared" si="287"/>
        <v>903</v>
      </c>
      <c r="AE113">
        <f t="shared" si="287"/>
        <v>1014</v>
      </c>
      <c r="AF113">
        <f t="shared" si="287"/>
        <v>1061</v>
      </c>
      <c r="AG113">
        <f t="shared" si="287"/>
        <v>1101</v>
      </c>
      <c r="AH113">
        <f t="shared" si="287"/>
        <v>1157</v>
      </c>
      <c r="AI113">
        <f t="shared" si="287"/>
        <v>1205</v>
      </c>
      <c r="AJ113">
        <f t="shared" si="287"/>
        <v>1256</v>
      </c>
      <c r="AK113">
        <f t="shared" si="287"/>
        <v>1319</v>
      </c>
      <c r="AL113">
        <f t="shared" si="287"/>
        <v>1384</v>
      </c>
      <c r="AM113">
        <f t="shared" si="278"/>
        <v>1473</v>
      </c>
      <c r="AN113">
        <f t="shared" si="278"/>
        <v>1525</v>
      </c>
      <c r="AO113">
        <f t="shared" si="278"/>
        <v>1542</v>
      </c>
      <c r="AP113">
        <f t="shared" si="278"/>
        <v>1605</v>
      </c>
      <c r="AQ113">
        <f t="shared" si="278"/>
        <v>1686</v>
      </c>
      <c r="AR113">
        <f t="shared" si="278"/>
        <v>1825</v>
      </c>
      <c r="AS113">
        <f t="shared" si="278"/>
        <v>1924</v>
      </c>
      <c r="AT113">
        <f t="shared" si="278"/>
        <v>2015</v>
      </c>
      <c r="AU113">
        <f t="shared" si="279"/>
        <v>2106</v>
      </c>
      <c r="AV113">
        <f t="shared" si="279"/>
        <v>2154</v>
      </c>
      <c r="AW113">
        <f t="shared" si="279"/>
        <v>2233</v>
      </c>
      <c r="AX113">
        <f t="shared" si="279"/>
        <v>2285</v>
      </c>
      <c r="AY113">
        <f t="shared" si="279"/>
        <v>2439</v>
      </c>
      <c r="AZ113">
        <f t="shared" si="279"/>
        <v>2488</v>
      </c>
      <c r="BA113">
        <f t="shared" si="279"/>
        <v>2550</v>
      </c>
      <c r="BB113">
        <f t="shared" si="279"/>
        <v>2592</v>
      </c>
      <c r="BC113">
        <f t="shared" si="279"/>
        <v>2681</v>
      </c>
      <c r="BD113">
        <f t="shared" si="279"/>
        <v>2764</v>
      </c>
      <c r="BE113">
        <f t="shared" si="279"/>
        <v>2871</v>
      </c>
      <c r="BF113">
        <f t="shared" si="288"/>
        <v>2942</v>
      </c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/>
      <c r="BV113" s="108"/>
      <c r="BW113" s="108"/>
      <c r="BX113" s="108"/>
      <c r="BY113" s="108"/>
      <c r="BZ113" s="108"/>
      <c r="CA113" s="104">
        <f ca="1">HLOOKUP(Italia!$B$170,$CB$1:$EU$125,$EW113,FALSE)</f>
        <v>49.017811026508269</v>
      </c>
      <c r="CB113" s="103">
        <f t="shared" si="289"/>
        <v>8.3306952798280556E-2</v>
      </c>
      <c r="CC113" s="103">
        <f t="shared" si="290"/>
        <v>0.18327529615621718</v>
      </c>
      <c r="CD113" s="103">
        <f t="shared" si="290"/>
        <v>0.18327529615621718</v>
      </c>
      <c r="CE113" s="103">
        <f t="shared" si="290"/>
        <v>0.38321198287209046</v>
      </c>
      <c r="CF113" s="103">
        <f t="shared" si="290"/>
        <v>0.44985754511071491</v>
      </c>
      <c r="CG113" s="103">
        <f t="shared" si="290"/>
        <v>0.66645562238624445</v>
      </c>
      <c r="CH113" s="103">
        <f t="shared" si="290"/>
        <v>0.76642396574418092</v>
      </c>
      <c r="CI113" s="103">
        <f t="shared" si="290"/>
        <v>1.2829270730935205</v>
      </c>
      <c r="CJ113" s="103">
        <f t="shared" si="290"/>
        <v>1.6328162748462987</v>
      </c>
      <c r="CK113" s="103">
        <f t="shared" si="290"/>
        <v>1.966044086039421</v>
      </c>
      <c r="CL113" s="103">
        <f t="shared" si="290"/>
        <v>2.565854146187041</v>
      </c>
      <c r="CM113" s="103">
        <f t="shared" si="290"/>
        <v>3.0656958629767237</v>
      </c>
      <c r="CN113" s="103">
        <f t="shared" si="290"/>
        <v>3.6655059231243441</v>
      </c>
      <c r="CO113" s="103">
        <f t="shared" si="281"/>
        <v>4.2653159832719636</v>
      </c>
      <c r="CP113" s="103">
        <f t="shared" si="281"/>
        <v>4.7651577000616472</v>
      </c>
      <c r="CQ113" s="103">
        <f t="shared" si="281"/>
        <v>5.6315500091637647</v>
      </c>
      <c r="CR113" s="103">
        <f t="shared" si="281"/>
        <v>6.331328412669321</v>
      </c>
      <c r="CS113" s="103">
        <f t="shared" si="281"/>
        <v>7.5309485329645609</v>
      </c>
      <c r="CT113" s="103">
        <f t="shared" si="281"/>
        <v>8.5306319665439272</v>
      </c>
      <c r="CU113" s="103">
        <f t="shared" si="281"/>
        <v>9.6802679151601989</v>
      </c>
      <c r="CV113" s="103">
        <f t="shared" si="281"/>
        <v>10.579983005381628</v>
      </c>
      <c r="CW113" s="103">
        <f t="shared" si="281"/>
        <v>11.762941735117213</v>
      </c>
      <c r="CX113" s="103">
        <f t="shared" si="281"/>
        <v>12.695979606457955</v>
      </c>
      <c r="CY113" s="103">
        <f t="shared" si="282"/>
        <v>13.595694696679386</v>
      </c>
      <c r="CZ113" s="103">
        <f t="shared" si="282"/>
        <v>15.045235675369467</v>
      </c>
      <c r="DA113" s="103">
        <f t="shared" si="282"/>
        <v>16.894650027491295</v>
      </c>
      <c r="DB113" s="103">
        <f t="shared" si="282"/>
        <v>17.677735383795131</v>
      </c>
      <c r="DC113" s="103">
        <f t="shared" si="282"/>
        <v>18.344191006181376</v>
      </c>
      <c r="DD113" s="103">
        <f t="shared" si="282"/>
        <v>19.277228877522116</v>
      </c>
      <c r="DE113" s="103">
        <f t="shared" si="282"/>
        <v>20.076975624385611</v>
      </c>
      <c r="DF113" s="103">
        <f t="shared" si="282"/>
        <v>20.926706542928073</v>
      </c>
      <c r="DG113" s="103">
        <f t="shared" si="282"/>
        <v>21.976374148186409</v>
      </c>
      <c r="DH113" s="103">
        <f t="shared" si="282"/>
        <v>23.059364534564054</v>
      </c>
      <c r="DI113" s="103">
        <f t="shared" si="283"/>
        <v>24.542228294373452</v>
      </c>
      <c r="DJ113" s="103">
        <f t="shared" si="283"/>
        <v>25.408620603475566</v>
      </c>
      <c r="DK113" s="103">
        <f t="shared" si="283"/>
        <v>25.69186424298972</v>
      </c>
      <c r="DL113" s="103">
        <f t="shared" si="283"/>
        <v>26.741531848248055</v>
      </c>
      <c r="DM113" s="103">
        <f t="shared" si="283"/>
        <v>28.0911044835802</v>
      </c>
      <c r="DN113" s="103">
        <f t="shared" si="283"/>
        <v>30.407037771372401</v>
      </c>
      <c r="DO113" s="103">
        <f t="shared" si="283"/>
        <v>32.056515436778355</v>
      </c>
      <c r="DP113" s="103">
        <f t="shared" si="284"/>
        <v>33.572701977707062</v>
      </c>
      <c r="DQ113" s="103">
        <f t="shared" si="284"/>
        <v>35.088888518635763</v>
      </c>
      <c r="DR113" s="103">
        <f t="shared" si="284"/>
        <v>35.888635265499261</v>
      </c>
      <c r="DS113" s="103">
        <f t="shared" si="284"/>
        <v>37.204885119712088</v>
      </c>
      <c r="DT113" s="103">
        <f t="shared" si="284"/>
        <v>38.071277428814206</v>
      </c>
      <c r="DU113" s="103">
        <f t="shared" si="284"/>
        <v>40.637131575001249</v>
      </c>
      <c r="DV113" s="103">
        <f t="shared" si="284"/>
        <v>41.453539712424401</v>
      </c>
      <c r="DW113" s="103">
        <f t="shared" si="284"/>
        <v>42.486545927123082</v>
      </c>
      <c r="DX113" s="103">
        <f t="shared" si="284"/>
        <v>43.186324330628636</v>
      </c>
      <c r="DY113" s="103">
        <f t="shared" si="284"/>
        <v>44.669188090438027</v>
      </c>
      <c r="DZ113" s="103">
        <f t="shared" si="284"/>
        <v>46.052083506889488</v>
      </c>
      <c r="EA113" s="103">
        <f t="shared" si="284"/>
        <v>47.834852296772688</v>
      </c>
      <c r="EB113" s="103">
        <f>IFERROR(VLOOKUP($A113,$A$2:$EU$108,EB$110,FALSE),0)</f>
        <v>49.017811026508269</v>
      </c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W113">
        <v>113</v>
      </c>
      <c r="EY113" s="89">
        <f t="shared" ca="1" si="291"/>
        <v>71</v>
      </c>
    </row>
    <row r="114" spans="1:178" x14ac:dyDescent="0.25">
      <c r="A114">
        <v>4</v>
      </c>
      <c r="B114" t="str">
        <f t="shared" si="285"/>
        <v xml:space="preserve">Lombardia </v>
      </c>
      <c r="C114" t="str">
        <f t="shared" si="276"/>
        <v xml:space="preserve">Cremona </v>
      </c>
      <c r="D114">
        <f t="shared" si="276"/>
        <v>5906</v>
      </c>
      <c r="E114">
        <f t="shared" si="276"/>
        <v>0</v>
      </c>
      <c r="F114">
        <f t="shared" si="276"/>
        <v>333</v>
      </c>
      <c r="G114">
        <f t="shared" si="276"/>
        <v>406</v>
      </c>
      <c r="H114">
        <f t="shared" si="276"/>
        <v>452</v>
      </c>
      <c r="I114">
        <f t="shared" si="276"/>
        <v>562</v>
      </c>
      <c r="J114">
        <f t="shared" si="276"/>
        <v>665</v>
      </c>
      <c r="K114">
        <f t="shared" si="276"/>
        <v>916</v>
      </c>
      <c r="L114">
        <f t="shared" si="286"/>
        <v>957</v>
      </c>
      <c r="M114">
        <f t="shared" si="286"/>
        <v>1061</v>
      </c>
      <c r="N114">
        <f t="shared" si="286"/>
        <v>1302</v>
      </c>
      <c r="O114">
        <f t="shared" si="286"/>
        <v>1344</v>
      </c>
      <c r="P114">
        <f t="shared" si="286"/>
        <v>1565</v>
      </c>
      <c r="Q114">
        <f t="shared" si="286"/>
        <v>1792</v>
      </c>
      <c r="R114">
        <f t="shared" si="286"/>
        <v>1881</v>
      </c>
      <c r="S114">
        <f t="shared" si="286"/>
        <v>2073</v>
      </c>
      <c r="T114">
        <f t="shared" si="287"/>
        <v>2167</v>
      </c>
      <c r="U114">
        <f t="shared" si="287"/>
        <v>2286</v>
      </c>
      <c r="V114">
        <f t="shared" si="287"/>
        <v>2392</v>
      </c>
      <c r="W114">
        <f t="shared" si="287"/>
        <v>2733</v>
      </c>
      <c r="X114">
        <f t="shared" si="287"/>
        <v>2895</v>
      </c>
      <c r="Y114">
        <f t="shared" si="287"/>
        <v>2925</v>
      </c>
      <c r="Z114">
        <f t="shared" si="287"/>
        <v>3061</v>
      </c>
      <c r="AA114">
        <f t="shared" si="287"/>
        <v>3156</v>
      </c>
      <c r="AB114">
        <f t="shared" si="287"/>
        <v>3370</v>
      </c>
      <c r="AC114">
        <f t="shared" si="287"/>
        <v>3496</v>
      </c>
      <c r="AD114">
        <f t="shared" si="287"/>
        <v>3605</v>
      </c>
      <c r="AE114">
        <f t="shared" si="287"/>
        <v>3762</v>
      </c>
      <c r="AF114">
        <f t="shared" si="287"/>
        <v>3788</v>
      </c>
      <c r="AG114">
        <f t="shared" si="287"/>
        <v>3869</v>
      </c>
      <c r="AH114">
        <f t="shared" si="287"/>
        <v>3941</v>
      </c>
      <c r="AI114">
        <f t="shared" si="287"/>
        <v>3974</v>
      </c>
      <c r="AJ114">
        <f t="shared" si="287"/>
        <v>4097</v>
      </c>
      <c r="AK114">
        <f t="shared" si="287"/>
        <v>4154</v>
      </c>
      <c r="AL114">
        <f t="shared" si="287"/>
        <v>4233</v>
      </c>
      <c r="AM114">
        <f t="shared" si="278"/>
        <v>4260</v>
      </c>
      <c r="AN114">
        <f t="shared" si="278"/>
        <v>4323</v>
      </c>
      <c r="AO114">
        <f t="shared" si="278"/>
        <v>4422</v>
      </c>
      <c r="AP114">
        <f t="shared" si="278"/>
        <v>4489</v>
      </c>
      <c r="AQ114">
        <f t="shared" si="278"/>
        <v>4562</v>
      </c>
      <c r="AR114">
        <f t="shared" si="278"/>
        <v>4658</v>
      </c>
      <c r="AS114">
        <f t="shared" si="278"/>
        <v>4721</v>
      </c>
      <c r="AT114">
        <f t="shared" si="278"/>
        <v>4945</v>
      </c>
      <c r="AU114">
        <f t="shared" si="279"/>
        <v>5172</v>
      </c>
      <c r="AV114">
        <f t="shared" si="279"/>
        <v>5202</v>
      </c>
      <c r="AW114">
        <f t="shared" si="279"/>
        <v>5273</v>
      </c>
      <c r="AX114">
        <f t="shared" si="279"/>
        <v>5313</v>
      </c>
      <c r="AY114">
        <f t="shared" si="279"/>
        <v>5407</v>
      </c>
      <c r="AZ114">
        <f t="shared" si="279"/>
        <v>5417</v>
      </c>
      <c r="BA114">
        <f t="shared" si="279"/>
        <v>5491</v>
      </c>
      <c r="BB114">
        <f t="shared" si="279"/>
        <v>5641</v>
      </c>
      <c r="BC114">
        <f t="shared" si="279"/>
        <v>5706</v>
      </c>
      <c r="BD114">
        <f t="shared" si="279"/>
        <v>5807</v>
      </c>
      <c r="BE114">
        <f t="shared" si="279"/>
        <v>5867</v>
      </c>
      <c r="BF114">
        <f t="shared" si="288"/>
        <v>5906</v>
      </c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/>
      <c r="BV114" s="108"/>
      <c r="BW114" s="108"/>
      <c r="BX114" s="108"/>
      <c r="BY114" s="108"/>
      <c r="BZ114" s="108"/>
      <c r="CA114" s="104">
        <f ca="1">HLOOKUP(Italia!$B$170,$CB$1:$EU$125,$EW114,FALSE)</f>
        <v>164.33492492793303</v>
      </c>
      <c r="CB114" s="103">
        <f t="shared" si="289"/>
        <v>9.2657517780226382</v>
      </c>
      <c r="CC114" s="103">
        <f t="shared" si="290"/>
        <v>11.296982648279855</v>
      </c>
      <c r="CD114" s="103">
        <f t="shared" si="290"/>
        <v>12.576936347346043</v>
      </c>
      <c r="CE114" s="103">
        <f t="shared" si="290"/>
        <v>15.637695192939109</v>
      </c>
      <c r="CF114" s="103">
        <f t="shared" si="290"/>
        <v>18.503678475630796</v>
      </c>
      <c r="CG114" s="103">
        <f t="shared" si="290"/>
        <v>25.487773659665876</v>
      </c>
      <c r="CH114" s="103">
        <f t="shared" si="290"/>
        <v>26.628601956659654</v>
      </c>
      <c r="CI114" s="103">
        <f t="shared" si="290"/>
        <v>29.522410319765825</v>
      </c>
      <c r="CJ114" s="103">
        <f t="shared" si="290"/>
        <v>36.228254699656084</v>
      </c>
      <c r="CK114" s="103">
        <f t="shared" si="290"/>
        <v>37.396908077064346</v>
      </c>
      <c r="CL114" s="103">
        <f t="shared" si="290"/>
        <v>43.546250848664947</v>
      </c>
      <c r="CM114" s="103">
        <f t="shared" si="290"/>
        <v>49.862544102752459</v>
      </c>
      <c r="CN114" s="103">
        <f t="shared" si="290"/>
        <v>52.338976259641392</v>
      </c>
      <c r="CO114" s="103">
        <f t="shared" si="281"/>
        <v>57.681391699222004</v>
      </c>
      <c r="CP114" s="103">
        <f t="shared" si="281"/>
        <v>60.296949258183353</v>
      </c>
      <c r="CQ114" s="103">
        <f t="shared" si="281"/>
        <v>63.608133827506762</v>
      </c>
      <c r="CR114" s="103">
        <f t="shared" si="281"/>
        <v>66.557592351441897</v>
      </c>
      <c r="CS114" s="103">
        <f t="shared" si="281"/>
        <v>76.045944772780388</v>
      </c>
      <c r="CT114" s="103">
        <f t="shared" si="281"/>
        <v>80.553607799926553</v>
      </c>
      <c r="CU114" s="103">
        <f t="shared" si="281"/>
        <v>81.388360212361007</v>
      </c>
      <c r="CV114" s="103">
        <f t="shared" si="281"/>
        <v>85.172571148730626</v>
      </c>
      <c r="CW114" s="103">
        <f t="shared" si="281"/>
        <v>87.815953788106441</v>
      </c>
      <c r="CX114" s="103">
        <f t="shared" si="281"/>
        <v>93.770520996805686</v>
      </c>
      <c r="CY114" s="103">
        <f t="shared" si="282"/>
        <v>97.276481129030458</v>
      </c>
      <c r="CZ114" s="103">
        <f t="shared" si="282"/>
        <v>100.30941489420904</v>
      </c>
      <c r="DA114" s="103">
        <f t="shared" si="282"/>
        <v>104.67795251928278</v>
      </c>
      <c r="DB114" s="103">
        <f t="shared" si="282"/>
        <v>105.40140461005933</v>
      </c>
      <c r="DC114" s="103">
        <f t="shared" si="282"/>
        <v>107.65523612363239</v>
      </c>
      <c r="DD114" s="103">
        <f t="shared" si="282"/>
        <v>109.65864191347514</v>
      </c>
      <c r="DE114" s="103">
        <f t="shared" si="282"/>
        <v>110.57686956715305</v>
      </c>
      <c r="DF114" s="103">
        <f t="shared" si="282"/>
        <v>113.99935445813438</v>
      </c>
      <c r="DG114" s="103">
        <f t="shared" si="282"/>
        <v>115.58538404175988</v>
      </c>
      <c r="DH114" s="103">
        <f t="shared" si="282"/>
        <v>117.783565394504</v>
      </c>
      <c r="DI114" s="103">
        <f t="shared" si="283"/>
        <v>118.53484256569502</v>
      </c>
      <c r="DJ114" s="103">
        <f t="shared" si="283"/>
        <v>120.28782263180742</v>
      </c>
      <c r="DK114" s="103">
        <f t="shared" si="283"/>
        <v>123.04250559284117</v>
      </c>
      <c r="DL114" s="103">
        <f t="shared" si="283"/>
        <v>124.90678598061149</v>
      </c>
      <c r="DM114" s="103">
        <f t="shared" si="283"/>
        <v>126.93801685086871</v>
      </c>
      <c r="DN114" s="103">
        <f t="shared" si="283"/>
        <v>129.60922457065899</v>
      </c>
      <c r="DO114" s="103">
        <f t="shared" si="283"/>
        <v>131.36220463677139</v>
      </c>
      <c r="DP114" s="103">
        <f t="shared" si="284"/>
        <v>137.59502264961546</v>
      </c>
      <c r="DQ114" s="103">
        <f t="shared" si="284"/>
        <v>143.91131590370296</v>
      </c>
      <c r="DR114" s="103">
        <f t="shared" si="284"/>
        <v>144.74606831613744</v>
      </c>
      <c r="DS114" s="103">
        <f t="shared" si="284"/>
        <v>146.72164902556568</v>
      </c>
      <c r="DT114" s="103">
        <f t="shared" si="284"/>
        <v>147.83465224214498</v>
      </c>
      <c r="DU114" s="103">
        <f t="shared" si="284"/>
        <v>150.45020980110633</v>
      </c>
      <c r="DV114" s="103">
        <f t="shared" si="284"/>
        <v>150.72846060525114</v>
      </c>
      <c r="DW114" s="103">
        <f t="shared" si="284"/>
        <v>152.78751655592285</v>
      </c>
      <c r="DX114" s="103">
        <f t="shared" si="284"/>
        <v>156.96127861809521</v>
      </c>
      <c r="DY114" s="103">
        <f t="shared" si="284"/>
        <v>158.76990884503655</v>
      </c>
      <c r="DZ114" s="103">
        <f t="shared" si="284"/>
        <v>161.58024196689928</v>
      </c>
      <c r="EA114" s="103">
        <f t="shared" si="284"/>
        <v>163.24974679176822</v>
      </c>
      <c r="EB114" s="103">
        <f>IFERROR(VLOOKUP($A114,$A$2:$EU$108,EB$110,FALSE),0)</f>
        <v>164.33492492793303</v>
      </c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W114">
        <v>114</v>
      </c>
      <c r="EY114" s="89">
        <f t="shared" ca="1" si="291"/>
        <v>39</v>
      </c>
    </row>
    <row r="115" spans="1:178" x14ac:dyDescent="0.25">
      <c r="A115">
        <v>5</v>
      </c>
      <c r="B115" t="str">
        <f t="shared" si="285"/>
        <v xml:space="preserve">Lombardia </v>
      </c>
      <c r="C115" t="str">
        <f t="shared" si="276"/>
        <v xml:space="preserve">Lecco </v>
      </c>
      <c r="D115">
        <f t="shared" si="276"/>
        <v>2157</v>
      </c>
      <c r="E115">
        <f t="shared" si="276"/>
        <v>0</v>
      </c>
      <c r="F115">
        <f t="shared" si="276"/>
        <v>5</v>
      </c>
      <c r="G115">
        <f t="shared" si="276"/>
        <v>8</v>
      </c>
      <c r="H115">
        <f t="shared" si="276"/>
        <v>11</v>
      </c>
      <c r="I115">
        <f t="shared" si="276"/>
        <v>35</v>
      </c>
      <c r="J115">
        <f t="shared" si="276"/>
        <v>53</v>
      </c>
      <c r="K115">
        <f t="shared" si="276"/>
        <v>66</v>
      </c>
      <c r="L115">
        <f t="shared" si="286"/>
        <v>89</v>
      </c>
      <c r="M115">
        <f t="shared" si="286"/>
        <v>113</v>
      </c>
      <c r="N115">
        <f t="shared" si="286"/>
        <v>199</v>
      </c>
      <c r="O115">
        <f t="shared" si="286"/>
        <v>237</v>
      </c>
      <c r="P115">
        <f t="shared" si="286"/>
        <v>287</v>
      </c>
      <c r="Q115">
        <f t="shared" si="286"/>
        <v>344</v>
      </c>
      <c r="R115">
        <f t="shared" si="286"/>
        <v>386</v>
      </c>
      <c r="S115">
        <f t="shared" si="286"/>
        <v>440</v>
      </c>
      <c r="T115">
        <f t="shared" si="287"/>
        <v>466</v>
      </c>
      <c r="U115">
        <f t="shared" si="287"/>
        <v>530</v>
      </c>
      <c r="V115">
        <f t="shared" si="287"/>
        <v>676</v>
      </c>
      <c r="W115">
        <f t="shared" si="287"/>
        <v>818</v>
      </c>
      <c r="X115">
        <f t="shared" si="287"/>
        <v>872</v>
      </c>
      <c r="Y115">
        <f t="shared" si="287"/>
        <v>934</v>
      </c>
      <c r="Z115">
        <f t="shared" si="287"/>
        <v>1015</v>
      </c>
      <c r="AA115">
        <f t="shared" si="287"/>
        <v>1076</v>
      </c>
      <c r="AB115">
        <f t="shared" si="287"/>
        <v>1159</v>
      </c>
      <c r="AC115">
        <f t="shared" si="287"/>
        <v>1210</v>
      </c>
      <c r="AD115">
        <f t="shared" si="287"/>
        <v>1316</v>
      </c>
      <c r="AE115">
        <f t="shared" si="287"/>
        <v>1381</v>
      </c>
      <c r="AF115">
        <f t="shared" si="287"/>
        <v>1437</v>
      </c>
      <c r="AG115">
        <f t="shared" si="287"/>
        <v>1470</v>
      </c>
      <c r="AH115">
        <f t="shared" si="287"/>
        <v>1516</v>
      </c>
      <c r="AI115">
        <f t="shared" si="287"/>
        <v>1552</v>
      </c>
      <c r="AJ115">
        <f t="shared" si="287"/>
        <v>1594</v>
      </c>
      <c r="AK115">
        <f t="shared" si="287"/>
        <v>1628</v>
      </c>
      <c r="AL115">
        <f t="shared" ref="AL115:AT125" si="292">IFERROR(VLOOKUP($A115,$A$2:$AT$108,AL$110,FALSE),0)</f>
        <v>1678</v>
      </c>
      <c r="AM115">
        <f t="shared" si="292"/>
        <v>1712</v>
      </c>
      <c r="AN115">
        <f t="shared" si="292"/>
        <v>1731</v>
      </c>
      <c r="AO115">
        <f t="shared" si="292"/>
        <v>1755</v>
      </c>
      <c r="AP115">
        <f t="shared" si="292"/>
        <v>1805</v>
      </c>
      <c r="AQ115">
        <f t="shared" si="292"/>
        <v>1838</v>
      </c>
      <c r="AR115">
        <f t="shared" si="292"/>
        <v>1860</v>
      </c>
      <c r="AS115">
        <f t="shared" si="292"/>
        <v>1881</v>
      </c>
      <c r="AT115">
        <f t="shared" si="292"/>
        <v>1911</v>
      </c>
      <c r="AU115">
        <f t="shared" si="279"/>
        <v>1970</v>
      </c>
      <c r="AV115">
        <f t="shared" si="279"/>
        <v>1982</v>
      </c>
      <c r="AW115">
        <f t="shared" si="279"/>
        <v>1986</v>
      </c>
      <c r="AX115">
        <f t="shared" si="279"/>
        <v>2005</v>
      </c>
      <c r="AY115">
        <f t="shared" si="279"/>
        <v>2030</v>
      </c>
      <c r="AZ115">
        <f t="shared" si="279"/>
        <v>2072</v>
      </c>
      <c r="BA115">
        <f t="shared" si="279"/>
        <v>2080</v>
      </c>
      <c r="BB115">
        <f t="shared" si="279"/>
        <v>2093</v>
      </c>
      <c r="BC115">
        <f t="shared" si="279"/>
        <v>2109</v>
      </c>
      <c r="BD115">
        <f t="shared" si="279"/>
        <v>2132</v>
      </c>
      <c r="BE115">
        <f t="shared" si="279"/>
        <v>2149</v>
      </c>
      <c r="BF115">
        <f t="shared" si="288"/>
        <v>2157</v>
      </c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08"/>
      <c r="BW115" s="108"/>
      <c r="BX115" s="108"/>
      <c r="BY115" s="108"/>
      <c r="BZ115" s="108"/>
      <c r="CA115" s="104">
        <f ca="1">HLOOKUP(Italia!$B$170,$CB$1:$EU$125,$EW115,FALSE)</f>
        <v>63.583678715238271</v>
      </c>
      <c r="CB115" s="103">
        <f t="shared" si="289"/>
        <v>0.14738914862132191</v>
      </c>
      <c r="CC115" s="103">
        <f t="shared" si="290"/>
        <v>0.23582263779411503</v>
      </c>
      <c r="CD115" s="103">
        <f t="shared" si="290"/>
        <v>0.32425612696690814</v>
      </c>
      <c r="CE115" s="103">
        <f t="shared" si="290"/>
        <v>1.0317240403492534</v>
      </c>
      <c r="CF115" s="103">
        <f t="shared" si="290"/>
        <v>1.562324975386012</v>
      </c>
      <c r="CG115" s="103">
        <f t="shared" si="290"/>
        <v>1.9455367618014492</v>
      </c>
      <c r="CH115" s="103">
        <f t="shared" si="290"/>
        <v>2.62352684545953</v>
      </c>
      <c r="CI115" s="103">
        <f t="shared" si="290"/>
        <v>3.3309947588418751</v>
      </c>
      <c r="CJ115" s="103">
        <f t="shared" si="290"/>
        <v>5.8660881151286119</v>
      </c>
      <c r="CK115" s="103">
        <f t="shared" si="290"/>
        <v>6.9862456446506584</v>
      </c>
      <c r="CL115" s="103">
        <f t="shared" si="290"/>
        <v>8.4601371308638775</v>
      </c>
      <c r="CM115" s="103">
        <f t="shared" si="290"/>
        <v>10.140373425146947</v>
      </c>
      <c r="CN115" s="103">
        <f t="shared" si="290"/>
        <v>11.378442273566051</v>
      </c>
      <c r="CO115" s="103">
        <f t="shared" si="281"/>
        <v>12.970245078676328</v>
      </c>
      <c r="CP115" s="103">
        <f t="shared" si="281"/>
        <v>13.736668651507202</v>
      </c>
      <c r="CQ115" s="103">
        <f t="shared" si="281"/>
        <v>15.62324975386012</v>
      </c>
      <c r="CR115" s="103">
        <f t="shared" si="281"/>
        <v>19.927012893602722</v>
      </c>
      <c r="CS115" s="103">
        <f t="shared" si="281"/>
        <v>24.112864714448261</v>
      </c>
      <c r="CT115" s="103">
        <f t="shared" si="281"/>
        <v>25.704667519558541</v>
      </c>
      <c r="CU115" s="103">
        <f t="shared" si="281"/>
        <v>27.532292962462929</v>
      </c>
      <c r="CV115" s="103">
        <f t="shared" si="281"/>
        <v>29.919997170128344</v>
      </c>
      <c r="CW115" s="103">
        <f t="shared" si="281"/>
        <v>31.718144783308475</v>
      </c>
      <c r="CX115" s="103">
        <f t="shared" si="281"/>
        <v>34.164804650422418</v>
      </c>
      <c r="CY115" s="103">
        <f t="shared" si="282"/>
        <v>35.668173966359902</v>
      </c>
      <c r="CZ115" s="103">
        <f t="shared" si="282"/>
        <v>38.792823917131926</v>
      </c>
      <c r="DA115" s="103">
        <f t="shared" si="282"/>
        <v>40.708882849209104</v>
      </c>
      <c r="DB115" s="103">
        <f t="shared" si="282"/>
        <v>42.359641313767916</v>
      </c>
      <c r="DC115" s="103">
        <f t="shared" si="282"/>
        <v>43.332409694668641</v>
      </c>
      <c r="DD115" s="103">
        <f t="shared" si="282"/>
        <v>44.688389861984795</v>
      </c>
      <c r="DE115" s="103">
        <f t="shared" si="282"/>
        <v>45.749591732058313</v>
      </c>
      <c r="DF115" s="103">
        <f t="shared" si="282"/>
        <v>46.987660580477417</v>
      </c>
      <c r="DG115" s="103">
        <f t="shared" si="282"/>
        <v>47.989906791102413</v>
      </c>
      <c r="DH115" s="103">
        <f t="shared" si="282"/>
        <v>49.463798277315625</v>
      </c>
      <c r="DI115" s="103">
        <f t="shared" si="283"/>
        <v>50.466044487940621</v>
      </c>
      <c r="DJ115" s="103">
        <f t="shared" si="283"/>
        <v>51.026123252701645</v>
      </c>
      <c r="DK115" s="103">
        <f t="shared" si="283"/>
        <v>51.73359116608399</v>
      </c>
      <c r="DL115" s="103">
        <f t="shared" si="283"/>
        <v>53.207482652297209</v>
      </c>
      <c r="DM115" s="103">
        <f t="shared" si="283"/>
        <v>54.180251033197926</v>
      </c>
      <c r="DN115" s="103">
        <f t="shared" si="283"/>
        <v>54.82876328713175</v>
      </c>
      <c r="DO115" s="103">
        <f t="shared" si="283"/>
        <v>55.447797711341302</v>
      </c>
      <c r="DP115" s="103">
        <f t="shared" si="284"/>
        <v>56.332132603069233</v>
      </c>
      <c r="DQ115" s="103">
        <f t="shared" si="284"/>
        <v>58.071324556800825</v>
      </c>
      <c r="DR115" s="103">
        <f t="shared" si="284"/>
        <v>58.425058513491997</v>
      </c>
      <c r="DS115" s="103">
        <f t="shared" si="284"/>
        <v>58.542969832389062</v>
      </c>
      <c r="DT115" s="103">
        <f t="shared" si="284"/>
        <v>59.103048597150085</v>
      </c>
      <c r="DU115" s="103">
        <f t="shared" si="284"/>
        <v>59.839994340256688</v>
      </c>
      <c r="DV115" s="103">
        <f t="shared" si="284"/>
        <v>61.078063188675792</v>
      </c>
      <c r="DW115" s="103">
        <f t="shared" si="284"/>
        <v>61.313885826469914</v>
      </c>
      <c r="DX115" s="103">
        <f t="shared" si="284"/>
        <v>61.697097612885344</v>
      </c>
      <c r="DY115" s="103">
        <f t="shared" si="284"/>
        <v>62.168742888473581</v>
      </c>
      <c r="DZ115" s="103">
        <f t="shared" si="284"/>
        <v>62.846732972131655</v>
      </c>
      <c r="EA115" s="103">
        <f t="shared" si="284"/>
        <v>63.347856077444156</v>
      </c>
      <c r="EB115" s="103">
        <f>IFERROR(VLOOKUP($A115,$A$2:$EU$108,EB$110,FALSE),0)</f>
        <v>63.583678715238271</v>
      </c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W115">
        <v>115</v>
      </c>
      <c r="EY115" s="89">
        <f t="shared" ca="1" si="291"/>
        <v>8</v>
      </c>
    </row>
    <row r="116" spans="1:178" x14ac:dyDescent="0.25">
      <c r="A116">
        <v>6</v>
      </c>
      <c r="B116" t="str">
        <f t="shared" si="285"/>
        <v xml:space="preserve">Lombardia </v>
      </c>
      <c r="C116" t="str">
        <f t="shared" si="276"/>
        <v xml:space="preserve">Lodi </v>
      </c>
      <c r="D116">
        <f t="shared" si="276"/>
        <v>2903</v>
      </c>
      <c r="E116">
        <f t="shared" si="276"/>
        <v>0</v>
      </c>
      <c r="F116">
        <f t="shared" si="276"/>
        <v>559</v>
      </c>
      <c r="G116">
        <f t="shared" si="276"/>
        <v>658</v>
      </c>
      <c r="H116">
        <f t="shared" si="276"/>
        <v>739</v>
      </c>
      <c r="I116">
        <f t="shared" si="276"/>
        <v>811</v>
      </c>
      <c r="J116">
        <f t="shared" si="276"/>
        <v>853</v>
      </c>
      <c r="K116">
        <f t="shared" si="276"/>
        <v>928</v>
      </c>
      <c r="L116">
        <f t="shared" si="286"/>
        <v>963</v>
      </c>
      <c r="M116">
        <f t="shared" si="286"/>
        <v>1035</v>
      </c>
      <c r="N116">
        <f t="shared" si="286"/>
        <v>1123</v>
      </c>
      <c r="O116">
        <f t="shared" si="286"/>
        <v>1133</v>
      </c>
      <c r="P116">
        <f t="shared" si="286"/>
        <v>1276</v>
      </c>
      <c r="Q116">
        <f t="shared" si="286"/>
        <v>1320</v>
      </c>
      <c r="R116">
        <f t="shared" si="286"/>
        <v>1362</v>
      </c>
      <c r="S116">
        <f t="shared" si="286"/>
        <v>1418</v>
      </c>
      <c r="T116">
        <f t="shared" si="287"/>
        <v>1445</v>
      </c>
      <c r="U116">
        <f t="shared" si="287"/>
        <v>1528</v>
      </c>
      <c r="V116">
        <f t="shared" si="287"/>
        <v>1597</v>
      </c>
      <c r="W116">
        <f t="shared" si="287"/>
        <v>1693</v>
      </c>
      <c r="X116">
        <f t="shared" si="287"/>
        <v>1772</v>
      </c>
      <c r="Y116">
        <f t="shared" si="287"/>
        <v>1817</v>
      </c>
      <c r="Z116">
        <f t="shared" si="287"/>
        <v>1860</v>
      </c>
      <c r="AA116">
        <f t="shared" si="287"/>
        <v>1884</v>
      </c>
      <c r="AB116">
        <f t="shared" si="287"/>
        <v>1968</v>
      </c>
      <c r="AC116">
        <f t="shared" si="287"/>
        <v>2006</v>
      </c>
      <c r="AD116">
        <f t="shared" si="287"/>
        <v>2029</v>
      </c>
      <c r="AE116">
        <f t="shared" si="287"/>
        <v>2057</v>
      </c>
      <c r="AF116">
        <f t="shared" si="287"/>
        <v>2087</v>
      </c>
      <c r="AG116">
        <f t="shared" si="287"/>
        <v>2116</v>
      </c>
      <c r="AH116">
        <f t="shared" si="287"/>
        <v>2157</v>
      </c>
      <c r="AI116">
        <f t="shared" si="287"/>
        <v>2189</v>
      </c>
      <c r="AJ116">
        <f t="shared" si="287"/>
        <v>2214</v>
      </c>
      <c r="AK116">
        <f t="shared" si="287"/>
        <v>2238</v>
      </c>
      <c r="AL116">
        <f t="shared" si="292"/>
        <v>2255</v>
      </c>
      <c r="AM116">
        <f t="shared" si="292"/>
        <v>2278</v>
      </c>
      <c r="AN116">
        <f t="shared" si="292"/>
        <v>2321</v>
      </c>
      <c r="AO116">
        <f t="shared" si="292"/>
        <v>2347</v>
      </c>
      <c r="AP116">
        <f t="shared" si="292"/>
        <v>2376</v>
      </c>
      <c r="AQ116">
        <f t="shared" si="292"/>
        <v>2419</v>
      </c>
      <c r="AR116">
        <f t="shared" si="292"/>
        <v>2472</v>
      </c>
      <c r="AS116">
        <f t="shared" si="292"/>
        <v>2543</v>
      </c>
      <c r="AT116">
        <f t="shared" si="292"/>
        <v>2559</v>
      </c>
      <c r="AU116">
        <f t="shared" si="279"/>
        <v>2569</v>
      </c>
      <c r="AV116">
        <f t="shared" si="279"/>
        <v>2587</v>
      </c>
      <c r="AW116">
        <f t="shared" si="279"/>
        <v>2626</v>
      </c>
      <c r="AX116">
        <f t="shared" si="279"/>
        <v>2678</v>
      </c>
      <c r="AY116">
        <f t="shared" si="279"/>
        <v>2714</v>
      </c>
      <c r="AZ116">
        <f t="shared" si="279"/>
        <v>2724</v>
      </c>
      <c r="BA116">
        <f t="shared" si="279"/>
        <v>2740</v>
      </c>
      <c r="BB116">
        <f t="shared" si="279"/>
        <v>2751</v>
      </c>
      <c r="BC116">
        <f t="shared" si="279"/>
        <v>2787</v>
      </c>
      <c r="BD116">
        <f t="shared" si="279"/>
        <v>2833</v>
      </c>
      <c r="BE116">
        <f t="shared" si="279"/>
        <v>2836</v>
      </c>
      <c r="BF116">
        <f t="shared" si="288"/>
        <v>2903</v>
      </c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08"/>
      <c r="BW116" s="108"/>
      <c r="BX116" s="108"/>
      <c r="BY116" s="108"/>
      <c r="BZ116" s="108"/>
      <c r="CA116" s="104">
        <f ca="1">HLOOKUP(Italia!$B$170,$CB$1:$EU$125,$EW116,FALSE)</f>
        <v>126.58172653463447</v>
      </c>
      <c r="CB116" s="103">
        <f t="shared" si="289"/>
        <v>24.374504007185902</v>
      </c>
      <c r="CC116" s="103">
        <f t="shared" si="290"/>
        <v>28.691276630998789</v>
      </c>
      <c r="CD116" s="103">
        <f t="shared" si="290"/>
        <v>32.223181505027512</v>
      </c>
      <c r="CE116" s="103">
        <f t="shared" si="290"/>
        <v>35.36265250416416</v>
      </c>
      <c r="CF116" s="103">
        <f t="shared" si="290"/>
        <v>37.194010586993869</v>
      </c>
      <c r="CG116" s="103">
        <f t="shared" si="290"/>
        <v>40.464292877761203</v>
      </c>
      <c r="CH116" s="103">
        <f t="shared" si="290"/>
        <v>41.990424613452632</v>
      </c>
      <c r="CI116" s="103">
        <f t="shared" si="290"/>
        <v>45.129895612589273</v>
      </c>
      <c r="CJ116" s="103">
        <f t="shared" si="290"/>
        <v>48.967026833756286</v>
      </c>
      <c r="CK116" s="103">
        <f t="shared" si="290"/>
        <v>49.403064472525266</v>
      </c>
      <c r="CL116" s="103">
        <f t="shared" si="290"/>
        <v>55.63840270692166</v>
      </c>
      <c r="CM116" s="103">
        <f t="shared" si="290"/>
        <v>57.556968317505167</v>
      </c>
      <c r="CN116" s="103">
        <f t="shared" si="290"/>
        <v>59.388326400334876</v>
      </c>
      <c r="CO116" s="103">
        <f t="shared" si="281"/>
        <v>61.830137177441159</v>
      </c>
      <c r="CP116" s="103">
        <f t="shared" si="281"/>
        <v>63.007438802117399</v>
      </c>
      <c r="CQ116" s="103">
        <f t="shared" si="281"/>
        <v>66.626551203899922</v>
      </c>
      <c r="CR116" s="103">
        <f t="shared" si="281"/>
        <v>69.635210911405878</v>
      </c>
      <c r="CS116" s="103">
        <f t="shared" si="281"/>
        <v>73.821172243588066</v>
      </c>
      <c r="CT116" s="103">
        <f t="shared" si="281"/>
        <v>77.265869589863001</v>
      </c>
      <c r="CU116" s="103">
        <f t="shared" si="281"/>
        <v>79.228038964323403</v>
      </c>
      <c r="CV116" s="103">
        <f t="shared" si="281"/>
        <v>81.10300081103</v>
      </c>
      <c r="CW116" s="103">
        <f t="shared" si="281"/>
        <v>82.149491144075554</v>
      </c>
      <c r="CX116" s="103">
        <f t="shared" si="281"/>
        <v>85.812207309734973</v>
      </c>
      <c r="CY116" s="103">
        <f t="shared" si="282"/>
        <v>87.469150337057087</v>
      </c>
      <c r="CZ116" s="103">
        <f t="shared" si="282"/>
        <v>88.472036906225739</v>
      </c>
      <c r="DA116" s="103">
        <f t="shared" si="282"/>
        <v>89.692942294778888</v>
      </c>
      <c r="DB116" s="103">
        <f t="shared" si="282"/>
        <v>91.001055211085827</v>
      </c>
      <c r="DC116" s="103">
        <f t="shared" si="282"/>
        <v>92.26556436351585</v>
      </c>
      <c r="DD116" s="103">
        <f t="shared" si="282"/>
        <v>94.053318682468685</v>
      </c>
      <c r="DE116" s="103">
        <f t="shared" si="282"/>
        <v>95.4486391265294</v>
      </c>
      <c r="DF116" s="103">
        <f t="shared" si="282"/>
        <v>96.538733223451857</v>
      </c>
      <c r="DG116" s="103">
        <f t="shared" si="282"/>
        <v>97.585223556497397</v>
      </c>
      <c r="DH116" s="103">
        <f t="shared" si="282"/>
        <v>98.326487542404664</v>
      </c>
      <c r="DI116" s="103">
        <f t="shared" si="283"/>
        <v>99.329374111573316</v>
      </c>
      <c r="DJ116" s="103">
        <f t="shared" si="283"/>
        <v>101.20433595827993</v>
      </c>
      <c r="DK116" s="103">
        <f t="shared" si="283"/>
        <v>102.33803381907927</v>
      </c>
      <c r="DL116" s="103">
        <f t="shared" si="283"/>
        <v>103.60254297150929</v>
      </c>
      <c r="DM116" s="103">
        <f t="shared" si="283"/>
        <v>105.47750481821591</v>
      </c>
      <c r="DN116" s="103">
        <f t="shared" si="283"/>
        <v>107.7885043036915</v>
      </c>
      <c r="DO116" s="103">
        <f t="shared" si="283"/>
        <v>110.88437153895124</v>
      </c>
      <c r="DP116" s="103">
        <f t="shared" si="284"/>
        <v>111.58203176098161</v>
      </c>
      <c r="DQ116" s="103">
        <f t="shared" si="284"/>
        <v>112.0180693997506</v>
      </c>
      <c r="DR116" s="103">
        <f t="shared" si="284"/>
        <v>112.80293714953476</v>
      </c>
      <c r="DS116" s="103">
        <f t="shared" si="284"/>
        <v>114.50348394073377</v>
      </c>
      <c r="DT116" s="103">
        <f t="shared" si="284"/>
        <v>116.77087966233245</v>
      </c>
      <c r="DU116" s="103">
        <f t="shared" si="284"/>
        <v>118.34061516190077</v>
      </c>
      <c r="DV116" s="103">
        <f t="shared" si="284"/>
        <v>118.77665280066975</v>
      </c>
      <c r="DW116" s="103">
        <f t="shared" si="284"/>
        <v>119.47431302270013</v>
      </c>
      <c r="DX116" s="103">
        <f t="shared" si="284"/>
        <v>119.953954425346</v>
      </c>
      <c r="DY116" s="103">
        <f t="shared" si="284"/>
        <v>121.52368992491431</v>
      </c>
      <c r="DZ116" s="103">
        <f t="shared" si="284"/>
        <v>123.52946306325161</v>
      </c>
      <c r="EA116" s="103">
        <f t="shared" si="284"/>
        <v>123.66027435488232</v>
      </c>
      <c r="EB116" s="103">
        <f>IFERROR(VLOOKUP($A116,$A$2:$EU$108,EB$110,FALSE),0)</f>
        <v>126.58172653463447</v>
      </c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W116">
        <v>116</v>
      </c>
      <c r="EY116" s="89">
        <f t="shared" ca="1" si="291"/>
        <v>67</v>
      </c>
    </row>
    <row r="117" spans="1:178" x14ac:dyDescent="0.25">
      <c r="A117">
        <v>7</v>
      </c>
      <c r="B117" t="str">
        <f t="shared" si="285"/>
        <v xml:space="preserve">Lombardia </v>
      </c>
      <c r="C117" t="str">
        <f t="shared" si="276"/>
        <v xml:space="preserve">Mantova </v>
      </c>
      <c r="D117">
        <f t="shared" si="276"/>
        <v>3082</v>
      </c>
      <c r="E117">
        <f t="shared" si="276"/>
        <v>0</v>
      </c>
      <c r="F117">
        <f t="shared" si="276"/>
        <v>22</v>
      </c>
      <c r="G117">
        <f t="shared" si="276"/>
        <v>26</v>
      </c>
      <c r="H117">
        <f t="shared" si="276"/>
        <v>32</v>
      </c>
      <c r="I117">
        <f t="shared" si="276"/>
        <v>46</v>
      </c>
      <c r="J117">
        <f t="shared" si="276"/>
        <v>56</v>
      </c>
      <c r="K117">
        <f t="shared" si="276"/>
        <v>102</v>
      </c>
      <c r="L117">
        <f t="shared" si="286"/>
        <v>119</v>
      </c>
      <c r="M117">
        <f t="shared" si="286"/>
        <v>137</v>
      </c>
      <c r="N117">
        <f t="shared" si="286"/>
        <v>169</v>
      </c>
      <c r="O117">
        <f t="shared" si="286"/>
        <v>187</v>
      </c>
      <c r="P117">
        <f t="shared" si="286"/>
        <v>261</v>
      </c>
      <c r="Q117">
        <f t="shared" si="286"/>
        <v>339</v>
      </c>
      <c r="R117">
        <f t="shared" si="286"/>
        <v>382</v>
      </c>
      <c r="S117">
        <f t="shared" si="286"/>
        <v>465</v>
      </c>
      <c r="T117">
        <f t="shared" si="287"/>
        <v>514</v>
      </c>
      <c r="U117">
        <f t="shared" si="287"/>
        <v>636</v>
      </c>
      <c r="V117">
        <f t="shared" si="287"/>
        <v>723</v>
      </c>
      <c r="W117">
        <f t="shared" si="287"/>
        <v>842</v>
      </c>
      <c r="X117">
        <f t="shared" si="287"/>
        <v>905</v>
      </c>
      <c r="Y117">
        <f t="shared" si="287"/>
        <v>985</v>
      </c>
      <c r="Z117">
        <f t="shared" si="287"/>
        <v>1093</v>
      </c>
      <c r="AA117">
        <f t="shared" si="287"/>
        <v>1176</v>
      </c>
      <c r="AB117">
        <f t="shared" si="287"/>
        <v>1250</v>
      </c>
      <c r="AC117">
        <f t="shared" si="287"/>
        <v>1398</v>
      </c>
      <c r="AD117">
        <f t="shared" si="287"/>
        <v>1484</v>
      </c>
      <c r="AE117">
        <f t="shared" si="287"/>
        <v>1550</v>
      </c>
      <c r="AF117">
        <f t="shared" si="287"/>
        <v>1617</v>
      </c>
      <c r="AG117">
        <f t="shared" si="287"/>
        <v>1688</v>
      </c>
      <c r="AH117">
        <f t="shared" si="287"/>
        <v>1736</v>
      </c>
      <c r="AI117">
        <f t="shared" si="287"/>
        <v>1782</v>
      </c>
      <c r="AJ117">
        <f t="shared" si="287"/>
        <v>1884</v>
      </c>
      <c r="AK117">
        <f t="shared" si="287"/>
        <v>1981</v>
      </c>
      <c r="AL117">
        <f t="shared" si="292"/>
        <v>2044</v>
      </c>
      <c r="AM117">
        <f t="shared" si="292"/>
        <v>2084</v>
      </c>
      <c r="AN117">
        <f t="shared" si="292"/>
        <v>2142</v>
      </c>
      <c r="AO117">
        <f t="shared" si="292"/>
        <v>2216</v>
      </c>
      <c r="AP117">
        <f t="shared" si="292"/>
        <v>2277</v>
      </c>
      <c r="AQ117">
        <f t="shared" si="292"/>
        <v>2355</v>
      </c>
      <c r="AR117">
        <f t="shared" si="292"/>
        <v>2411</v>
      </c>
      <c r="AS117">
        <f t="shared" si="292"/>
        <v>2486</v>
      </c>
      <c r="AT117">
        <f t="shared" si="292"/>
        <v>2571</v>
      </c>
      <c r="AU117">
        <f t="shared" si="279"/>
        <v>2631</v>
      </c>
      <c r="AV117">
        <f t="shared" si="279"/>
        <v>2655</v>
      </c>
      <c r="AW117">
        <f t="shared" si="279"/>
        <v>2691</v>
      </c>
      <c r="AX117">
        <f t="shared" si="279"/>
        <v>2748</v>
      </c>
      <c r="AY117">
        <f t="shared" si="279"/>
        <v>2863</v>
      </c>
      <c r="AZ117">
        <f t="shared" si="279"/>
        <v>2905</v>
      </c>
      <c r="BA117">
        <f t="shared" si="279"/>
        <v>2913</v>
      </c>
      <c r="BB117">
        <f t="shared" si="279"/>
        <v>2933</v>
      </c>
      <c r="BC117">
        <f t="shared" si="279"/>
        <v>2977</v>
      </c>
      <c r="BD117">
        <f t="shared" si="279"/>
        <v>3022</v>
      </c>
      <c r="BE117">
        <f t="shared" si="279"/>
        <v>3057</v>
      </c>
      <c r="BF117">
        <f t="shared" si="288"/>
        <v>3082</v>
      </c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R117" s="108"/>
      <c r="BS117" s="108"/>
      <c r="BT117" s="108"/>
      <c r="BU117" s="108"/>
      <c r="BV117" s="108"/>
      <c r="BW117" s="108"/>
      <c r="BX117" s="108"/>
      <c r="BY117" s="108"/>
      <c r="BZ117" s="108"/>
      <c r="CA117" s="104">
        <f ca="1">HLOOKUP(Italia!$B$170,$CB$1:$EU$125,$EW117,FALSE)</f>
        <v>74.695232786408468</v>
      </c>
      <c r="CB117" s="103">
        <f t="shared" si="289"/>
        <v>0.5331911490269261</v>
      </c>
      <c r="CC117" s="103">
        <f t="shared" si="290"/>
        <v>0.63013499430454911</v>
      </c>
      <c r="CD117" s="103">
        <f t="shared" si="290"/>
        <v>0.77555076222098351</v>
      </c>
      <c r="CE117" s="103">
        <f t="shared" si="290"/>
        <v>1.1148542206926637</v>
      </c>
      <c r="CF117" s="103">
        <f t="shared" si="290"/>
        <v>1.3572138338867212</v>
      </c>
      <c r="CG117" s="103">
        <f t="shared" si="290"/>
        <v>2.4720680545793852</v>
      </c>
      <c r="CH117" s="103">
        <f t="shared" si="290"/>
        <v>2.8840793970092826</v>
      </c>
      <c r="CI117" s="103">
        <f t="shared" si="290"/>
        <v>3.3203267007585859</v>
      </c>
      <c r="CJ117" s="103">
        <f t="shared" si="290"/>
        <v>4.0958774629795691</v>
      </c>
      <c r="CK117" s="103">
        <f t="shared" si="290"/>
        <v>4.532124766728872</v>
      </c>
      <c r="CL117" s="103">
        <f t="shared" si="290"/>
        <v>6.325585904364897</v>
      </c>
      <c r="CM117" s="103">
        <f t="shared" si="290"/>
        <v>8.2159908872785437</v>
      </c>
      <c r="CN117" s="103">
        <f t="shared" si="290"/>
        <v>9.2581372240129909</v>
      </c>
      <c r="CO117" s="103">
        <f t="shared" si="281"/>
        <v>11.269722013523666</v>
      </c>
      <c r="CP117" s="103">
        <f t="shared" si="281"/>
        <v>12.457284118174547</v>
      </c>
      <c r="CQ117" s="103">
        <f t="shared" si="281"/>
        <v>15.414071399142045</v>
      </c>
      <c r="CR117" s="103">
        <f t="shared" si="281"/>
        <v>17.522600033930345</v>
      </c>
      <c r="CS117" s="103">
        <f t="shared" si="281"/>
        <v>20.406679430939626</v>
      </c>
      <c r="CT117" s="103">
        <f t="shared" si="281"/>
        <v>21.933544994062188</v>
      </c>
      <c r="CU117" s="103">
        <f t="shared" si="281"/>
        <v>23.87242189961465</v>
      </c>
      <c r="CV117" s="103">
        <f t="shared" si="281"/>
        <v>26.489905722110468</v>
      </c>
      <c r="CW117" s="103">
        <f t="shared" si="281"/>
        <v>28.501490511621142</v>
      </c>
      <c r="CX117" s="103">
        <f t="shared" si="281"/>
        <v>30.294951649257168</v>
      </c>
      <c r="CY117" s="103">
        <f t="shared" si="282"/>
        <v>33.881873924529216</v>
      </c>
      <c r="CZ117" s="103">
        <f t="shared" si="282"/>
        <v>35.966166597998111</v>
      </c>
      <c r="DA117" s="103">
        <f t="shared" si="282"/>
        <v>37.56574004507889</v>
      </c>
      <c r="DB117" s="103">
        <f t="shared" si="282"/>
        <v>39.189549453479074</v>
      </c>
      <c r="DC117" s="103">
        <f t="shared" si="282"/>
        <v>40.910302707156873</v>
      </c>
      <c r="DD117" s="103">
        <f t="shared" si="282"/>
        <v>42.073628850488355</v>
      </c>
      <c r="DE117" s="103">
        <f t="shared" si="282"/>
        <v>43.188483071181018</v>
      </c>
      <c r="DF117" s="103">
        <f t="shared" si="282"/>
        <v>45.660551125760399</v>
      </c>
      <c r="DG117" s="103">
        <f t="shared" si="282"/>
        <v>48.01143937374276</v>
      </c>
      <c r="DH117" s="103">
        <f t="shared" si="282"/>
        <v>49.538304936865323</v>
      </c>
      <c r="DI117" s="103">
        <f t="shared" si="283"/>
        <v>50.507743389641554</v>
      </c>
      <c r="DJ117" s="103">
        <f t="shared" si="283"/>
        <v>51.913429146167083</v>
      </c>
      <c r="DK117" s="103">
        <f t="shared" si="283"/>
        <v>53.706890283803105</v>
      </c>
      <c r="DL117" s="103">
        <f t="shared" si="283"/>
        <v>55.185283924286857</v>
      </c>
      <c r="DM117" s="103">
        <f t="shared" si="283"/>
        <v>57.075688907200501</v>
      </c>
      <c r="DN117" s="103">
        <f t="shared" si="283"/>
        <v>58.432902741087226</v>
      </c>
      <c r="DO117" s="103">
        <f t="shared" si="283"/>
        <v>60.250599840042653</v>
      </c>
      <c r="DP117" s="103">
        <f t="shared" si="284"/>
        <v>62.310656552192142</v>
      </c>
      <c r="DQ117" s="103">
        <f t="shared" si="284"/>
        <v>63.764814231356489</v>
      </c>
      <c r="DR117" s="103">
        <f t="shared" si="284"/>
        <v>64.346477303022226</v>
      </c>
      <c r="DS117" s="103">
        <f t="shared" si="284"/>
        <v>65.218971910520835</v>
      </c>
      <c r="DT117" s="103">
        <f t="shared" si="284"/>
        <v>66.600421705726959</v>
      </c>
      <c r="DU117" s="103">
        <f t="shared" si="284"/>
        <v>69.38755725745861</v>
      </c>
      <c r="DV117" s="103">
        <f t="shared" si="284"/>
        <v>70.405467632873652</v>
      </c>
      <c r="DW117" s="103">
        <f t="shared" si="284"/>
        <v>70.599355323428895</v>
      </c>
      <c r="DX117" s="103">
        <f t="shared" si="284"/>
        <v>71.084074549817018</v>
      </c>
      <c r="DY117" s="103">
        <f t="shared" si="284"/>
        <v>72.150456847870871</v>
      </c>
      <c r="DZ117" s="103">
        <f t="shared" si="284"/>
        <v>73.241075107244129</v>
      </c>
      <c r="EA117" s="103">
        <f t="shared" si="284"/>
        <v>74.089333753423332</v>
      </c>
      <c r="EB117" s="103">
        <f>IFERROR(VLOOKUP($A117,$A$2:$EU$108,EB$110,FALSE),0)</f>
        <v>74.695232786408468</v>
      </c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W117">
        <v>117</v>
      </c>
      <c r="EY117" s="89">
        <f t="shared" ca="1" si="291"/>
        <v>25</v>
      </c>
    </row>
    <row r="118" spans="1:178" x14ac:dyDescent="0.25">
      <c r="A118">
        <v>8</v>
      </c>
      <c r="B118" t="str">
        <f t="shared" si="285"/>
        <v xml:space="preserve">Lombardia </v>
      </c>
      <c r="C118" t="str">
        <f t="shared" si="276"/>
        <v xml:space="preserve">Milano </v>
      </c>
      <c r="D118">
        <f t="shared" si="276"/>
        <v>17908</v>
      </c>
      <c r="E118">
        <f t="shared" si="276"/>
        <v>0</v>
      </c>
      <c r="F118">
        <f t="shared" si="276"/>
        <v>145</v>
      </c>
      <c r="G118">
        <f t="shared" si="276"/>
        <v>197</v>
      </c>
      <c r="H118">
        <f t="shared" si="276"/>
        <v>267</v>
      </c>
      <c r="I118">
        <f t="shared" si="276"/>
        <v>361</v>
      </c>
      <c r="J118">
        <f t="shared" si="276"/>
        <v>406</v>
      </c>
      <c r="K118">
        <f t="shared" si="276"/>
        <v>506</v>
      </c>
      <c r="L118">
        <f t="shared" si="286"/>
        <v>592</v>
      </c>
      <c r="M118">
        <f t="shared" si="286"/>
        <v>925</v>
      </c>
      <c r="N118">
        <f t="shared" si="286"/>
        <v>1146</v>
      </c>
      <c r="O118">
        <f t="shared" si="286"/>
        <v>1307</v>
      </c>
      <c r="P118">
        <f t="shared" si="286"/>
        <v>1551</v>
      </c>
      <c r="Q118">
        <f t="shared" si="286"/>
        <v>1750</v>
      </c>
      <c r="R118">
        <f t="shared" si="286"/>
        <v>1983</v>
      </c>
      <c r="S118">
        <f t="shared" si="286"/>
        <v>2326</v>
      </c>
      <c r="T118">
        <f t="shared" si="287"/>
        <v>2644</v>
      </c>
      <c r="U118">
        <f t="shared" si="287"/>
        <v>3278</v>
      </c>
      <c r="V118">
        <f t="shared" si="287"/>
        <v>3804</v>
      </c>
      <c r="W118">
        <f t="shared" si="287"/>
        <v>4672</v>
      </c>
      <c r="X118">
        <f t="shared" si="287"/>
        <v>5096</v>
      </c>
      <c r="Y118">
        <f t="shared" si="287"/>
        <v>5326</v>
      </c>
      <c r="Z118">
        <f t="shared" si="287"/>
        <v>5701</v>
      </c>
      <c r="AA118">
        <f t="shared" si="287"/>
        <v>6074</v>
      </c>
      <c r="AB118">
        <f t="shared" si="287"/>
        <v>6922</v>
      </c>
      <c r="AC118">
        <f t="shared" si="287"/>
        <v>7469</v>
      </c>
      <c r="AD118">
        <f t="shared" si="287"/>
        <v>7783</v>
      </c>
      <c r="AE118">
        <f t="shared" si="287"/>
        <v>8329</v>
      </c>
      <c r="AF118">
        <f t="shared" si="287"/>
        <v>8676</v>
      </c>
      <c r="AG118">
        <f t="shared" si="287"/>
        <v>8911</v>
      </c>
      <c r="AH118">
        <f t="shared" si="287"/>
        <v>9522</v>
      </c>
      <c r="AI118">
        <f t="shared" si="287"/>
        <v>10004</v>
      </c>
      <c r="AJ118">
        <f t="shared" si="287"/>
        <v>10391</v>
      </c>
      <c r="AK118">
        <f t="shared" si="287"/>
        <v>10819</v>
      </c>
      <c r="AL118">
        <f t="shared" si="292"/>
        <v>11230</v>
      </c>
      <c r="AM118">
        <f t="shared" si="292"/>
        <v>11538</v>
      </c>
      <c r="AN118">
        <f t="shared" si="292"/>
        <v>11787</v>
      </c>
      <c r="AO118">
        <f t="shared" si="292"/>
        <v>12039</v>
      </c>
      <c r="AP118">
        <f t="shared" si="292"/>
        <v>12479</v>
      </c>
      <c r="AQ118">
        <f t="shared" si="292"/>
        <v>12748</v>
      </c>
      <c r="AR118">
        <f t="shared" si="292"/>
        <v>13268</v>
      </c>
      <c r="AS118">
        <f t="shared" si="292"/>
        <v>13680</v>
      </c>
      <c r="AT118">
        <f t="shared" si="292"/>
        <v>14161</v>
      </c>
      <c r="AU118">
        <f t="shared" si="279"/>
        <v>14350</v>
      </c>
      <c r="AV118">
        <f t="shared" si="279"/>
        <v>14675</v>
      </c>
      <c r="AW118">
        <f t="shared" si="279"/>
        <v>14952</v>
      </c>
      <c r="AX118">
        <f t="shared" si="279"/>
        <v>15277</v>
      </c>
      <c r="AY118">
        <f t="shared" si="279"/>
        <v>15546</v>
      </c>
      <c r="AZ118">
        <f t="shared" si="279"/>
        <v>15825</v>
      </c>
      <c r="BA118">
        <f t="shared" si="279"/>
        <v>16112</v>
      </c>
      <c r="BB118">
        <f t="shared" si="279"/>
        <v>16520</v>
      </c>
      <c r="BC118">
        <f t="shared" si="279"/>
        <v>17000</v>
      </c>
      <c r="BD118">
        <f t="shared" si="279"/>
        <v>17277</v>
      </c>
      <c r="BE118">
        <f t="shared" si="279"/>
        <v>17689</v>
      </c>
      <c r="BF118">
        <f t="shared" si="288"/>
        <v>17908</v>
      </c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/>
      <c r="BV118" s="108"/>
      <c r="BW118" s="108"/>
      <c r="BX118" s="108"/>
      <c r="BY118" s="108"/>
      <c r="BZ118" s="108"/>
      <c r="CA118" s="104">
        <f ca="1">HLOOKUP(Italia!$B$170,$CB$1:$EU$125,$EW118,FALSE)</f>
        <v>55.645996008328879</v>
      </c>
      <c r="CB118" s="103">
        <f t="shared" si="289"/>
        <v>0.45056228619654271</v>
      </c>
      <c r="CC118" s="103">
        <f t="shared" si="290"/>
        <v>0.61214324400495801</v>
      </c>
      <c r="CD118" s="103">
        <f t="shared" si="290"/>
        <v>0.82965607182397871</v>
      </c>
      <c r="CE118" s="103">
        <f t="shared" si="290"/>
        <v>1.1217447263238063</v>
      </c>
      <c r="CF118" s="103">
        <f t="shared" si="290"/>
        <v>1.2615744013503196</v>
      </c>
      <c r="CG118" s="103">
        <f t="shared" si="290"/>
        <v>1.5723070125203491</v>
      </c>
      <c r="CH118" s="103">
        <f t="shared" si="290"/>
        <v>1.8395370581265744</v>
      </c>
      <c r="CI118" s="103">
        <f t="shared" si="290"/>
        <v>2.8742766533227728</v>
      </c>
      <c r="CJ118" s="103">
        <f t="shared" si="290"/>
        <v>3.5609957240085377</v>
      </c>
      <c r="CK118" s="103">
        <f t="shared" si="290"/>
        <v>4.0612752279922848</v>
      </c>
      <c r="CL118" s="103">
        <f t="shared" si="290"/>
        <v>4.819462799247157</v>
      </c>
      <c r="CM118" s="103">
        <f t="shared" si="290"/>
        <v>5.4378206954755157</v>
      </c>
      <c r="CN118" s="103">
        <f t="shared" si="290"/>
        <v>6.1618276795016849</v>
      </c>
      <c r="CO118" s="103">
        <f t="shared" si="281"/>
        <v>7.227640535814885</v>
      </c>
      <c r="CP118" s="103">
        <f t="shared" si="281"/>
        <v>8.2157702393355798</v>
      </c>
      <c r="CQ118" s="103">
        <f t="shared" si="281"/>
        <v>10.185814994153567</v>
      </c>
      <c r="CR118" s="103">
        <f t="shared" si="281"/>
        <v>11.820268528907922</v>
      </c>
      <c r="CS118" s="103">
        <f t="shared" si="281"/>
        <v>14.517427593863776</v>
      </c>
      <c r="CT118" s="103">
        <f t="shared" si="281"/>
        <v>15.834933865224702</v>
      </c>
      <c r="CU118" s="103">
        <f t="shared" si="281"/>
        <v>16.549618870915769</v>
      </c>
      <c r="CV118" s="103">
        <f t="shared" si="281"/>
        <v>17.714866162803379</v>
      </c>
      <c r="CW118" s="103">
        <f t="shared" si="281"/>
        <v>18.87389880246759</v>
      </c>
      <c r="CX118" s="103">
        <f t="shared" si="281"/>
        <v>21.508911345189439</v>
      </c>
      <c r="CY118" s="103">
        <f t="shared" si="282"/>
        <v>23.208618728289501</v>
      </c>
      <c r="CZ118" s="103">
        <f t="shared" si="282"/>
        <v>24.184319127363391</v>
      </c>
      <c r="DA118" s="103">
        <f t="shared" si="282"/>
        <v>25.880919184351754</v>
      </c>
      <c r="DB118" s="103">
        <f t="shared" si="282"/>
        <v>26.959161345111756</v>
      </c>
      <c r="DC118" s="103">
        <f t="shared" si="282"/>
        <v>27.689382981361323</v>
      </c>
      <c r="DD118" s="103">
        <f t="shared" si="282"/>
        <v>29.587959235610203</v>
      </c>
      <c r="DE118" s="103">
        <f t="shared" si="282"/>
        <v>31.085690421449748</v>
      </c>
      <c r="DF118" s="103">
        <f t="shared" si="282"/>
        <v>32.288225626677765</v>
      </c>
      <c r="DG118" s="103">
        <f t="shared" si="282"/>
        <v>33.618161202485489</v>
      </c>
      <c r="DH118" s="103">
        <f t="shared" si="282"/>
        <v>34.895272234394312</v>
      </c>
      <c r="DI118" s="103">
        <f t="shared" si="283"/>
        <v>35.852328676797995</v>
      </c>
      <c r="DJ118" s="103">
        <f t="shared" si="283"/>
        <v>36.626052878611375</v>
      </c>
      <c r="DK118" s="103">
        <f t="shared" si="283"/>
        <v>37.40909905875985</v>
      </c>
      <c r="DL118" s="103">
        <f t="shared" si="283"/>
        <v>38.776322547907974</v>
      </c>
      <c r="DM118" s="103">
        <f t="shared" si="283"/>
        <v>39.612193271955356</v>
      </c>
      <c r="DN118" s="103">
        <f t="shared" si="283"/>
        <v>41.228002850039509</v>
      </c>
      <c r="DO118" s="103">
        <f t="shared" si="283"/>
        <v>42.508221208060029</v>
      </c>
      <c r="DP118" s="103">
        <f t="shared" si="284"/>
        <v>44.002845067787874</v>
      </c>
      <c r="DQ118" s="103">
        <f t="shared" si="284"/>
        <v>44.590129702899233</v>
      </c>
      <c r="DR118" s="103">
        <f t="shared" si="284"/>
        <v>45.600010689201824</v>
      </c>
      <c r="DS118" s="103">
        <f t="shared" si="284"/>
        <v>46.460740022142808</v>
      </c>
      <c r="DT118" s="103">
        <f t="shared" si="284"/>
        <v>47.470621008445399</v>
      </c>
      <c r="DU118" s="103">
        <f t="shared" si="284"/>
        <v>48.30649173249278</v>
      </c>
      <c r="DV118" s="103">
        <f t="shared" si="284"/>
        <v>49.173435717657163</v>
      </c>
      <c r="DW118" s="103">
        <f t="shared" si="284"/>
        <v>50.065238311715149</v>
      </c>
      <c r="DX118" s="103">
        <f t="shared" si="284"/>
        <v>51.333027365288864</v>
      </c>
      <c r="DY118" s="103">
        <f t="shared" si="284"/>
        <v>52.824543898905006</v>
      </c>
      <c r="DZ118" s="103">
        <f t="shared" si="284"/>
        <v>53.685273231845997</v>
      </c>
      <c r="EA118" s="103">
        <f t="shared" si="284"/>
        <v>54.96549158986651</v>
      </c>
      <c r="EB118" s="103">
        <f>IFERROR(VLOOKUP($A118,$A$2:$EU$108,EB$110,FALSE),0)</f>
        <v>55.645996008328879</v>
      </c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W118">
        <v>118</v>
      </c>
      <c r="EY118" s="89">
        <f t="shared" ca="1" si="291"/>
        <v>219</v>
      </c>
    </row>
    <row r="119" spans="1:178" x14ac:dyDescent="0.25">
      <c r="A119">
        <v>9</v>
      </c>
      <c r="B119" t="str">
        <f t="shared" si="285"/>
        <v xml:space="preserve">Lombardia </v>
      </c>
      <c r="C119" t="str">
        <f t="shared" si="276"/>
        <v xml:space="preserve">Monza e della Brianza </v>
      </c>
      <c r="D119">
        <f t="shared" si="276"/>
        <v>4417</v>
      </c>
      <c r="E119">
        <f t="shared" si="276"/>
        <v>0</v>
      </c>
      <c r="F119">
        <f t="shared" si="276"/>
        <v>11</v>
      </c>
      <c r="G119">
        <f t="shared" si="276"/>
        <v>19</v>
      </c>
      <c r="H119">
        <f t="shared" si="276"/>
        <v>20</v>
      </c>
      <c r="I119">
        <f t="shared" si="276"/>
        <v>61</v>
      </c>
      <c r="J119">
        <f t="shared" si="276"/>
        <v>59</v>
      </c>
      <c r="K119">
        <f t="shared" si="276"/>
        <v>64</v>
      </c>
      <c r="L119">
        <f t="shared" si="286"/>
        <v>65</v>
      </c>
      <c r="M119">
        <f t="shared" si="286"/>
        <v>85</v>
      </c>
      <c r="N119">
        <f t="shared" si="286"/>
        <v>130</v>
      </c>
      <c r="O119">
        <f t="shared" si="286"/>
        <v>143</v>
      </c>
      <c r="P119">
        <f t="shared" si="286"/>
        <v>224</v>
      </c>
      <c r="Q119">
        <f t="shared" si="286"/>
        <v>327</v>
      </c>
      <c r="R119">
        <f t="shared" si="286"/>
        <v>346</v>
      </c>
      <c r="S119">
        <f t="shared" si="286"/>
        <v>376</v>
      </c>
      <c r="T119">
        <f t="shared" si="287"/>
        <v>401</v>
      </c>
      <c r="U119">
        <f t="shared" si="287"/>
        <v>495</v>
      </c>
      <c r="V119">
        <f t="shared" si="287"/>
        <v>816</v>
      </c>
      <c r="W119">
        <f t="shared" si="287"/>
        <v>1084</v>
      </c>
      <c r="X119">
        <f t="shared" si="287"/>
        <v>1108</v>
      </c>
      <c r="Y119">
        <f t="shared" si="287"/>
        <v>1130</v>
      </c>
      <c r="Z119">
        <f t="shared" si="287"/>
        <v>1454</v>
      </c>
      <c r="AA119">
        <f t="shared" si="287"/>
        <v>1587</v>
      </c>
      <c r="AB119">
        <f t="shared" si="287"/>
        <v>1750</v>
      </c>
      <c r="AC119">
        <f t="shared" si="287"/>
        <v>1948</v>
      </c>
      <c r="AD119">
        <f t="shared" si="287"/>
        <v>2086</v>
      </c>
      <c r="AE119">
        <f t="shared" si="287"/>
        <v>2265</v>
      </c>
      <c r="AF119">
        <f t="shared" si="287"/>
        <v>2362</v>
      </c>
      <c r="AG119">
        <f t="shared" si="287"/>
        <v>2462</v>
      </c>
      <c r="AH119">
        <f t="shared" si="287"/>
        <v>2543</v>
      </c>
      <c r="AI119">
        <f t="shared" si="287"/>
        <v>2633</v>
      </c>
      <c r="AJ119">
        <f t="shared" si="287"/>
        <v>2774</v>
      </c>
      <c r="AK119">
        <f t="shared" si="287"/>
        <v>2935</v>
      </c>
      <c r="AL119">
        <f t="shared" si="292"/>
        <v>3046</v>
      </c>
      <c r="AM119">
        <f t="shared" si="292"/>
        <v>3157</v>
      </c>
      <c r="AN119">
        <f t="shared" si="292"/>
        <v>3206</v>
      </c>
      <c r="AO119">
        <f t="shared" si="292"/>
        <v>3264</v>
      </c>
      <c r="AP119">
        <f t="shared" si="292"/>
        <v>3355</v>
      </c>
      <c r="AQ119">
        <f t="shared" si="292"/>
        <v>3424</v>
      </c>
      <c r="AR119">
        <f t="shared" si="292"/>
        <v>3575</v>
      </c>
      <c r="AS119">
        <f t="shared" si="292"/>
        <v>3639</v>
      </c>
      <c r="AT119">
        <f t="shared" si="292"/>
        <v>3720</v>
      </c>
      <c r="AU119">
        <f t="shared" si="279"/>
        <v>3821</v>
      </c>
      <c r="AV119">
        <f t="shared" si="279"/>
        <v>3878</v>
      </c>
      <c r="AW119">
        <f t="shared" si="279"/>
        <v>3932</v>
      </c>
      <c r="AX119">
        <f t="shared" si="279"/>
        <v>3975</v>
      </c>
      <c r="AY119">
        <f t="shared" si="279"/>
        <v>4042</v>
      </c>
      <c r="AZ119">
        <f t="shared" si="279"/>
        <v>4098</v>
      </c>
      <c r="BA119">
        <f t="shared" si="279"/>
        <v>4157</v>
      </c>
      <c r="BB119">
        <f t="shared" si="279"/>
        <v>4211</v>
      </c>
      <c r="BC119">
        <f t="shared" si="279"/>
        <v>4253</v>
      </c>
      <c r="BD119">
        <f t="shared" si="279"/>
        <v>4317</v>
      </c>
      <c r="BE119">
        <f t="shared" si="279"/>
        <v>4372</v>
      </c>
      <c r="BF119">
        <f t="shared" si="288"/>
        <v>4417</v>
      </c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4">
        <f ca="1">HLOOKUP(Italia!$B$170,$CB$1:$EU$125,$EW119,FALSE)</f>
        <v>50.836787096640535</v>
      </c>
      <c r="CB119" s="103">
        <f t="shared" si="289"/>
        <v>0.12660282048065336</v>
      </c>
      <c r="CC119" s="103">
        <f t="shared" si="290"/>
        <v>0.21867759901203762</v>
      </c>
      <c r="CD119" s="103">
        <f t="shared" si="290"/>
        <v>0.23018694632846065</v>
      </c>
      <c r="CE119" s="103">
        <f t="shared" si="290"/>
        <v>0.70207018630180507</v>
      </c>
      <c r="CF119" s="103">
        <f t="shared" si="290"/>
        <v>0.67905149166895895</v>
      </c>
      <c r="CG119" s="103">
        <f t="shared" si="290"/>
        <v>0.73659822825107413</v>
      </c>
      <c r="CH119" s="103">
        <f t="shared" si="290"/>
        <v>0.74810757556749707</v>
      </c>
      <c r="CI119" s="103">
        <f t="shared" si="290"/>
        <v>0.97829452189595789</v>
      </c>
      <c r="CJ119" s="103">
        <f t="shared" si="290"/>
        <v>1.4962151511349941</v>
      </c>
      <c r="CK119" s="103">
        <f t="shared" si="290"/>
        <v>1.6458366662484936</v>
      </c>
      <c r="CL119" s="103">
        <f t="shared" si="290"/>
        <v>2.5780937988787596</v>
      </c>
      <c r="CM119" s="103">
        <f t="shared" si="290"/>
        <v>3.7635565724703319</v>
      </c>
      <c r="CN119" s="103">
        <f t="shared" si="290"/>
        <v>3.9822341714823692</v>
      </c>
      <c r="CO119" s="103">
        <f t="shared" si="281"/>
        <v>4.3275145909750607</v>
      </c>
      <c r="CP119" s="103">
        <f t="shared" si="281"/>
        <v>4.6152482738856362</v>
      </c>
      <c r="CQ119" s="103">
        <f t="shared" si="281"/>
        <v>5.6971269216294012</v>
      </c>
      <c r="CR119" s="103">
        <f t="shared" si="281"/>
        <v>9.3916274102011954</v>
      </c>
      <c r="CS119" s="103">
        <f t="shared" si="281"/>
        <v>12.476132491002568</v>
      </c>
      <c r="CT119" s="103">
        <f t="shared" si="281"/>
        <v>12.752356826596721</v>
      </c>
      <c r="CU119" s="103">
        <f t="shared" si="281"/>
        <v>13.005562467558027</v>
      </c>
      <c r="CV119" s="103">
        <f t="shared" si="281"/>
        <v>16.734590998079092</v>
      </c>
      <c r="CW119" s="103">
        <f t="shared" si="281"/>
        <v>18.265334191163355</v>
      </c>
      <c r="CX119" s="103">
        <f t="shared" si="281"/>
        <v>20.141357803740309</v>
      </c>
      <c r="CY119" s="103">
        <f t="shared" si="282"/>
        <v>22.420208572392067</v>
      </c>
      <c r="CZ119" s="103">
        <f t="shared" si="282"/>
        <v>24.008498502058444</v>
      </c>
      <c r="DA119" s="103">
        <f t="shared" si="282"/>
        <v>26.068671671698173</v>
      </c>
      <c r="DB119" s="103">
        <f t="shared" si="282"/>
        <v>27.185078361391206</v>
      </c>
      <c r="DC119" s="103">
        <f t="shared" si="282"/>
        <v>28.336013093033504</v>
      </c>
      <c r="DD119" s="103">
        <f t="shared" si="282"/>
        <v>29.268270225663773</v>
      </c>
      <c r="DE119" s="103">
        <f t="shared" si="282"/>
        <v>30.304111484141842</v>
      </c>
      <c r="DF119" s="103">
        <f t="shared" si="282"/>
        <v>31.926929455757492</v>
      </c>
      <c r="DG119" s="103">
        <f t="shared" si="282"/>
        <v>33.7799343737016</v>
      </c>
      <c r="DH119" s="103">
        <f t="shared" si="282"/>
        <v>35.057471925824558</v>
      </c>
      <c r="DI119" s="103">
        <f t="shared" si="283"/>
        <v>36.335009477947516</v>
      </c>
      <c r="DJ119" s="103">
        <f t="shared" si="283"/>
        <v>36.898967496452244</v>
      </c>
      <c r="DK119" s="103">
        <f t="shared" si="283"/>
        <v>37.566509640804782</v>
      </c>
      <c r="DL119" s="103">
        <f t="shared" si="283"/>
        <v>38.613860246599273</v>
      </c>
      <c r="DM119" s="103">
        <f t="shared" si="283"/>
        <v>39.40800521143246</v>
      </c>
      <c r="DN119" s="103">
        <f t="shared" si="283"/>
        <v>41.145916656212343</v>
      </c>
      <c r="DO119" s="103">
        <f t="shared" si="283"/>
        <v>41.882514884463419</v>
      </c>
      <c r="DP119" s="103">
        <f t="shared" si="284"/>
        <v>42.814772017093688</v>
      </c>
      <c r="DQ119" s="103">
        <f t="shared" si="284"/>
        <v>43.977216096052409</v>
      </c>
      <c r="DR119" s="103">
        <f t="shared" si="284"/>
        <v>44.633248893088528</v>
      </c>
      <c r="DS119" s="103">
        <f t="shared" si="284"/>
        <v>45.254753648175367</v>
      </c>
      <c r="DT119" s="103">
        <f t="shared" si="284"/>
        <v>45.749655582781557</v>
      </c>
      <c r="DU119" s="103">
        <f t="shared" si="284"/>
        <v>46.520781852981898</v>
      </c>
      <c r="DV119" s="103">
        <f t="shared" si="284"/>
        <v>47.165305302701583</v>
      </c>
      <c r="DW119" s="103">
        <f t="shared" si="284"/>
        <v>47.844356794370547</v>
      </c>
      <c r="DX119" s="103">
        <f t="shared" si="284"/>
        <v>48.465861549457394</v>
      </c>
      <c r="DY119" s="103">
        <f t="shared" si="284"/>
        <v>48.949254136747157</v>
      </c>
      <c r="DZ119" s="103">
        <f t="shared" si="284"/>
        <v>49.685852364998233</v>
      </c>
      <c r="EA119" s="103">
        <f t="shared" si="284"/>
        <v>50.318866467401506</v>
      </c>
      <c r="EB119" s="103">
        <f>IFERROR(VLOOKUP($A119,$A$2:$EU$108,EB$110,FALSE),0)</f>
        <v>50.836787096640535</v>
      </c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W119">
        <v>119</v>
      </c>
      <c r="EY119" s="89">
        <f t="shared" ca="1" si="291"/>
        <v>45</v>
      </c>
    </row>
    <row r="120" spans="1:178" x14ac:dyDescent="0.25">
      <c r="A120">
        <v>10</v>
      </c>
      <c r="B120" t="str">
        <f t="shared" si="285"/>
        <v xml:space="preserve">Lombardia </v>
      </c>
      <c r="C120" t="str">
        <f t="shared" si="276"/>
        <v xml:space="preserve">Pavia </v>
      </c>
      <c r="D120">
        <f t="shared" si="276"/>
        <v>4036</v>
      </c>
      <c r="E120">
        <f t="shared" si="276"/>
        <v>0</v>
      </c>
      <c r="F120">
        <f t="shared" si="276"/>
        <v>126</v>
      </c>
      <c r="G120">
        <f t="shared" si="276"/>
        <v>151</v>
      </c>
      <c r="H120">
        <f t="shared" si="276"/>
        <v>180</v>
      </c>
      <c r="I120">
        <f t="shared" si="276"/>
        <v>221</v>
      </c>
      <c r="J120">
        <f t="shared" si="276"/>
        <v>243</v>
      </c>
      <c r="K120">
        <f t="shared" si="276"/>
        <v>296</v>
      </c>
      <c r="L120">
        <f t="shared" si="286"/>
        <v>324</v>
      </c>
      <c r="M120">
        <f t="shared" si="286"/>
        <v>403</v>
      </c>
      <c r="N120">
        <f t="shared" si="286"/>
        <v>468</v>
      </c>
      <c r="O120">
        <f t="shared" si="286"/>
        <v>482</v>
      </c>
      <c r="P120">
        <f t="shared" si="286"/>
        <v>622</v>
      </c>
      <c r="Q120">
        <f t="shared" si="286"/>
        <v>722</v>
      </c>
      <c r="R120">
        <f t="shared" si="286"/>
        <v>801</v>
      </c>
      <c r="S120">
        <f t="shared" si="286"/>
        <v>884</v>
      </c>
      <c r="T120">
        <f t="shared" si="287"/>
        <v>978</v>
      </c>
      <c r="U120">
        <f t="shared" si="287"/>
        <v>1011</v>
      </c>
      <c r="V120">
        <f t="shared" si="287"/>
        <v>1105</v>
      </c>
      <c r="W120">
        <f t="shared" si="287"/>
        <v>1194</v>
      </c>
      <c r="X120">
        <f t="shared" si="287"/>
        <v>1306</v>
      </c>
      <c r="Y120">
        <f t="shared" si="287"/>
        <v>1444</v>
      </c>
      <c r="Z120">
        <f t="shared" si="287"/>
        <v>1499</v>
      </c>
      <c r="AA120">
        <f t="shared" si="287"/>
        <v>1578</v>
      </c>
      <c r="AB120">
        <f t="shared" si="287"/>
        <v>1685</v>
      </c>
      <c r="AC120">
        <f t="shared" si="287"/>
        <v>1712</v>
      </c>
      <c r="AD120">
        <f t="shared" si="287"/>
        <v>1877</v>
      </c>
      <c r="AE120">
        <f t="shared" si="287"/>
        <v>1974</v>
      </c>
      <c r="AF120">
        <f t="shared" si="287"/>
        <v>2036</v>
      </c>
      <c r="AG120">
        <f t="shared" si="287"/>
        <v>2133</v>
      </c>
      <c r="AH120">
        <f t="shared" si="287"/>
        <v>2180</v>
      </c>
      <c r="AI120">
        <f t="shared" si="287"/>
        <v>2285</v>
      </c>
      <c r="AJ120">
        <f t="shared" si="287"/>
        <v>2331</v>
      </c>
      <c r="AK120">
        <f t="shared" si="287"/>
        <v>2499</v>
      </c>
      <c r="AL120">
        <f t="shared" si="292"/>
        <v>2619</v>
      </c>
      <c r="AM120">
        <f t="shared" si="292"/>
        <v>2700</v>
      </c>
      <c r="AN120">
        <f t="shared" si="292"/>
        <v>2735</v>
      </c>
      <c r="AO120">
        <f t="shared" si="292"/>
        <v>2823</v>
      </c>
      <c r="AP120">
        <f t="shared" si="292"/>
        <v>2889</v>
      </c>
      <c r="AQ120">
        <f t="shared" si="292"/>
        <v>2963</v>
      </c>
      <c r="AR120">
        <f t="shared" si="292"/>
        <v>3049</v>
      </c>
      <c r="AS120">
        <f t="shared" si="292"/>
        <v>3133</v>
      </c>
      <c r="AT120">
        <f t="shared" si="292"/>
        <v>3193</v>
      </c>
      <c r="AU120">
        <f t="shared" si="279"/>
        <v>3246</v>
      </c>
      <c r="AV120">
        <f t="shared" si="279"/>
        <v>3316</v>
      </c>
      <c r="AW120">
        <f t="shared" si="279"/>
        <v>3390</v>
      </c>
      <c r="AX120">
        <f t="shared" si="279"/>
        <v>3448</v>
      </c>
      <c r="AY120">
        <f t="shared" si="279"/>
        <v>3536</v>
      </c>
      <c r="AZ120">
        <f t="shared" si="279"/>
        <v>3582</v>
      </c>
      <c r="BA120">
        <f t="shared" si="279"/>
        <v>3641</v>
      </c>
      <c r="BB120">
        <f t="shared" si="279"/>
        <v>3705</v>
      </c>
      <c r="BC120">
        <f t="shared" si="279"/>
        <v>3798</v>
      </c>
      <c r="BD120">
        <f t="shared" si="279"/>
        <v>3874</v>
      </c>
      <c r="BE120">
        <f t="shared" si="279"/>
        <v>3991</v>
      </c>
      <c r="BF120">
        <f t="shared" si="288"/>
        <v>4036</v>
      </c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R120" s="108"/>
      <c r="BS120" s="108"/>
      <c r="BT120" s="108"/>
      <c r="BU120" s="108"/>
      <c r="BV120" s="108"/>
      <c r="BW120" s="108"/>
      <c r="BX120" s="108"/>
      <c r="BY120" s="108"/>
      <c r="BZ120" s="108"/>
      <c r="CA120" s="104">
        <f ca="1">HLOOKUP(Italia!$B$170,$CB$1:$EU$125,$EW120,FALSE)</f>
        <v>73.750436271473234</v>
      </c>
      <c r="CB120" s="103">
        <f t="shared" si="289"/>
        <v>2.3024169896446054</v>
      </c>
      <c r="CC120" s="103">
        <f t="shared" si="290"/>
        <v>2.7592457574312337</v>
      </c>
      <c r="CD120" s="103">
        <f t="shared" si="290"/>
        <v>3.2891671280637218</v>
      </c>
      <c r="CE120" s="103">
        <f t="shared" si="290"/>
        <v>4.0383663072337921</v>
      </c>
      <c r="CF120" s="103">
        <f t="shared" si="290"/>
        <v>4.4403756228860249</v>
      </c>
      <c r="CG120" s="103">
        <f t="shared" si="290"/>
        <v>5.4088526105936765</v>
      </c>
      <c r="CH120" s="103">
        <f t="shared" si="290"/>
        <v>5.9205008305147002</v>
      </c>
      <c r="CI120" s="103">
        <f t="shared" si="290"/>
        <v>7.3640797367204449</v>
      </c>
      <c r="CJ120" s="103">
        <f t="shared" si="290"/>
        <v>8.5518345329656782</v>
      </c>
      <c r="CK120" s="103">
        <f t="shared" si="290"/>
        <v>8.8076586429261905</v>
      </c>
      <c r="CL120" s="103">
        <f t="shared" si="290"/>
        <v>11.365899742531306</v>
      </c>
      <c r="CM120" s="103">
        <f t="shared" si="290"/>
        <v>13.193214813677818</v>
      </c>
      <c r="CN120" s="103">
        <f t="shared" si="290"/>
        <v>14.636793719883563</v>
      </c>
      <c r="CO120" s="103">
        <f t="shared" si="281"/>
        <v>16.153465228935168</v>
      </c>
      <c r="CP120" s="103">
        <f t="shared" si="281"/>
        <v>17.871141395812892</v>
      </c>
      <c r="CQ120" s="103">
        <f t="shared" si="281"/>
        <v>18.474155369291239</v>
      </c>
      <c r="CR120" s="103">
        <f t="shared" si="281"/>
        <v>20.191831536168959</v>
      </c>
      <c r="CS120" s="103">
        <f t="shared" si="281"/>
        <v>21.818141949489355</v>
      </c>
      <c r="CT120" s="103">
        <f t="shared" si="281"/>
        <v>23.86473482917345</v>
      </c>
      <c r="CU120" s="103">
        <f t="shared" si="281"/>
        <v>26.386429627355636</v>
      </c>
      <c r="CV120" s="103">
        <f t="shared" si="281"/>
        <v>27.391452916486219</v>
      </c>
      <c r="CW120" s="103">
        <f t="shared" si="281"/>
        <v>28.835031822691963</v>
      </c>
      <c r="CX120" s="103">
        <f t="shared" si="281"/>
        <v>30.790258948818732</v>
      </c>
      <c r="CY120" s="103">
        <f t="shared" si="282"/>
        <v>31.283634018028291</v>
      </c>
      <c r="CZ120" s="103">
        <f t="shared" si="282"/>
        <v>34.298703885420032</v>
      </c>
      <c r="DA120" s="103">
        <f t="shared" si="282"/>
        <v>36.071199504432151</v>
      </c>
      <c r="DB120" s="103">
        <f t="shared" si="282"/>
        <v>37.204134848542992</v>
      </c>
      <c r="DC120" s="103">
        <f t="shared" si="282"/>
        <v>38.976630467555111</v>
      </c>
      <c r="DD120" s="103">
        <f t="shared" si="282"/>
        <v>39.835468550993966</v>
      </c>
      <c r="DE120" s="103">
        <f t="shared" si="282"/>
        <v>41.7541493756978</v>
      </c>
      <c r="DF120" s="103">
        <f t="shared" si="282"/>
        <v>42.594714308425203</v>
      </c>
      <c r="DG120" s="103">
        <f t="shared" si="282"/>
        <v>45.664603627951337</v>
      </c>
      <c r="DH120" s="103">
        <f t="shared" si="282"/>
        <v>47.857381713327158</v>
      </c>
      <c r="DI120" s="103">
        <f t="shared" si="283"/>
        <v>49.337506920955832</v>
      </c>
      <c r="DJ120" s="103">
        <f t="shared" si="283"/>
        <v>49.977067195857117</v>
      </c>
      <c r="DK120" s="103">
        <f t="shared" si="283"/>
        <v>51.585104458466041</v>
      </c>
      <c r="DL120" s="103">
        <f t="shared" si="283"/>
        <v>52.791132405422736</v>
      </c>
      <c r="DM120" s="103">
        <f t="shared" si="283"/>
        <v>54.143345558071161</v>
      </c>
      <c r="DN120" s="103">
        <f t="shared" si="283"/>
        <v>55.714836519257162</v>
      </c>
      <c r="DO120" s="103">
        <f t="shared" si="283"/>
        <v>57.249781179020225</v>
      </c>
      <c r="DP120" s="103">
        <f t="shared" si="284"/>
        <v>58.346170221708142</v>
      </c>
      <c r="DQ120" s="103">
        <f t="shared" si="284"/>
        <v>59.314647209415789</v>
      </c>
      <c r="DR120" s="103">
        <f t="shared" si="284"/>
        <v>60.593767759218345</v>
      </c>
      <c r="DS120" s="103">
        <f t="shared" si="284"/>
        <v>61.945980911866769</v>
      </c>
      <c r="DT120" s="103">
        <f t="shared" si="284"/>
        <v>63.005823653131749</v>
      </c>
      <c r="DU120" s="103">
        <f t="shared" si="284"/>
        <v>64.613860915740673</v>
      </c>
      <c r="DV120" s="103">
        <f t="shared" si="284"/>
        <v>65.454425848468063</v>
      </c>
      <c r="DW120" s="103">
        <f t="shared" si="284"/>
        <v>66.532541740444515</v>
      </c>
      <c r="DX120" s="103">
        <f t="shared" si="284"/>
        <v>67.702023385978279</v>
      </c>
      <c r="DY120" s="103">
        <f t="shared" si="284"/>
        <v>69.401426402144537</v>
      </c>
      <c r="DZ120" s="103">
        <f t="shared" si="284"/>
        <v>70.790185856215885</v>
      </c>
      <c r="EA120" s="103">
        <f t="shared" si="284"/>
        <v>72.92814448945731</v>
      </c>
      <c r="EB120" s="103">
        <f>IFERROR(VLOOKUP($A120,$A$2:$EU$108,EB$110,FALSE),0)</f>
        <v>73.750436271473234</v>
      </c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W120">
        <v>120</v>
      </c>
      <c r="EY120" s="89">
        <f t="shared" ca="1" si="291"/>
        <v>45</v>
      </c>
    </row>
    <row r="121" spans="1:178" x14ac:dyDescent="0.25">
      <c r="A121">
        <v>11</v>
      </c>
      <c r="B121" t="str">
        <f t="shared" si="285"/>
        <v xml:space="preserve">Lombardia </v>
      </c>
      <c r="C121" t="str">
        <f t="shared" si="276"/>
        <v xml:space="preserve">Sondrio </v>
      </c>
      <c r="D121">
        <f t="shared" si="276"/>
        <v>1130</v>
      </c>
      <c r="E121">
        <f t="shared" si="276"/>
        <v>0</v>
      </c>
      <c r="F121">
        <f t="shared" si="276"/>
        <v>4</v>
      </c>
      <c r="G121">
        <f t="shared" si="276"/>
        <v>4</v>
      </c>
      <c r="H121">
        <f t="shared" si="276"/>
        <v>4</v>
      </c>
      <c r="I121">
        <f t="shared" si="276"/>
        <v>6</v>
      </c>
      <c r="J121">
        <f t="shared" si="276"/>
        <v>6</v>
      </c>
      <c r="K121">
        <f t="shared" si="276"/>
        <v>7</v>
      </c>
      <c r="L121">
        <f t="shared" si="286"/>
        <v>7</v>
      </c>
      <c r="M121">
        <f t="shared" si="286"/>
        <v>13</v>
      </c>
      <c r="N121">
        <f t="shared" si="286"/>
        <v>23</v>
      </c>
      <c r="O121">
        <f t="shared" si="286"/>
        <v>23</v>
      </c>
      <c r="P121">
        <f t="shared" si="286"/>
        <v>45</v>
      </c>
      <c r="Q121">
        <f t="shared" si="286"/>
        <v>45</v>
      </c>
      <c r="R121">
        <f t="shared" si="286"/>
        <v>46</v>
      </c>
      <c r="S121">
        <f t="shared" si="286"/>
        <v>74</v>
      </c>
      <c r="T121">
        <f t="shared" si="287"/>
        <v>75</v>
      </c>
      <c r="U121">
        <f t="shared" si="287"/>
        <v>155</v>
      </c>
      <c r="V121">
        <f t="shared" si="287"/>
        <v>163</v>
      </c>
      <c r="W121">
        <f t="shared" si="287"/>
        <v>179</v>
      </c>
      <c r="X121">
        <f t="shared" si="287"/>
        <v>205</v>
      </c>
      <c r="Y121">
        <f t="shared" si="287"/>
        <v>208</v>
      </c>
      <c r="Z121">
        <f t="shared" si="287"/>
        <v>253</v>
      </c>
      <c r="AA121">
        <f t="shared" si="287"/>
        <v>284</v>
      </c>
      <c r="AB121">
        <f t="shared" si="287"/>
        <v>325</v>
      </c>
      <c r="AC121">
        <f t="shared" si="287"/>
        <v>362</v>
      </c>
      <c r="AD121">
        <f t="shared" si="287"/>
        <v>388</v>
      </c>
      <c r="AE121">
        <f t="shared" si="287"/>
        <v>422</v>
      </c>
      <c r="AF121">
        <f t="shared" si="287"/>
        <v>446</v>
      </c>
      <c r="AG121">
        <f t="shared" si="287"/>
        <v>470</v>
      </c>
      <c r="AH121">
        <f t="shared" si="287"/>
        <v>484</v>
      </c>
      <c r="AI121">
        <f t="shared" si="287"/>
        <v>517</v>
      </c>
      <c r="AJ121">
        <f t="shared" si="287"/>
        <v>537</v>
      </c>
      <c r="AK121">
        <f t="shared" si="287"/>
        <v>563</v>
      </c>
      <c r="AL121">
        <f t="shared" si="292"/>
        <v>591</v>
      </c>
      <c r="AM121">
        <f t="shared" si="292"/>
        <v>614</v>
      </c>
      <c r="AN121">
        <f t="shared" si="292"/>
        <v>620</v>
      </c>
      <c r="AO121">
        <f t="shared" si="292"/>
        <v>636</v>
      </c>
      <c r="AP121">
        <f t="shared" si="292"/>
        <v>654</v>
      </c>
      <c r="AQ121">
        <f t="shared" si="292"/>
        <v>661</v>
      </c>
      <c r="AR121">
        <f t="shared" si="292"/>
        <v>684</v>
      </c>
      <c r="AS121">
        <f t="shared" si="292"/>
        <v>720</v>
      </c>
      <c r="AT121">
        <f t="shared" si="292"/>
        <v>796</v>
      </c>
      <c r="AU121">
        <f t="shared" si="279"/>
        <v>849</v>
      </c>
      <c r="AV121">
        <f t="shared" si="279"/>
        <v>859</v>
      </c>
      <c r="AW121">
        <f t="shared" si="279"/>
        <v>864</v>
      </c>
      <c r="AX121">
        <f t="shared" si="279"/>
        <v>866</v>
      </c>
      <c r="AY121">
        <f t="shared" si="279"/>
        <v>937</v>
      </c>
      <c r="AZ121">
        <f t="shared" si="279"/>
        <v>956</v>
      </c>
      <c r="BA121">
        <f t="shared" si="279"/>
        <v>960</v>
      </c>
      <c r="BB121">
        <f t="shared" si="279"/>
        <v>966</v>
      </c>
      <c r="BC121">
        <f t="shared" si="279"/>
        <v>1012</v>
      </c>
      <c r="BD121">
        <f t="shared" si="279"/>
        <v>1056</v>
      </c>
      <c r="BE121">
        <f t="shared" si="279"/>
        <v>1088</v>
      </c>
      <c r="BF121">
        <f t="shared" si="288"/>
        <v>1130</v>
      </c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8"/>
      <c r="BW121" s="108"/>
      <c r="BX121" s="108"/>
      <c r="BY121" s="108"/>
      <c r="BZ121" s="108"/>
      <c r="CA121" s="104">
        <f ca="1">HLOOKUP(Italia!$B$170,$CB$1:$EU$125,$EW121,FALSE)</f>
        <v>62.280571217557615</v>
      </c>
      <c r="CB121" s="103">
        <f t="shared" si="289"/>
        <v>0.22046219900020392</v>
      </c>
      <c r="CC121" s="103">
        <f t="shared" si="290"/>
        <v>0.22046219900020392</v>
      </c>
      <c r="CD121" s="103">
        <f t="shared" si="290"/>
        <v>0.22046219900020392</v>
      </c>
      <c r="CE121" s="103">
        <f t="shared" si="290"/>
        <v>0.33069329850030588</v>
      </c>
      <c r="CF121" s="103">
        <f t="shared" si="290"/>
        <v>0.33069329850030588</v>
      </c>
      <c r="CG121" s="103">
        <f t="shared" si="290"/>
        <v>0.38580884825035688</v>
      </c>
      <c r="CH121" s="103">
        <f t="shared" si="290"/>
        <v>0.38580884825035688</v>
      </c>
      <c r="CI121" s="103">
        <f t="shared" si="290"/>
        <v>0.71650214675066282</v>
      </c>
      <c r="CJ121" s="103">
        <f t="shared" si="290"/>
        <v>1.2676576442511727</v>
      </c>
      <c r="CK121" s="103">
        <f t="shared" si="290"/>
        <v>1.2676576442511727</v>
      </c>
      <c r="CL121" s="103">
        <f t="shared" si="290"/>
        <v>2.4801997387522943</v>
      </c>
      <c r="CM121" s="103">
        <f t="shared" si="290"/>
        <v>2.4801997387522943</v>
      </c>
      <c r="CN121" s="103">
        <f t="shared" si="290"/>
        <v>2.5353152885023453</v>
      </c>
      <c r="CO121" s="103">
        <f t="shared" si="281"/>
        <v>4.0785506815037724</v>
      </c>
      <c r="CP121" s="103">
        <f t="shared" si="281"/>
        <v>4.1336662312538239</v>
      </c>
      <c r="CQ121" s="103">
        <f t="shared" si="281"/>
        <v>8.5429102112579027</v>
      </c>
      <c r="CR121" s="103">
        <f t="shared" si="281"/>
        <v>8.9838346092583095</v>
      </c>
      <c r="CS121" s="103">
        <f t="shared" si="281"/>
        <v>9.8656834052591247</v>
      </c>
      <c r="CT121" s="103">
        <f t="shared" si="281"/>
        <v>11.298687698760451</v>
      </c>
      <c r="CU121" s="103">
        <f t="shared" si="281"/>
        <v>11.464034348010605</v>
      </c>
      <c r="CV121" s="103">
        <f t="shared" si="281"/>
        <v>13.944234086762897</v>
      </c>
      <c r="CW121" s="103">
        <f t="shared" si="281"/>
        <v>15.652816129014479</v>
      </c>
      <c r="CX121" s="103">
        <f t="shared" si="281"/>
        <v>17.91255366876657</v>
      </c>
      <c r="CY121" s="103">
        <f t="shared" si="282"/>
        <v>19.951829009518455</v>
      </c>
      <c r="CZ121" s="103">
        <f t="shared" si="282"/>
        <v>21.384833303019782</v>
      </c>
      <c r="DA121" s="103">
        <f t="shared" si="282"/>
        <v>23.258761994521517</v>
      </c>
      <c r="DB121" s="103">
        <f t="shared" si="282"/>
        <v>24.581535188522739</v>
      </c>
      <c r="DC121" s="103">
        <f t="shared" si="282"/>
        <v>25.904308382523961</v>
      </c>
      <c r="DD121" s="103">
        <f t="shared" si="282"/>
        <v>26.675926079024673</v>
      </c>
      <c r="DE121" s="103">
        <f t="shared" si="282"/>
        <v>28.49473922077636</v>
      </c>
      <c r="DF121" s="103">
        <f t="shared" si="282"/>
        <v>29.597050215777379</v>
      </c>
      <c r="DG121" s="103">
        <f t="shared" si="282"/>
        <v>31.030054509278703</v>
      </c>
      <c r="DH121" s="103">
        <f t="shared" si="282"/>
        <v>32.573289902280131</v>
      </c>
      <c r="DI121" s="103">
        <f t="shared" si="283"/>
        <v>33.840947546531304</v>
      </c>
      <c r="DJ121" s="103">
        <f t="shared" si="283"/>
        <v>34.171640845031611</v>
      </c>
      <c r="DK121" s="103">
        <f t="shared" si="283"/>
        <v>35.053489641032421</v>
      </c>
      <c r="DL121" s="103">
        <f t="shared" si="283"/>
        <v>36.045569536533343</v>
      </c>
      <c r="DM121" s="103">
        <f t="shared" si="283"/>
        <v>36.431378384783699</v>
      </c>
      <c r="DN121" s="103">
        <f t="shared" si="283"/>
        <v>37.699036029034872</v>
      </c>
      <c r="DO121" s="103">
        <f t="shared" si="283"/>
        <v>39.683195820036708</v>
      </c>
      <c r="DP121" s="103">
        <f t="shared" si="284"/>
        <v>43.871977601040584</v>
      </c>
      <c r="DQ121" s="103">
        <f t="shared" si="284"/>
        <v>46.793101737793286</v>
      </c>
      <c r="DR121" s="103">
        <f t="shared" si="284"/>
        <v>47.344257235293789</v>
      </c>
      <c r="DS121" s="103">
        <f t="shared" si="284"/>
        <v>47.619834984044047</v>
      </c>
      <c r="DT121" s="103">
        <f t="shared" si="284"/>
        <v>47.730066083544152</v>
      </c>
      <c r="DU121" s="103">
        <f t="shared" si="284"/>
        <v>51.643270115797769</v>
      </c>
      <c r="DV121" s="103">
        <f t="shared" si="284"/>
        <v>52.69046556104874</v>
      </c>
      <c r="DW121" s="103">
        <f t="shared" si="284"/>
        <v>52.910927760048942</v>
      </c>
      <c r="DX121" s="103">
        <f t="shared" si="284"/>
        <v>53.241621058549249</v>
      </c>
      <c r="DY121" s="103">
        <f t="shared" si="284"/>
        <v>55.776936347051588</v>
      </c>
      <c r="DZ121" s="103">
        <f t="shared" si="284"/>
        <v>58.202020536053837</v>
      </c>
      <c r="EA121" s="103">
        <f t="shared" si="284"/>
        <v>59.965718128055471</v>
      </c>
      <c r="EB121" s="103">
        <f>IFERROR(VLOOKUP($A121,$A$2:$EU$108,EB$110,FALSE),0)</f>
        <v>62.280571217557615</v>
      </c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W121">
        <v>121</v>
      </c>
      <c r="EY121" s="89">
        <f t="shared" ca="1" si="291"/>
        <v>42</v>
      </c>
    </row>
    <row r="122" spans="1:178" x14ac:dyDescent="0.25">
      <c r="A122">
        <v>12</v>
      </c>
      <c r="B122" t="str">
        <f t="shared" si="285"/>
        <v xml:space="preserve">Lombardia </v>
      </c>
      <c r="C122" t="str">
        <f t="shared" si="276"/>
        <v xml:space="preserve">Varese </v>
      </c>
      <c r="D122">
        <f t="shared" si="276"/>
        <v>2407</v>
      </c>
      <c r="E122">
        <f t="shared" si="276"/>
        <v>0</v>
      </c>
      <c r="F122">
        <f t="shared" si="276"/>
        <v>11</v>
      </c>
      <c r="G122">
        <f t="shared" si="276"/>
        <v>17</v>
      </c>
      <c r="H122">
        <f t="shared" si="276"/>
        <v>23</v>
      </c>
      <c r="I122">
        <f t="shared" si="276"/>
        <v>27</v>
      </c>
      <c r="J122">
        <f t="shared" si="276"/>
        <v>32</v>
      </c>
      <c r="K122">
        <f t="shared" si="276"/>
        <v>44</v>
      </c>
      <c r="L122">
        <f t="shared" si="286"/>
        <v>50</v>
      </c>
      <c r="M122">
        <f t="shared" si="286"/>
        <v>75</v>
      </c>
      <c r="N122">
        <f t="shared" si="286"/>
        <v>98</v>
      </c>
      <c r="O122">
        <f t="shared" si="286"/>
        <v>125</v>
      </c>
      <c r="P122">
        <f t="shared" si="286"/>
        <v>158</v>
      </c>
      <c r="Q122">
        <f t="shared" si="286"/>
        <v>184</v>
      </c>
      <c r="R122">
        <f t="shared" si="286"/>
        <v>202</v>
      </c>
      <c r="S122">
        <f t="shared" si="286"/>
        <v>234</v>
      </c>
      <c r="T122">
        <f t="shared" si="287"/>
        <v>265</v>
      </c>
      <c r="U122">
        <f t="shared" si="287"/>
        <v>310</v>
      </c>
      <c r="V122">
        <f t="shared" si="287"/>
        <v>338</v>
      </c>
      <c r="W122">
        <f t="shared" si="287"/>
        <v>359</v>
      </c>
      <c r="X122">
        <f t="shared" si="287"/>
        <v>386</v>
      </c>
      <c r="Y122">
        <f t="shared" si="287"/>
        <v>421</v>
      </c>
      <c r="Z122">
        <f t="shared" si="287"/>
        <v>450</v>
      </c>
      <c r="AA122">
        <f t="shared" si="287"/>
        <v>468</v>
      </c>
      <c r="AB122">
        <f t="shared" si="287"/>
        <v>502</v>
      </c>
      <c r="AC122">
        <f t="shared" si="287"/>
        <v>711</v>
      </c>
      <c r="AD122">
        <f t="shared" si="287"/>
        <v>768</v>
      </c>
      <c r="AE122">
        <f t="shared" si="287"/>
        <v>812</v>
      </c>
      <c r="AF122">
        <f t="shared" si="287"/>
        <v>866</v>
      </c>
      <c r="AG122">
        <f t="shared" si="287"/>
        <v>893</v>
      </c>
      <c r="AH122">
        <f t="shared" si="287"/>
        <v>937</v>
      </c>
      <c r="AI122">
        <f t="shared" si="287"/>
        <v>1002</v>
      </c>
      <c r="AJ122">
        <f t="shared" si="287"/>
        <v>1085</v>
      </c>
      <c r="AK122">
        <f t="shared" si="287"/>
        <v>1148</v>
      </c>
      <c r="AL122">
        <f t="shared" si="292"/>
        <v>1191</v>
      </c>
      <c r="AM122">
        <f t="shared" si="292"/>
        <v>1293</v>
      </c>
      <c r="AN122">
        <f t="shared" si="292"/>
        <v>1326</v>
      </c>
      <c r="AO122">
        <f t="shared" si="292"/>
        <v>1348</v>
      </c>
      <c r="AP122">
        <f t="shared" si="292"/>
        <v>1491</v>
      </c>
      <c r="AQ122">
        <f t="shared" si="292"/>
        <v>1589</v>
      </c>
      <c r="AR122">
        <f t="shared" si="292"/>
        <v>1633</v>
      </c>
      <c r="AS122">
        <f t="shared" si="292"/>
        <v>1663</v>
      </c>
      <c r="AT122">
        <f t="shared" si="292"/>
        <v>1711</v>
      </c>
      <c r="AU122">
        <f t="shared" si="279"/>
        <v>1813</v>
      </c>
      <c r="AV122">
        <f t="shared" si="279"/>
        <v>1884</v>
      </c>
      <c r="AW122">
        <f t="shared" si="279"/>
        <v>1953</v>
      </c>
      <c r="AX122">
        <f t="shared" si="279"/>
        <v>2021</v>
      </c>
      <c r="AY122">
        <f t="shared" si="279"/>
        <v>2106</v>
      </c>
      <c r="AZ122">
        <f t="shared" si="279"/>
        <v>2158</v>
      </c>
      <c r="BA122">
        <f t="shared" si="279"/>
        <v>2196</v>
      </c>
      <c r="BB122">
        <f t="shared" si="279"/>
        <v>2251</v>
      </c>
      <c r="BC122">
        <f t="shared" si="279"/>
        <v>2302</v>
      </c>
      <c r="BD122">
        <f t="shared" si="279"/>
        <v>2340</v>
      </c>
      <c r="BE122">
        <f t="shared" si="279"/>
        <v>2376</v>
      </c>
      <c r="BF122">
        <f t="shared" si="288"/>
        <v>2407</v>
      </c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/>
      <c r="BV122" s="108"/>
      <c r="BW122" s="108"/>
      <c r="BX122" s="108"/>
      <c r="BY122" s="108"/>
      <c r="BZ122" s="108"/>
      <c r="CA122" s="104">
        <f ca="1">HLOOKUP(Italia!$B$170,$CB$1:$EU$125,$EW122,FALSE)</f>
        <v>27.043637217527692</v>
      </c>
      <c r="CB122" s="103">
        <f t="shared" si="289"/>
        <v>0.12358953443822376</v>
      </c>
      <c r="CC122" s="103">
        <f t="shared" si="290"/>
        <v>0.19100200776816401</v>
      </c>
      <c r="CD122" s="103">
        <f t="shared" si="290"/>
        <v>0.25841448109810428</v>
      </c>
      <c r="CE122" s="103">
        <f t="shared" si="290"/>
        <v>0.3033561299847311</v>
      </c>
      <c r="CF122" s="103">
        <f t="shared" si="290"/>
        <v>0.35953319109301463</v>
      </c>
      <c r="CG122" s="103">
        <f t="shared" si="290"/>
        <v>0.49435813775289505</v>
      </c>
      <c r="CH122" s="103">
        <f t="shared" si="290"/>
        <v>0.56177061108283532</v>
      </c>
      <c r="CI122" s="103">
        <f t="shared" si="290"/>
        <v>0.8426559166242531</v>
      </c>
      <c r="CJ122" s="103">
        <f t="shared" si="290"/>
        <v>1.1010703977223573</v>
      </c>
      <c r="CK122" s="103">
        <f t="shared" si="290"/>
        <v>1.4044265277070884</v>
      </c>
      <c r="CL122" s="103">
        <f t="shared" si="290"/>
        <v>1.7751951310217595</v>
      </c>
      <c r="CM122" s="103">
        <f t="shared" si="290"/>
        <v>2.0673158487848342</v>
      </c>
      <c r="CN122" s="103">
        <f t="shared" si="290"/>
        <v>2.2695532687746547</v>
      </c>
      <c r="CO122" s="103">
        <f t="shared" si="281"/>
        <v>2.6290864598676693</v>
      </c>
      <c r="CP122" s="103">
        <f t="shared" si="281"/>
        <v>2.9773842387390275</v>
      </c>
      <c r="CQ122" s="103">
        <f t="shared" si="281"/>
        <v>3.4829777887135789</v>
      </c>
      <c r="CR122" s="103">
        <f t="shared" si="281"/>
        <v>3.7975693309199667</v>
      </c>
      <c r="CS122" s="103">
        <f t="shared" si="281"/>
        <v>4.033512987574758</v>
      </c>
      <c r="CT122" s="103">
        <f t="shared" si="281"/>
        <v>4.3368691175594885</v>
      </c>
      <c r="CU122" s="103">
        <f t="shared" si="281"/>
        <v>4.7301085453174734</v>
      </c>
      <c r="CV122" s="103">
        <f t="shared" si="281"/>
        <v>5.0559354997455186</v>
      </c>
      <c r="CW122" s="103">
        <f t="shared" si="281"/>
        <v>5.2581729197353386</v>
      </c>
      <c r="CX122" s="103">
        <f t="shared" si="281"/>
        <v>5.6401769352716666</v>
      </c>
      <c r="CY122" s="103">
        <f t="shared" si="282"/>
        <v>7.9883780895979175</v>
      </c>
      <c r="CZ122" s="103">
        <f t="shared" si="282"/>
        <v>8.628796586232351</v>
      </c>
      <c r="DA122" s="103">
        <f t="shared" si="282"/>
        <v>9.1231547239852464</v>
      </c>
      <c r="DB122" s="103">
        <f t="shared" si="282"/>
        <v>9.7298669839547074</v>
      </c>
      <c r="DC122" s="103">
        <f t="shared" si="282"/>
        <v>10.033223113939439</v>
      </c>
      <c r="DD122" s="103">
        <f t="shared" si="282"/>
        <v>10.527581251692334</v>
      </c>
      <c r="DE122" s="103">
        <f t="shared" si="282"/>
        <v>11.257883046100019</v>
      </c>
      <c r="DF122" s="103">
        <f t="shared" si="282"/>
        <v>12.190422260497527</v>
      </c>
      <c r="DG122" s="103">
        <f t="shared" si="282"/>
        <v>12.898253230461899</v>
      </c>
      <c r="DH122" s="103">
        <f t="shared" si="282"/>
        <v>13.381375955993137</v>
      </c>
      <c r="DI122" s="103">
        <f t="shared" si="283"/>
        <v>14.527388002602121</v>
      </c>
      <c r="DJ122" s="103">
        <f t="shared" si="283"/>
        <v>14.898156605916792</v>
      </c>
      <c r="DK122" s="103">
        <f t="shared" si="283"/>
        <v>15.145335674793239</v>
      </c>
      <c r="DL122" s="103">
        <f t="shared" si="283"/>
        <v>16.75199962249015</v>
      </c>
      <c r="DM122" s="103">
        <f t="shared" si="283"/>
        <v>17.853070020212506</v>
      </c>
      <c r="DN122" s="103">
        <f t="shared" si="283"/>
        <v>18.347428157965403</v>
      </c>
      <c r="DO122" s="103">
        <f t="shared" si="283"/>
        <v>18.684490524615104</v>
      </c>
      <c r="DP122" s="103">
        <f t="shared" si="284"/>
        <v>19.223790311254625</v>
      </c>
      <c r="DQ122" s="103">
        <f t="shared" si="284"/>
        <v>20.369802357863609</v>
      </c>
      <c r="DR122" s="103">
        <f t="shared" si="284"/>
        <v>21.167516625601234</v>
      </c>
      <c r="DS122" s="103">
        <f t="shared" si="284"/>
        <v>21.942760068895545</v>
      </c>
      <c r="DT122" s="103">
        <f t="shared" si="284"/>
        <v>22.706768099968201</v>
      </c>
      <c r="DU122" s="103">
        <f t="shared" si="284"/>
        <v>23.661778138809023</v>
      </c>
      <c r="DV122" s="103">
        <f t="shared" si="284"/>
        <v>24.246019574335172</v>
      </c>
      <c r="DW122" s="103">
        <f t="shared" si="284"/>
        <v>24.672965238758128</v>
      </c>
      <c r="DX122" s="103">
        <f t="shared" si="284"/>
        <v>25.290912910949245</v>
      </c>
      <c r="DY122" s="103">
        <f t="shared" si="284"/>
        <v>25.863918934253739</v>
      </c>
      <c r="DZ122" s="103">
        <f t="shared" si="284"/>
        <v>26.290864598676691</v>
      </c>
      <c r="EA122" s="103">
        <f t="shared" si="284"/>
        <v>26.695339438656337</v>
      </c>
      <c r="EB122" s="103">
        <f>IFERROR(VLOOKUP($A122,$A$2:$EU$108,EB$110,FALSE),0)</f>
        <v>27.043637217527692</v>
      </c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W122">
        <v>122</v>
      </c>
      <c r="EY122" s="89">
        <f t="shared" ca="1" si="291"/>
        <v>31</v>
      </c>
    </row>
    <row r="123" spans="1:178" x14ac:dyDescent="0.25">
      <c r="A123">
        <v>13</v>
      </c>
      <c r="B123">
        <f t="shared" si="285"/>
        <v>0</v>
      </c>
      <c r="C123">
        <f t="shared" si="276"/>
        <v>0</v>
      </c>
      <c r="D123">
        <f t="shared" si="276"/>
        <v>0</v>
      </c>
      <c r="E123">
        <f t="shared" si="276"/>
        <v>0</v>
      </c>
      <c r="F123">
        <f t="shared" si="276"/>
        <v>0</v>
      </c>
      <c r="G123">
        <f t="shared" si="276"/>
        <v>0</v>
      </c>
      <c r="H123">
        <f t="shared" si="276"/>
        <v>0</v>
      </c>
      <c r="I123">
        <f t="shared" si="276"/>
        <v>0</v>
      </c>
      <c r="J123">
        <f t="shared" si="276"/>
        <v>0</v>
      </c>
      <c r="K123">
        <f t="shared" si="276"/>
        <v>0</v>
      </c>
      <c r="L123">
        <f t="shared" si="286"/>
        <v>0</v>
      </c>
      <c r="M123">
        <f t="shared" si="286"/>
        <v>0</v>
      </c>
      <c r="N123">
        <f t="shared" si="286"/>
        <v>0</v>
      </c>
      <c r="O123">
        <f t="shared" si="286"/>
        <v>0</v>
      </c>
      <c r="P123">
        <f t="shared" si="286"/>
        <v>0</v>
      </c>
      <c r="Q123">
        <f t="shared" si="286"/>
        <v>0</v>
      </c>
      <c r="R123">
        <f t="shared" si="286"/>
        <v>0</v>
      </c>
      <c r="S123">
        <f t="shared" si="286"/>
        <v>0</v>
      </c>
      <c r="T123">
        <f t="shared" si="287"/>
        <v>0</v>
      </c>
      <c r="U123">
        <f t="shared" si="287"/>
        <v>0</v>
      </c>
      <c r="V123">
        <f t="shared" si="287"/>
        <v>0</v>
      </c>
      <c r="W123">
        <f t="shared" si="287"/>
        <v>0</v>
      </c>
      <c r="X123">
        <f t="shared" si="287"/>
        <v>0</v>
      </c>
      <c r="Y123">
        <f t="shared" si="287"/>
        <v>0</v>
      </c>
      <c r="Z123">
        <f t="shared" si="287"/>
        <v>0</v>
      </c>
      <c r="AA123">
        <f t="shared" si="287"/>
        <v>0</v>
      </c>
      <c r="AB123">
        <f t="shared" si="287"/>
        <v>0</v>
      </c>
      <c r="AC123">
        <f t="shared" si="287"/>
        <v>0</v>
      </c>
      <c r="AD123">
        <f t="shared" si="287"/>
        <v>0</v>
      </c>
      <c r="AE123">
        <f t="shared" si="287"/>
        <v>0</v>
      </c>
      <c r="AF123">
        <f t="shared" si="287"/>
        <v>0</v>
      </c>
      <c r="AG123">
        <f t="shared" si="287"/>
        <v>0</v>
      </c>
      <c r="AH123">
        <f t="shared" si="287"/>
        <v>0</v>
      </c>
      <c r="AI123">
        <f t="shared" si="287"/>
        <v>0</v>
      </c>
      <c r="AJ123">
        <f t="shared" si="287"/>
        <v>0</v>
      </c>
      <c r="AK123">
        <f t="shared" si="287"/>
        <v>0</v>
      </c>
      <c r="AL123">
        <f t="shared" si="292"/>
        <v>0</v>
      </c>
      <c r="AM123">
        <f t="shared" si="292"/>
        <v>0</v>
      </c>
      <c r="AN123">
        <f t="shared" si="292"/>
        <v>0</v>
      </c>
      <c r="AO123">
        <f t="shared" si="292"/>
        <v>0</v>
      </c>
      <c r="AP123">
        <f t="shared" si="292"/>
        <v>0</v>
      </c>
      <c r="AQ123">
        <f t="shared" si="292"/>
        <v>0</v>
      </c>
      <c r="AR123">
        <f t="shared" si="292"/>
        <v>0</v>
      </c>
      <c r="AS123">
        <f t="shared" si="292"/>
        <v>0</v>
      </c>
      <c r="AT123">
        <f t="shared" si="292"/>
        <v>0</v>
      </c>
      <c r="AU123">
        <f t="shared" si="279"/>
        <v>0</v>
      </c>
      <c r="AV123">
        <f t="shared" si="279"/>
        <v>0</v>
      </c>
      <c r="AW123">
        <f t="shared" si="279"/>
        <v>0</v>
      </c>
      <c r="AX123">
        <f t="shared" si="279"/>
        <v>0</v>
      </c>
      <c r="AY123">
        <f t="shared" si="279"/>
        <v>0</v>
      </c>
      <c r="AZ123">
        <f t="shared" si="279"/>
        <v>0</v>
      </c>
      <c r="BA123">
        <f t="shared" si="279"/>
        <v>0</v>
      </c>
      <c r="BB123">
        <f t="shared" si="279"/>
        <v>0</v>
      </c>
      <c r="BC123">
        <f t="shared" si="279"/>
        <v>0</v>
      </c>
      <c r="BD123">
        <f t="shared" si="279"/>
        <v>0</v>
      </c>
      <c r="BE123">
        <f t="shared" si="279"/>
        <v>0</v>
      </c>
      <c r="BF123">
        <f t="shared" si="288"/>
        <v>0</v>
      </c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/>
      <c r="BV123" s="108"/>
      <c r="BW123" s="108"/>
      <c r="BX123" s="108"/>
      <c r="BY123" s="108"/>
      <c r="BZ123" s="108"/>
      <c r="CA123" s="104">
        <f ca="1">HLOOKUP(Italia!$B$170,$CB$1:$EU$125,$EW123,FALSE)</f>
        <v>0</v>
      </c>
      <c r="CB123" s="103">
        <f t="shared" si="289"/>
        <v>0</v>
      </c>
      <c r="CC123" s="103">
        <f t="shared" si="290"/>
        <v>0</v>
      </c>
      <c r="CD123" s="103">
        <f t="shared" si="290"/>
        <v>0</v>
      </c>
      <c r="CE123" s="103">
        <f t="shared" si="290"/>
        <v>0</v>
      </c>
      <c r="CF123" s="103">
        <f t="shared" si="290"/>
        <v>0</v>
      </c>
      <c r="CG123" s="103">
        <f t="shared" si="290"/>
        <v>0</v>
      </c>
      <c r="CH123" s="103">
        <f t="shared" si="290"/>
        <v>0</v>
      </c>
      <c r="CI123" s="103">
        <f t="shared" si="290"/>
        <v>0</v>
      </c>
      <c r="CJ123" s="103">
        <f t="shared" si="290"/>
        <v>0</v>
      </c>
      <c r="CK123" s="103">
        <f t="shared" si="290"/>
        <v>0</v>
      </c>
      <c r="CL123" s="103">
        <f t="shared" si="290"/>
        <v>0</v>
      </c>
      <c r="CM123" s="103">
        <f t="shared" si="290"/>
        <v>0</v>
      </c>
      <c r="CN123" s="103">
        <f t="shared" si="290"/>
        <v>0</v>
      </c>
      <c r="CO123" s="103">
        <f t="shared" si="281"/>
        <v>0</v>
      </c>
      <c r="CP123" s="103">
        <f t="shared" si="281"/>
        <v>0</v>
      </c>
      <c r="CQ123" s="103">
        <f t="shared" si="281"/>
        <v>0</v>
      </c>
      <c r="CR123" s="103">
        <f t="shared" si="281"/>
        <v>0</v>
      </c>
      <c r="CS123" s="103">
        <f t="shared" si="281"/>
        <v>0</v>
      </c>
      <c r="CT123" s="103">
        <f t="shared" si="281"/>
        <v>0</v>
      </c>
      <c r="CU123" s="103">
        <f t="shared" si="281"/>
        <v>0</v>
      </c>
      <c r="CV123" s="103">
        <f t="shared" si="281"/>
        <v>0</v>
      </c>
      <c r="CW123" s="103">
        <f t="shared" si="281"/>
        <v>0</v>
      </c>
      <c r="CX123" s="103">
        <f t="shared" si="281"/>
        <v>0</v>
      </c>
      <c r="CY123" s="103">
        <f t="shared" si="282"/>
        <v>0</v>
      </c>
      <c r="CZ123" s="103">
        <f t="shared" si="282"/>
        <v>0</v>
      </c>
      <c r="DA123" s="103">
        <f t="shared" si="282"/>
        <v>0</v>
      </c>
      <c r="DB123" s="103">
        <f t="shared" si="282"/>
        <v>0</v>
      </c>
      <c r="DC123" s="103">
        <f t="shared" si="282"/>
        <v>0</v>
      </c>
      <c r="DD123" s="103">
        <f t="shared" si="282"/>
        <v>0</v>
      </c>
      <c r="DE123" s="103">
        <f t="shared" si="282"/>
        <v>0</v>
      </c>
      <c r="DF123" s="103">
        <f t="shared" si="282"/>
        <v>0</v>
      </c>
      <c r="DG123" s="103">
        <f t="shared" si="282"/>
        <v>0</v>
      </c>
      <c r="DH123" s="103">
        <f t="shared" si="282"/>
        <v>0</v>
      </c>
      <c r="DI123" s="103">
        <f t="shared" si="283"/>
        <v>0</v>
      </c>
      <c r="DJ123" s="103">
        <f t="shared" si="283"/>
        <v>0</v>
      </c>
      <c r="DK123" s="103">
        <f t="shared" si="283"/>
        <v>0</v>
      </c>
      <c r="DL123" s="103">
        <f t="shared" si="283"/>
        <v>0</v>
      </c>
      <c r="DM123" s="103">
        <f t="shared" si="283"/>
        <v>0</v>
      </c>
      <c r="DN123" s="103">
        <f t="shared" si="283"/>
        <v>0</v>
      </c>
      <c r="DO123" s="103">
        <f t="shared" si="283"/>
        <v>0</v>
      </c>
      <c r="DP123" s="103">
        <f t="shared" si="284"/>
        <v>0</v>
      </c>
      <c r="DQ123" s="103">
        <f t="shared" si="284"/>
        <v>0</v>
      </c>
      <c r="DR123" s="103">
        <f t="shared" si="284"/>
        <v>0</v>
      </c>
      <c r="DS123" s="103">
        <f t="shared" si="284"/>
        <v>0</v>
      </c>
      <c r="DT123" s="103">
        <f t="shared" si="284"/>
        <v>0</v>
      </c>
      <c r="DU123" s="103">
        <f t="shared" si="284"/>
        <v>0</v>
      </c>
      <c r="DV123" s="103">
        <f t="shared" si="284"/>
        <v>0</v>
      </c>
      <c r="DW123" s="103">
        <f t="shared" si="284"/>
        <v>0</v>
      </c>
      <c r="DX123" s="103">
        <f t="shared" si="284"/>
        <v>0</v>
      </c>
      <c r="DY123" s="103">
        <f t="shared" si="284"/>
        <v>0</v>
      </c>
      <c r="DZ123" s="103">
        <f t="shared" si="284"/>
        <v>0</v>
      </c>
      <c r="EA123" s="103">
        <f t="shared" si="284"/>
        <v>0</v>
      </c>
      <c r="EB123" s="103">
        <f>IFERROR(VLOOKUP($A123,$A$2:$EU$108,EB$110,FALSE),0)</f>
        <v>0</v>
      </c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W123">
        <v>123</v>
      </c>
      <c r="EY123" s="89" t="e">
        <f t="shared" si="291"/>
        <v>#N/A</v>
      </c>
    </row>
    <row r="124" spans="1:178" x14ac:dyDescent="0.25">
      <c r="A124">
        <v>14</v>
      </c>
      <c r="B124">
        <f t="shared" si="285"/>
        <v>0</v>
      </c>
      <c r="C124">
        <f t="shared" si="276"/>
        <v>0</v>
      </c>
      <c r="D124">
        <f t="shared" si="276"/>
        <v>0</v>
      </c>
      <c r="E124">
        <f t="shared" si="276"/>
        <v>0</v>
      </c>
      <c r="F124">
        <f t="shared" si="276"/>
        <v>0</v>
      </c>
      <c r="G124">
        <f t="shared" si="276"/>
        <v>0</v>
      </c>
      <c r="H124">
        <f t="shared" si="276"/>
        <v>0</v>
      </c>
      <c r="I124">
        <f t="shared" si="276"/>
        <v>0</v>
      </c>
      <c r="J124">
        <f t="shared" si="276"/>
        <v>0</v>
      </c>
      <c r="K124">
        <f t="shared" si="276"/>
        <v>0</v>
      </c>
      <c r="L124">
        <f t="shared" si="286"/>
        <v>0</v>
      </c>
      <c r="M124">
        <f t="shared" si="286"/>
        <v>0</v>
      </c>
      <c r="N124">
        <f t="shared" si="286"/>
        <v>0</v>
      </c>
      <c r="O124">
        <f t="shared" si="286"/>
        <v>0</v>
      </c>
      <c r="P124">
        <f t="shared" si="286"/>
        <v>0</v>
      </c>
      <c r="Q124">
        <f t="shared" si="286"/>
        <v>0</v>
      </c>
      <c r="R124">
        <f t="shared" si="286"/>
        <v>0</v>
      </c>
      <c r="S124">
        <f t="shared" si="286"/>
        <v>0</v>
      </c>
      <c r="T124">
        <f t="shared" si="287"/>
        <v>0</v>
      </c>
      <c r="U124">
        <f t="shared" si="287"/>
        <v>0</v>
      </c>
      <c r="V124">
        <f t="shared" si="287"/>
        <v>0</v>
      </c>
      <c r="W124">
        <f t="shared" si="287"/>
        <v>0</v>
      </c>
      <c r="X124">
        <f t="shared" si="287"/>
        <v>0</v>
      </c>
      <c r="Y124">
        <f t="shared" si="287"/>
        <v>0</v>
      </c>
      <c r="Z124">
        <f t="shared" si="287"/>
        <v>0</v>
      </c>
      <c r="AA124">
        <f t="shared" si="287"/>
        <v>0</v>
      </c>
      <c r="AB124">
        <f t="shared" si="287"/>
        <v>0</v>
      </c>
      <c r="AC124">
        <f t="shared" si="287"/>
        <v>0</v>
      </c>
      <c r="AD124">
        <f t="shared" si="287"/>
        <v>0</v>
      </c>
      <c r="AE124">
        <f t="shared" si="287"/>
        <v>0</v>
      </c>
      <c r="AF124">
        <f t="shared" si="287"/>
        <v>0</v>
      </c>
      <c r="AG124">
        <f t="shared" si="287"/>
        <v>0</v>
      </c>
      <c r="AH124">
        <f t="shared" si="287"/>
        <v>0</v>
      </c>
      <c r="AI124">
        <f t="shared" si="287"/>
        <v>0</v>
      </c>
      <c r="AJ124">
        <f t="shared" si="287"/>
        <v>0</v>
      </c>
      <c r="AK124">
        <f t="shared" si="287"/>
        <v>0</v>
      </c>
      <c r="AL124">
        <f t="shared" si="292"/>
        <v>0</v>
      </c>
      <c r="AM124">
        <f t="shared" si="292"/>
        <v>0</v>
      </c>
      <c r="AN124">
        <f t="shared" si="292"/>
        <v>0</v>
      </c>
      <c r="AO124">
        <f t="shared" si="292"/>
        <v>0</v>
      </c>
      <c r="AP124">
        <f t="shared" si="292"/>
        <v>0</v>
      </c>
      <c r="AQ124">
        <f t="shared" si="292"/>
        <v>0</v>
      </c>
      <c r="AR124">
        <f t="shared" si="292"/>
        <v>0</v>
      </c>
      <c r="AS124">
        <f t="shared" si="292"/>
        <v>0</v>
      </c>
      <c r="AT124">
        <f t="shared" si="292"/>
        <v>0</v>
      </c>
      <c r="AU124">
        <f t="shared" si="279"/>
        <v>0</v>
      </c>
      <c r="AV124">
        <f t="shared" si="279"/>
        <v>0</v>
      </c>
      <c r="AW124">
        <f t="shared" si="279"/>
        <v>0</v>
      </c>
      <c r="AX124">
        <f t="shared" si="279"/>
        <v>0</v>
      </c>
      <c r="AY124">
        <f t="shared" si="279"/>
        <v>0</v>
      </c>
      <c r="AZ124">
        <f t="shared" si="279"/>
        <v>0</v>
      </c>
      <c r="BA124">
        <f t="shared" si="279"/>
        <v>0</v>
      </c>
      <c r="BB124">
        <f t="shared" si="279"/>
        <v>0</v>
      </c>
      <c r="BC124">
        <f t="shared" si="279"/>
        <v>0</v>
      </c>
      <c r="BD124">
        <f t="shared" si="279"/>
        <v>0</v>
      </c>
      <c r="BE124">
        <f t="shared" si="279"/>
        <v>0</v>
      </c>
      <c r="BF124">
        <f t="shared" si="288"/>
        <v>0</v>
      </c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R124" s="108"/>
      <c r="BS124" s="108"/>
      <c r="BT124" s="108"/>
      <c r="BU124" s="108"/>
      <c r="BV124" s="108"/>
      <c r="BW124" s="108"/>
      <c r="BX124" s="108"/>
      <c r="BY124" s="108"/>
      <c r="BZ124" s="108"/>
      <c r="CA124" s="104">
        <f ca="1">HLOOKUP(Italia!$B$170,$CB$1:$EU$125,$EW124,FALSE)</f>
        <v>0</v>
      </c>
      <c r="CB124" s="103">
        <f t="shared" si="289"/>
        <v>0</v>
      </c>
      <c r="CC124" s="103">
        <f t="shared" si="290"/>
        <v>0</v>
      </c>
      <c r="CD124" s="103">
        <f t="shared" si="290"/>
        <v>0</v>
      </c>
      <c r="CE124" s="103">
        <f t="shared" si="290"/>
        <v>0</v>
      </c>
      <c r="CF124" s="103">
        <f t="shared" si="290"/>
        <v>0</v>
      </c>
      <c r="CG124" s="103">
        <f t="shared" si="290"/>
        <v>0</v>
      </c>
      <c r="CH124" s="103">
        <f t="shared" si="290"/>
        <v>0</v>
      </c>
      <c r="CI124" s="103">
        <f t="shared" si="290"/>
        <v>0</v>
      </c>
      <c r="CJ124" s="103">
        <f t="shared" si="290"/>
        <v>0</v>
      </c>
      <c r="CK124" s="103">
        <f t="shared" si="290"/>
        <v>0</v>
      </c>
      <c r="CL124" s="103">
        <f t="shared" si="290"/>
        <v>0</v>
      </c>
      <c r="CM124" s="103">
        <f t="shared" si="290"/>
        <v>0</v>
      </c>
      <c r="CN124" s="103">
        <f t="shared" si="290"/>
        <v>0</v>
      </c>
      <c r="CO124" s="103">
        <f t="shared" si="281"/>
        <v>0</v>
      </c>
      <c r="CP124" s="103">
        <f t="shared" si="281"/>
        <v>0</v>
      </c>
      <c r="CQ124" s="103">
        <f t="shared" si="281"/>
        <v>0</v>
      </c>
      <c r="CR124" s="103">
        <f t="shared" si="281"/>
        <v>0</v>
      </c>
      <c r="CS124" s="103">
        <f t="shared" si="281"/>
        <v>0</v>
      </c>
      <c r="CT124" s="103">
        <f t="shared" si="281"/>
        <v>0</v>
      </c>
      <c r="CU124" s="103">
        <f t="shared" si="281"/>
        <v>0</v>
      </c>
      <c r="CV124" s="103">
        <f t="shared" si="281"/>
        <v>0</v>
      </c>
      <c r="CW124" s="103">
        <f t="shared" si="281"/>
        <v>0</v>
      </c>
      <c r="CX124" s="103">
        <f t="shared" si="281"/>
        <v>0</v>
      </c>
      <c r="CY124" s="103">
        <f t="shared" si="282"/>
        <v>0</v>
      </c>
      <c r="CZ124" s="103">
        <f t="shared" si="282"/>
        <v>0</v>
      </c>
      <c r="DA124" s="103">
        <f t="shared" si="282"/>
        <v>0</v>
      </c>
      <c r="DB124" s="103">
        <f t="shared" si="282"/>
        <v>0</v>
      </c>
      <c r="DC124" s="103">
        <f t="shared" si="282"/>
        <v>0</v>
      </c>
      <c r="DD124" s="103">
        <f t="shared" si="282"/>
        <v>0</v>
      </c>
      <c r="DE124" s="103">
        <f t="shared" si="282"/>
        <v>0</v>
      </c>
      <c r="DF124" s="103">
        <f t="shared" si="282"/>
        <v>0</v>
      </c>
      <c r="DG124" s="103">
        <f t="shared" si="282"/>
        <v>0</v>
      </c>
      <c r="DH124" s="103">
        <f t="shared" si="282"/>
        <v>0</v>
      </c>
      <c r="DI124" s="103">
        <f t="shared" si="283"/>
        <v>0</v>
      </c>
      <c r="DJ124" s="103">
        <f t="shared" si="283"/>
        <v>0</v>
      </c>
      <c r="DK124" s="103">
        <f t="shared" si="283"/>
        <v>0</v>
      </c>
      <c r="DL124" s="103">
        <f t="shared" si="283"/>
        <v>0</v>
      </c>
      <c r="DM124" s="103">
        <f t="shared" si="283"/>
        <v>0</v>
      </c>
      <c r="DN124" s="103">
        <f t="shared" si="283"/>
        <v>0</v>
      </c>
      <c r="DO124" s="103">
        <f t="shared" si="283"/>
        <v>0</v>
      </c>
      <c r="DP124" s="103">
        <f t="shared" si="284"/>
        <v>0</v>
      </c>
      <c r="DQ124" s="103">
        <f t="shared" si="284"/>
        <v>0</v>
      </c>
      <c r="DR124" s="103">
        <f t="shared" si="284"/>
        <v>0</v>
      </c>
      <c r="DS124" s="103">
        <f t="shared" si="284"/>
        <v>0</v>
      </c>
      <c r="DT124" s="103">
        <f t="shared" si="284"/>
        <v>0</v>
      </c>
      <c r="DU124" s="103">
        <f t="shared" si="284"/>
        <v>0</v>
      </c>
      <c r="DV124" s="103">
        <f t="shared" si="284"/>
        <v>0</v>
      </c>
      <c r="DW124" s="103">
        <f t="shared" si="284"/>
        <v>0</v>
      </c>
      <c r="DX124" s="103">
        <f t="shared" si="284"/>
        <v>0</v>
      </c>
      <c r="DY124" s="103">
        <f t="shared" si="284"/>
        <v>0</v>
      </c>
      <c r="DZ124" s="103">
        <f t="shared" si="284"/>
        <v>0</v>
      </c>
      <c r="EA124" s="103">
        <f t="shared" si="284"/>
        <v>0</v>
      </c>
      <c r="EB124" s="103">
        <f>IFERROR(VLOOKUP($A124,$A$2:$EU$108,EB$110,FALSE),0)</f>
        <v>0</v>
      </c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W124">
        <v>124</v>
      </c>
      <c r="EY124" s="89" t="e">
        <f t="shared" si="291"/>
        <v>#N/A</v>
      </c>
    </row>
    <row r="125" spans="1:178" x14ac:dyDescent="0.25">
      <c r="A125">
        <v>15</v>
      </c>
      <c r="B125">
        <f t="shared" si="285"/>
        <v>0</v>
      </c>
      <c r="C125">
        <f t="shared" si="276"/>
        <v>0</v>
      </c>
      <c r="D125">
        <f t="shared" si="276"/>
        <v>0</v>
      </c>
      <c r="E125">
        <f t="shared" si="276"/>
        <v>0</v>
      </c>
      <c r="F125">
        <f t="shared" si="276"/>
        <v>0</v>
      </c>
      <c r="G125">
        <f t="shared" si="276"/>
        <v>0</v>
      </c>
      <c r="H125">
        <f t="shared" si="276"/>
        <v>0</v>
      </c>
      <c r="I125">
        <f t="shared" si="276"/>
        <v>0</v>
      </c>
      <c r="J125">
        <f t="shared" si="276"/>
        <v>0</v>
      </c>
      <c r="K125">
        <f t="shared" si="276"/>
        <v>0</v>
      </c>
      <c r="L125">
        <f t="shared" si="286"/>
        <v>0</v>
      </c>
      <c r="M125">
        <f t="shared" si="286"/>
        <v>0</v>
      </c>
      <c r="N125">
        <f t="shared" si="286"/>
        <v>0</v>
      </c>
      <c r="O125">
        <f t="shared" si="286"/>
        <v>0</v>
      </c>
      <c r="P125">
        <f t="shared" si="286"/>
        <v>0</v>
      </c>
      <c r="Q125">
        <f t="shared" si="286"/>
        <v>0</v>
      </c>
      <c r="R125">
        <f t="shared" si="286"/>
        <v>0</v>
      </c>
      <c r="S125">
        <f t="shared" si="286"/>
        <v>0</v>
      </c>
      <c r="T125">
        <f t="shared" si="287"/>
        <v>0</v>
      </c>
      <c r="U125">
        <f t="shared" si="287"/>
        <v>0</v>
      </c>
      <c r="V125">
        <f t="shared" si="287"/>
        <v>0</v>
      </c>
      <c r="W125">
        <f t="shared" si="287"/>
        <v>0</v>
      </c>
      <c r="X125">
        <f t="shared" si="287"/>
        <v>0</v>
      </c>
      <c r="Y125">
        <f t="shared" si="287"/>
        <v>0</v>
      </c>
      <c r="Z125">
        <f t="shared" si="287"/>
        <v>0</v>
      </c>
      <c r="AA125">
        <f t="shared" si="287"/>
        <v>0</v>
      </c>
      <c r="AB125">
        <f t="shared" si="287"/>
        <v>0</v>
      </c>
      <c r="AC125">
        <f t="shared" si="287"/>
        <v>0</v>
      </c>
      <c r="AD125">
        <f t="shared" si="287"/>
        <v>0</v>
      </c>
      <c r="AE125">
        <f t="shared" si="287"/>
        <v>0</v>
      </c>
      <c r="AF125">
        <f t="shared" si="287"/>
        <v>0</v>
      </c>
      <c r="AG125">
        <f t="shared" si="287"/>
        <v>0</v>
      </c>
      <c r="AH125">
        <f t="shared" si="287"/>
        <v>0</v>
      </c>
      <c r="AI125">
        <f t="shared" si="287"/>
        <v>0</v>
      </c>
      <c r="AJ125">
        <f t="shared" si="287"/>
        <v>0</v>
      </c>
      <c r="AK125">
        <f t="shared" si="287"/>
        <v>0</v>
      </c>
      <c r="AL125">
        <f t="shared" si="292"/>
        <v>0</v>
      </c>
      <c r="AM125">
        <f t="shared" si="292"/>
        <v>0</v>
      </c>
      <c r="AN125">
        <f t="shared" si="292"/>
        <v>0</v>
      </c>
      <c r="AO125">
        <f t="shared" si="292"/>
        <v>0</v>
      </c>
      <c r="AP125">
        <f t="shared" si="292"/>
        <v>0</v>
      </c>
      <c r="AQ125">
        <f t="shared" si="292"/>
        <v>0</v>
      </c>
      <c r="AR125">
        <f t="shared" si="292"/>
        <v>0</v>
      </c>
      <c r="AS125">
        <f t="shared" si="292"/>
        <v>0</v>
      </c>
      <c r="AT125">
        <f t="shared" si="292"/>
        <v>0</v>
      </c>
      <c r="AU125">
        <f t="shared" si="279"/>
        <v>0</v>
      </c>
      <c r="AV125">
        <f t="shared" si="279"/>
        <v>0</v>
      </c>
      <c r="AW125">
        <f t="shared" si="279"/>
        <v>0</v>
      </c>
      <c r="AX125">
        <f t="shared" si="279"/>
        <v>0</v>
      </c>
      <c r="AY125">
        <f t="shared" si="279"/>
        <v>0</v>
      </c>
      <c r="AZ125">
        <f t="shared" si="279"/>
        <v>0</v>
      </c>
      <c r="BA125">
        <f t="shared" si="279"/>
        <v>0</v>
      </c>
      <c r="BB125">
        <f t="shared" si="279"/>
        <v>0</v>
      </c>
      <c r="BC125">
        <f t="shared" si="279"/>
        <v>0</v>
      </c>
      <c r="BD125">
        <f t="shared" si="279"/>
        <v>0</v>
      </c>
      <c r="BE125">
        <f t="shared" si="279"/>
        <v>0</v>
      </c>
      <c r="BF125">
        <f t="shared" si="288"/>
        <v>0</v>
      </c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/>
      <c r="BV125" s="108"/>
      <c r="BW125" s="108"/>
      <c r="BX125" s="108"/>
      <c r="BY125" s="108"/>
      <c r="BZ125" s="108"/>
      <c r="CA125" s="104">
        <f ca="1">HLOOKUP(Italia!$B$170,$CB$1:$EU$125,$EW125,FALSE)</f>
        <v>0</v>
      </c>
      <c r="CB125" s="103">
        <f t="shared" si="289"/>
        <v>0</v>
      </c>
      <c r="CC125" s="103">
        <f t="shared" si="290"/>
        <v>0</v>
      </c>
      <c r="CD125" s="103">
        <f t="shared" si="290"/>
        <v>0</v>
      </c>
      <c r="CE125" s="103">
        <f t="shared" si="290"/>
        <v>0</v>
      </c>
      <c r="CF125" s="103">
        <f t="shared" si="290"/>
        <v>0</v>
      </c>
      <c r="CG125" s="103">
        <f t="shared" si="290"/>
        <v>0</v>
      </c>
      <c r="CH125" s="103">
        <f t="shared" si="290"/>
        <v>0</v>
      </c>
      <c r="CI125" s="103">
        <f t="shared" si="290"/>
        <v>0</v>
      </c>
      <c r="CJ125" s="103">
        <f t="shared" si="290"/>
        <v>0</v>
      </c>
      <c r="CK125" s="103">
        <f t="shared" si="290"/>
        <v>0</v>
      </c>
      <c r="CL125" s="103">
        <f t="shared" si="290"/>
        <v>0</v>
      </c>
      <c r="CM125" s="103">
        <f t="shared" si="290"/>
        <v>0</v>
      </c>
      <c r="CN125" s="103">
        <f t="shared" si="290"/>
        <v>0</v>
      </c>
      <c r="CO125" s="103">
        <f t="shared" si="281"/>
        <v>0</v>
      </c>
      <c r="CP125" s="103">
        <f t="shared" si="281"/>
        <v>0</v>
      </c>
      <c r="CQ125" s="103">
        <f t="shared" si="281"/>
        <v>0</v>
      </c>
      <c r="CR125" s="103">
        <f t="shared" si="281"/>
        <v>0</v>
      </c>
      <c r="CS125" s="103">
        <f t="shared" si="281"/>
        <v>0</v>
      </c>
      <c r="CT125" s="103">
        <f t="shared" si="281"/>
        <v>0</v>
      </c>
      <c r="CU125" s="103">
        <f t="shared" si="281"/>
        <v>0</v>
      </c>
      <c r="CV125" s="103">
        <f t="shared" si="281"/>
        <v>0</v>
      </c>
      <c r="CW125" s="103">
        <f t="shared" si="281"/>
        <v>0</v>
      </c>
      <c r="CX125" s="103">
        <f t="shared" si="281"/>
        <v>0</v>
      </c>
      <c r="CY125" s="103">
        <f t="shared" si="282"/>
        <v>0</v>
      </c>
      <c r="CZ125" s="103">
        <f t="shared" si="282"/>
        <v>0</v>
      </c>
      <c r="DA125" s="103">
        <f t="shared" si="282"/>
        <v>0</v>
      </c>
      <c r="DB125" s="103">
        <f t="shared" si="282"/>
        <v>0</v>
      </c>
      <c r="DC125" s="103">
        <f t="shared" si="282"/>
        <v>0</v>
      </c>
      <c r="DD125" s="103">
        <f t="shared" si="282"/>
        <v>0</v>
      </c>
      <c r="DE125" s="103">
        <f t="shared" si="282"/>
        <v>0</v>
      </c>
      <c r="DF125" s="103">
        <f t="shared" si="282"/>
        <v>0</v>
      </c>
      <c r="DG125" s="103">
        <f t="shared" si="282"/>
        <v>0</v>
      </c>
      <c r="DH125" s="103">
        <f t="shared" si="282"/>
        <v>0</v>
      </c>
      <c r="DI125" s="103">
        <f t="shared" si="283"/>
        <v>0</v>
      </c>
      <c r="DJ125" s="103">
        <f t="shared" si="283"/>
        <v>0</v>
      </c>
      <c r="DK125" s="103">
        <f t="shared" si="283"/>
        <v>0</v>
      </c>
      <c r="DL125" s="103">
        <f t="shared" si="283"/>
        <v>0</v>
      </c>
      <c r="DM125" s="103">
        <f t="shared" si="283"/>
        <v>0</v>
      </c>
      <c r="DN125" s="103">
        <f t="shared" si="283"/>
        <v>0</v>
      </c>
      <c r="DO125" s="103">
        <f t="shared" si="283"/>
        <v>0</v>
      </c>
      <c r="DP125" s="103">
        <f t="shared" si="284"/>
        <v>0</v>
      </c>
      <c r="DQ125" s="103">
        <f t="shared" si="284"/>
        <v>0</v>
      </c>
      <c r="DR125" s="103">
        <f t="shared" si="284"/>
        <v>0</v>
      </c>
      <c r="DS125" s="103">
        <f t="shared" si="284"/>
        <v>0</v>
      </c>
      <c r="DT125" s="103">
        <f t="shared" si="284"/>
        <v>0</v>
      </c>
      <c r="DU125" s="103">
        <f t="shared" si="284"/>
        <v>0</v>
      </c>
      <c r="DV125" s="103">
        <f t="shared" si="284"/>
        <v>0</v>
      </c>
      <c r="DW125" s="103">
        <f t="shared" si="284"/>
        <v>0</v>
      </c>
      <c r="DX125" s="103">
        <f t="shared" si="284"/>
        <v>0</v>
      </c>
      <c r="DY125" s="103">
        <f t="shared" si="284"/>
        <v>0</v>
      </c>
      <c r="DZ125" s="103">
        <f t="shared" si="284"/>
        <v>0</v>
      </c>
      <c r="EA125" s="103">
        <f t="shared" si="284"/>
        <v>0</v>
      </c>
      <c r="EB125" s="103">
        <f>IFERROR(VLOOKUP($A125,$A$2:$EU$108,EB$110,FALSE),0)</f>
        <v>0</v>
      </c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W125">
        <v>125</v>
      </c>
      <c r="EY125" s="89" t="e">
        <f t="shared" si="291"/>
        <v>#N/A</v>
      </c>
    </row>
    <row r="127" spans="1:178" s="2" customFormat="1" x14ac:dyDescent="0.25">
      <c r="CA127" s="101"/>
      <c r="FV127" s="101"/>
    </row>
    <row r="128" spans="1:178" x14ac:dyDescent="0.25">
      <c r="B128" t="s">
        <v>400</v>
      </c>
      <c r="F128" s="81">
        <f>+F1</f>
        <v>43894</v>
      </c>
      <c r="G128" s="81">
        <f t="shared" ref="G128:BR128" si="293">+G1</f>
        <v>43895</v>
      </c>
      <c r="H128" s="81">
        <f t="shared" si="293"/>
        <v>43896</v>
      </c>
      <c r="I128" s="81">
        <f t="shared" si="293"/>
        <v>43897</v>
      </c>
      <c r="J128" s="81">
        <f t="shared" si="293"/>
        <v>43898</v>
      </c>
      <c r="K128" s="81">
        <f t="shared" si="293"/>
        <v>43899</v>
      </c>
      <c r="L128" s="81">
        <f t="shared" si="293"/>
        <v>43900</v>
      </c>
      <c r="M128" s="81">
        <f t="shared" si="293"/>
        <v>43901</v>
      </c>
      <c r="N128" s="81">
        <f t="shared" si="293"/>
        <v>43902</v>
      </c>
      <c r="O128" s="81">
        <f t="shared" si="293"/>
        <v>43903</v>
      </c>
      <c r="P128" s="81">
        <f t="shared" si="293"/>
        <v>43904</v>
      </c>
      <c r="Q128" s="81">
        <f t="shared" si="293"/>
        <v>43905</v>
      </c>
      <c r="R128" s="81">
        <f t="shared" si="293"/>
        <v>43906</v>
      </c>
      <c r="S128" s="81">
        <f t="shared" si="293"/>
        <v>43907</v>
      </c>
      <c r="T128" s="81">
        <f t="shared" si="293"/>
        <v>43908</v>
      </c>
      <c r="U128" s="81">
        <f t="shared" si="293"/>
        <v>43909</v>
      </c>
      <c r="V128" s="81">
        <f t="shared" si="293"/>
        <v>43910</v>
      </c>
      <c r="W128" s="81">
        <f t="shared" si="293"/>
        <v>43911</v>
      </c>
      <c r="X128" s="81">
        <f t="shared" si="293"/>
        <v>43912</v>
      </c>
      <c r="Y128" s="81">
        <f t="shared" si="293"/>
        <v>43913</v>
      </c>
      <c r="Z128" s="81">
        <f t="shared" si="293"/>
        <v>43914</v>
      </c>
      <c r="AA128" s="81">
        <f t="shared" si="293"/>
        <v>43915</v>
      </c>
      <c r="AB128" s="81">
        <f t="shared" si="293"/>
        <v>43916</v>
      </c>
      <c r="AC128" s="81">
        <f t="shared" si="293"/>
        <v>43917</v>
      </c>
      <c r="AD128" s="81">
        <f t="shared" si="293"/>
        <v>43918</v>
      </c>
      <c r="AE128" s="81">
        <f t="shared" si="293"/>
        <v>43919</v>
      </c>
      <c r="AF128" s="81">
        <f t="shared" si="293"/>
        <v>43920</v>
      </c>
      <c r="AG128" s="81">
        <f t="shared" si="293"/>
        <v>43921</v>
      </c>
      <c r="AH128" s="81">
        <f t="shared" si="293"/>
        <v>43922</v>
      </c>
      <c r="AI128" s="81">
        <f t="shared" si="293"/>
        <v>43923</v>
      </c>
      <c r="AJ128" s="81">
        <f t="shared" si="293"/>
        <v>43924</v>
      </c>
      <c r="AK128" s="81">
        <f t="shared" si="293"/>
        <v>43925</v>
      </c>
      <c r="AL128" s="81">
        <f t="shared" si="293"/>
        <v>43926</v>
      </c>
      <c r="AM128" s="81">
        <f t="shared" si="293"/>
        <v>43927</v>
      </c>
      <c r="AN128" s="81">
        <f t="shared" si="293"/>
        <v>43928</v>
      </c>
      <c r="AO128" s="81">
        <f t="shared" si="293"/>
        <v>43929</v>
      </c>
      <c r="AP128" s="81">
        <f t="shared" si="293"/>
        <v>43930</v>
      </c>
      <c r="AQ128" s="81">
        <f t="shared" si="293"/>
        <v>43931</v>
      </c>
      <c r="AR128" s="81">
        <f t="shared" si="293"/>
        <v>43932</v>
      </c>
      <c r="AS128" s="81">
        <f t="shared" si="293"/>
        <v>43933</v>
      </c>
      <c r="AT128" s="81">
        <f t="shared" si="293"/>
        <v>43934</v>
      </c>
      <c r="AU128" s="81">
        <f t="shared" si="293"/>
        <v>43935</v>
      </c>
      <c r="AV128" s="81">
        <f t="shared" si="293"/>
        <v>43936</v>
      </c>
      <c r="AW128" s="81">
        <f t="shared" si="293"/>
        <v>43937</v>
      </c>
      <c r="AX128" s="81">
        <f t="shared" si="293"/>
        <v>43938</v>
      </c>
      <c r="AY128" s="81">
        <f t="shared" si="293"/>
        <v>43939</v>
      </c>
      <c r="AZ128" s="81">
        <f t="shared" si="293"/>
        <v>43940</v>
      </c>
      <c r="BA128" s="81">
        <f t="shared" si="293"/>
        <v>43941</v>
      </c>
      <c r="BB128" s="81">
        <f t="shared" si="293"/>
        <v>43942</v>
      </c>
      <c r="BC128" s="81">
        <f t="shared" si="293"/>
        <v>43943</v>
      </c>
      <c r="BD128" s="81">
        <f t="shared" si="293"/>
        <v>43944</v>
      </c>
      <c r="BE128" s="81">
        <f t="shared" si="293"/>
        <v>43945</v>
      </c>
      <c r="BF128" s="81">
        <f t="shared" si="293"/>
        <v>43946</v>
      </c>
      <c r="BG128" s="81">
        <f t="shared" si="293"/>
        <v>43947</v>
      </c>
      <c r="BH128" s="81">
        <f t="shared" si="293"/>
        <v>43948</v>
      </c>
      <c r="BI128" s="81">
        <f t="shared" si="293"/>
        <v>43949</v>
      </c>
      <c r="BJ128" s="81">
        <f t="shared" si="293"/>
        <v>43950</v>
      </c>
      <c r="BK128" s="81">
        <f t="shared" si="293"/>
        <v>43951</v>
      </c>
      <c r="BL128" s="81">
        <f t="shared" si="293"/>
        <v>43952</v>
      </c>
      <c r="BM128" s="81">
        <f t="shared" si="293"/>
        <v>43953</v>
      </c>
      <c r="BN128" s="81">
        <f t="shared" si="293"/>
        <v>43954</v>
      </c>
      <c r="BO128" s="81">
        <f t="shared" si="293"/>
        <v>43955</v>
      </c>
      <c r="BP128" s="81">
        <f t="shared" si="293"/>
        <v>43956</v>
      </c>
      <c r="BQ128" s="81">
        <f t="shared" si="293"/>
        <v>43957</v>
      </c>
      <c r="BR128" s="81">
        <f t="shared" si="293"/>
        <v>43958</v>
      </c>
      <c r="BS128" s="81">
        <f t="shared" ref="BS128:BZ128" si="294">+BS1</f>
        <v>43959</v>
      </c>
      <c r="BT128" s="81">
        <f t="shared" si="294"/>
        <v>43960</v>
      </c>
      <c r="BU128" s="81">
        <f t="shared" si="294"/>
        <v>43961</v>
      </c>
      <c r="BV128" s="81">
        <f t="shared" si="294"/>
        <v>43962</v>
      </c>
      <c r="BW128" s="81">
        <f t="shared" si="294"/>
        <v>43963</v>
      </c>
      <c r="BX128" s="81">
        <f t="shared" si="294"/>
        <v>43964</v>
      </c>
      <c r="BY128" s="81">
        <f t="shared" si="294"/>
        <v>43965</v>
      </c>
      <c r="BZ128" s="81">
        <f t="shared" si="294"/>
        <v>43966</v>
      </c>
      <c r="CA128" s="101">
        <v>1</v>
      </c>
      <c r="CC128" s="81"/>
      <c r="CD128" s="81"/>
      <c r="CE128" s="81"/>
      <c r="CF128" s="81"/>
      <c r="CG128" s="81"/>
    </row>
    <row r="129" spans="3:79" x14ac:dyDescent="0.25">
      <c r="C129" t="str">
        <f>+C2</f>
        <v xml:space="preserve">Agrigento </v>
      </c>
      <c r="D129" s="105">
        <f ca="1">HLOOKUP(Italia!$B$170,$F$128:$BZ$235,$CA129,FALSE)</f>
        <v>0</v>
      </c>
      <c r="G129" s="85">
        <f>+G2-F2</f>
        <v>0</v>
      </c>
      <c r="H129" s="85">
        <f t="shared" ref="H129:BF129" si="295">+H2-G2</f>
        <v>0</v>
      </c>
      <c r="I129" s="85">
        <f t="shared" si="295"/>
        <v>1</v>
      </c>
      <c r="J129" s="85">
        <f t="shared" si="295"/>
        <v>0</v>
      </c>
      <c r="K129" s="85">
        <f t="shared" si="295"/>
        <v>0</v>
      </c>
      <c r="L129" s="85">
        <f t="shared" si="295"/>
        <v>10</v>
      </c>
      <c r="M129" s="85">
        <f t="shared" si="295"/>
        <v>5</v>
      </c>
      <c r="N129" s="85">
        <f t="shared" si="295"/>
        <v>1</v>
      </c>
      <c r="O129" s="85">
        <f t="shared" si="295"/>
        <v>0</v>
      </c>
      <c r="P129" s="85">
        <f t="shared" si="295"/>
        <v>0</v>
      </c>
      <c r="Q129" s="85">
        <f t="shared" si="295"/>
        <v>3</v>
      </c>
      <c r="R129" s="85">
        <f t="shared" si="295"/>
        <v>2</v>
      </c>
      <c r="S129" s="85">
        <f t="shared" si="295"/>
        <v>0</v>
      </c>
      <c r="T129" s="85">
        <f t="shared" si="295"/>
        <v>2</v>
      </c>
      <c r="U129" s="85">
        <f t="shared" si="295"/>
        <v>3</v>
      </c>
      <c r="V129" s="85">
        <f t="shared" si="295"/>
        <v>4</v>
      </c>
      <c r="W129" s="85">
        <f t="shared" si="295"/>
        <v>5</v>
      </c>
      <c r="X129" s="85">
        <f t="shared" si="295"/>
        <v>5</v>
      </c>
      <c r="Y129" s="85">
        <f t="shared" si="295"/>
        <v>4</v>
      </c>
      <c r="Z129" s="85">
        <f t="shared" si="295"/>
        <v>2</v>
      </c>
      <c r="AA129" s="85">
        <f t="shared" si="295"/>
        <v>3</v>
      </c>
      <c r="AB129" s="85">
        <f t="shared" si="295"/>
        <v>5</v>
      </c>
      <c r="AC129" s="85">
        <f t="shared" si="295"/>
        <v>3</v>
      </c>
      <c r="AD129" s="85">
        <f t="shared" si="295"/>
        <v>0</v>
      </c>
      <c r="AE129" s="85">
        <f t="shared" si="295"/>
        <v>20</v>
      </c>
      <c r="AF129" s="85">
        <f t="shared" si="295"/>
        <v>11</v>
      </c>
      <c r="AG129" s="85">
        <f t="shared" si="295"/>
        <v>5</v>
      </c>
      <c r="AH129" s="85">
        <f t="shared" si="295"/>
        <v>2</v>
      </c>
      <c r="AI129" s="85">
        <f t="shared" si="295"/>
        <v>2</v>
      </c>
      <c r="AJ129" s="85">
        <f t="shared" si="295"/>
        <v>2</v>
      </c>
      <c r="AK129" s="85">
        <f t="shared" si="295"/>
        <v>2</v>
      </c>
      <c r="AL129" s="85">
        <f t="shared" si="295"/>
        <v>5</v>
      </c>
      <c r="AM129" s="85">
        <f t="shared" si="295"/>
        <v>2</v>
      </c>
      <c r="AN129" s="85">
        <f t="shared" si="295"/>
        <v>1</v>
      </c>
      <c r="AO129" s="85">
        <f t="shared" si="295"/>
        <v>3</v>
      </c>
      <c r="AP129" s="85">
        <f t="shared" si="295"/>
        <v>2</v>
      </c>
      <c r="AQ129" s="85">
        <f t="shared" si="295"/>
        <v>4</v>
      </c>
      <c r="AR129" s="85">
        <f t="shared" si="295"/>
        <v>4</v>
      </c>
      <c r="AS129" s="85">
        <f t="shared" si="295"/>
        <v>3</v>
      </c>
      <c r="AT129" s="85">
        <f t="shared" si="295"/>
        <v>2</v>
      </c>
      <c r="AU129" s="85">
        <f t="shared" si="295"/>
        <v>2</v>
      </c>
      <c r="AV129" s="85">
        <f t="shared" si="295"/>
        <v>1</v>
      </c>
      <c r="AW129" s="85">
        <f t="shared" si="295"/>
        <v>1</v>
      </c>
      <c r="AX129" s="85">
        <f t="shared" si="295"/>
        <v>0</v>
      </c>
      <c r="AY129" s="85">
        <f t="shared" si="295"/>
        <v>0</v>
      </c>
      <c r="AZ129" s="85">
        <f t="shared" si="295"/>
        <v>0</v>
      </c>
      <c r="BA129" s="85">
        <f t="shared" si="295"/>
        <v>0</v>
      </c>
      <c r="BB129" s="85">
        <f t="shared" si="295"/>
        <v>0</v>
      </c>
      <c r="BC129" s="85">
        <f t="shared" si="295"/>
        <v>0</v>
      </c>
      <c r="BD129" s="85">
        <f t="shared" si="295"/>
        <v>0</v>
      </c>
      <c r="BE129" s="85">
        <f t="shared" si="295"/>
        <v>0</v>
      </c>
      <c r="BF129" s="85">
        <f t="shared" si="295"/>
        <v>0</v>
      </c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R129" s="108"/>
      <c r="BS129" s="108"/>
      <c r="BT129" s="108"/>
      <c r="BU129" s="108"/>
      <c r="BV129" s="108"/>
      <c r="BW129" s="108"/>
      <c r="BX129" s="108"/>
      <c r="BY129" s="108"/>
      <c r="BZ129" s="108"/>
      <c r="CA129" s="101">
        <v>2</v>
      </c>
    </row>
    <row r="130" spans="3:79" x14ac:dyDescent="0.25">
      <c r="C130" t="str">
        <f t="shared" ref="C130:C193" si="296">+C3</f>
        <v xml:space="preserve">Alessandria </v>
      </c>
      <c r="D130" s="105">
        <f ca="1">HLOOKUP(Italia!$B$170,$F$128:$BZ$235,$CA130,FALSE)</f>
        <v>66</v>
      </c>
      <c r="G130" s="85">
        <f t="shared" ref="G130:BF130" si="297">+G3-F3</f>
        <v>6</v>
      </c>
      <c r="H130" s="85">
        <f t="shared" si="297"/>
        <v>10</v>
      </c>
      <c r="I130" s="85">
        <f t="shared" si="297"/>
        <v>8</v>
      </c>
      <c r="J130" s="85">
        <f t="shared" si="297"/>
        <v>20</v>
      </c>
      <c r="K130" s="85">
        <f t="shared" si="297"/>
        <v>3</v>
      </c>
      <c r="L130" s="85">
        <f t="shared" si="297"/>
        <v>2</v>
      </c>
      <c r="M130" s="85">
        <f t="shared" si="297"/>
        <v>40</v>
      </c>
      <c r="N130" s="85">
        <f t="shared" si="297"/>
        <v>27</v>
      </c>
      <c r="O130" s="85">
        <f t="shared" si="297"/>
        <v>4</v>
      </c>
      <c r="P130" s="85">
        <f t="shared" si="297"/>
        <v>46</v>
      </c>
      <c r="Q130" s="85">
        <f t="shared" si="297"/>
        <v>25</v>
      </c>
      <c r="R130" s="85">
        <f t="shared" si="297"/>
        <v>66</v>
      </c>
      <c r="S130" s="85">
        <f t="shared" si="297"/>
        <v>50</v>
      </c>
      <c r="T130" s="85">
        <f t="shared" si="297"/>
        <v>51</v>
      </c>
      <c r="U130" s="85">
        <f t="shared" si="297"/>
        <v>0</v>
      </c>
      <c r="V130" s="85">
        <f t="shared" si="297"/>
        <v>221</v>
      </c>
      <c r="W130" s="85">
        <f t="shared" si="297"/>
        <v>59</v>
      </c>
      <c r="X130" s="85">
        <f t="shared" si="297"/>
        <v>106</v>
      </c>
      <c r="Y130" s="85">
        <f t="shared" si="297"/>
        <v>57</v>
      </c>
      <c r="Z130" s="85">
        <f t="shared" si="297"/>
        <v>129</v>
      </c>
      <c r="AA130" s="85">
        <f t="shared" si="297"/>
        <v>0</v>
      </c>
      <c r="AB130" s="85">
        <f t="shared" si="297"/>
        <v>34</v>
      </c>
      <c r="AC130" s="85">
        <f t="shared" si="297"/>
        <v>126</v>
      </c>
      <c r="AD130" s="85">
        <f t="shared" si="297"/>
        <v>91</v>
      </c>
      <c r="AE130" s="85">
        <f t="shared" si="297"/>
        <v>58</v>
      </c>
      <c r="AF130" s="85">
        <f t="shared" si="297"/>
        <v>25</v>
      </c>
      <c r="AG130" s="85">
        <f t="shared" si="297"/>
        <v>37</v>
      </c>
      <c r="AH130" s="85">
        <f t="shared" si="297"/>
        <v>61</v>
      </c>
      <c r="AI130" s="85">
        <f t="shared" si="297"/>
        <v>50</v>
      </c>
      <c r="AJ130" s="85">
        <f t="shared" si="297"/>
        <v>63</v>
      </c>
      <c r="AK130" s="85">
        <f t="shared" si="297"/>
        <v>100</v>
      </c>
      <c r="AL130" s="85">
        <f t="shared" si="297"/>
        <v>172</v>
      </c>
      <c r="AM130" s="85">
        <f t="shared" si="297"/>
        <v>141</v>
      </c>
      <c r="AN130" s="85">
        <f t="shared" si="297"/>
        <v>42</v>
      </c>
      <c r="AO130" s="85">
        <f t="shared" si="297"/>
        <v>70</v>
      </c>
      <c r="AP130" s="85">
        <f t="shared" si="297"/>
        <v>65</v>
      </c>
      <c r="AQ130" s="85">
        <f t="shared" si="297"/>
        <v>38</v>
      </c>
      <c r="AR130" s="85">
        <f t="shared" si="297"/>
        <v>72</v>
      </c>
      <c r="AS130" s="85">
        <f t="shared" si="297"/>
        <v>57</v>
      </c>
      <c r="AT130" s="85">
        <f t="shared" si="297"/>
        <v>67</v>
      </c>
      <c r="AU130" s="85">
        <f t="shared" si="297"/>
        <v>52</v>
      </c>
      <c r="AV130" s="85">
        <f t="shared" si="297"/>
        <v>40</v>
      </c>
      <c r="AW130" s="85">
        <f t="shared" si="297"/>
        <v>173</v>
      </c>
      <c r="AX130" s="85">
        <f t="shared" si="297"/>
        <v>116</v>
      </c>
      <c r="AY130" s="85">
        <f t="shared" si="297"/>
        <v>56</v>
      </c>
      <c r="AZ130" s="85">
        <f t="shared" si="297"/>
        <v>31</v>
      </c>
      <c r="BA130" s="85">
        <f t="shared" si="297"/>
        <v>32</v>
      </c>
      <c r="BB130" s="85">
        <f t="shared" si="297"/>
        <v>84</v>
      </c>
      <c r="BC130" s="85">
        <f t="shared" si="297"/>
        <v>109</v>
      </c>
      <c r="BD130" s="85">
        <f t="shared" si="297"/>
        <v>26</v>
      </c>
      <c r="BE130" s="85">
        <f t="shared" si="297"/>
        <v>80</v>
      </c>
      <c r="BF130" s="85">
        <f t="shared" si="297"/>
        <v>66</v>
      </c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08"/>
      <c r="BW130" s="108"/>
      <c r="BX130" s="108"/>
      <c r="BY130" s="108"/>
      <c r="BZ130" s="108"/>
      <c r="CA130" s="101">
        <v>3</v>
      </c>
    </row>
    <row r="131" spans="3:79" x14ac:dyDescent="0.25">
      <c r="C131" t="str">
        <f t="shared" si="296"/>
        <v xml:space="preserve">Ancona </v>
      </c>
      <c r="D131" s="105">
        <f ca="1">HLOOKUP(Italia!$B$170,$F$128:$BZ$235,$CA131,FALSE)</f>
        <v>4</v>
      </c>
      <c r="G131" s="85">
        <f t="shared" ref="G131:BF131" si="298">+G4-F4</f>
        <v>10</v>
      </c>
      <c r="H131" s="85">
        <f t="shared" si="298"/>
        <v>4</v>
      </c>
      <c r="I131" s="85">
        <f t="shared" si="298"/>
        <v>15</v>
      </c>
      <c r="J131" s="85">
        <f t="shared" si="298"/>
        <v>16</v>
      </c>
      <c r="K131" s="85">
        <f t="shared" si="298"/>
        <v>9</v>
      </c>
      <c r="L131" s="85">
        <f t="shared" si="298"/>
        <v>18</v>
      </c>
      <c r="M131" s="85">
        <f t="shared" si="298"/>
        <v>29</v>
      </c>
      <c r="N131" s="85">
        <f t="shared" si="298"/>
        <v>32</v>
      </c>
      <c r="O131" s="85">
        <f t="shared" si="298"/>
        <v>16</v>
      </c>
      <c r="P131" s="85">
        <f t="shared" si="298"/>
        <v>57</v>
      </c>
      <c r="Q131" s="85">
        <f t="shared" si="298"/>
        <v>52</v>
      </c>
      <c r="R131" s="85">
        <f t="shared" si="298"/>
        <v>56</v>
      </c>
      <c r="S131" s="85">
        <f t="shared" si="298"/>
        <v>33</v>
      </c>
      <c r="T131" s="85">
        <f t="shared" si="298"/>
        <v>47</v>
      </c>
      <c r="U131" s="85">
        <f t="shared" si="298"/>
        <v>44</v>
      </c>
      <c r="V131" s="85">
        <f t="shared" si="298"/>
        <v>66</v>
      </c>
      <c r="W131" s="85">
        <f t="shared" si="298"/>
        <v>51</v>
      </c>
      <c r="X131" s="85">
        <f t="shared" si="298"/>
        <v>112</v>
      </c>
      <c r="Y131" s="85">
        <f t="shared" si="298"/>
        <v>26</v>
      </c>
      <c r="Z131" s="85">
        <f t="shared" si="298"/>
        <v>49</v>
      </c>
      <c r="AA131" s="85">
        <f t="shared" si="298"/>
        <v>69</v>
      </c>
      <c r="AB131" s="85">
        <f t="shared" si="298"/>
        <v>49</v>
      </c>
      <c r="AC131" s="85">
        <f t="shared" si="298"/>
        <v>36</v>
      </c>
      <c r="AD131" s="85">
        <f t="shared" si="298"/>
        <v>39</v>
      </c>
      <c r="AE131" s="85">
        <f t="shared" si="298"/>
        <v>75</v>
      </c>
      <c r="AF131" s="85">
        <f t="shared" si="298"/>
        <v>41</v>
      </c>
      <c r="AG131" s="85">
        <f t="shared" si="298"/>
        <v>56</v>
      </c>
      <c r="AH131" s="85">
        <f t="shared" si="298"/>
        <v>58</v>
      </c>
      <c r="AI131" s="85">
        <f t="shared" si="298"/>
        <v>37</v>
      </c>
      <c r="AJ131" s="85">
        <f t="shared" si="298"/>
        <v>52</v>
      </c>
      <c r="AK131" s="85">
        <f t="shared" si="298"/>
        <v>27</v>
      </c>
      <c r="AL131" s="85">
        <f t="shared" si="298"/>
        <v>66</v>
      </c>
      <c r="AM131" s="85">
        <f t="shared" si="298"/>
        <v>45</v>
      </c>
      <c r="AN131" s="85">
        <f t="shared" si="298"/>
        <v>28</v>
      </c>
      <c r="AO131" s="85">
        <f t="shared" si="298"/>
        <v>26</v>
      </c>
      <c r="AP131" s="85">
        <f t="shared" si="298"/>
        <v>26</v>
      </c>
      <c r="AQ131" s="85">
        <f t="shared" si="298"/>
        <v>20</v>
      </c>
      <c r="AR131" s="85">
        <f t="shared" si="298"/>
        <v>46</v>
      </c>
      <c r="AS131" s="85">
        <f t="shared" si="298"/>
        <v>43</v>
      </c>
      <c r="AT131" s="85">
        <f t="shared" si="298"/>
        <v>15</v>
      </c>
      <c r="AU131" s="85">
        <f t="shared" si="298"/>
        <v>24</v>
      </c>
      <c r="AV131" s="85">
        <f t="shared" si="298"/>
        <v>18</v>
      </c>
      <c r="AW131" s="85">
        <f t="shared" si="298"/>
        <v>17</v>
      </c>
      <c r="AX131" s="85">
        <f t="shared" si="298"/>
        <v>22</v>
      </c>
      <c r="AY131" s="85">
        <f t="shared" si="298"/>
        <v>16</v>
      </c>
      <c r="AZ131" s="85">
        <f t="shared" si="298"/>
        <v>16</v>
      </c>
      <c r="BA131" s="85">
        <f t="shared" si="298"/>
        <v>19</v>
      </c>
      <c r="BB131" s="85">
        <f t="shared" si="298"/>
        <v>23</v>
      </c>
      <c r="BC131" s="85">
        <f t="shared" si="298"/>
        <v>4</v>
      </c>
      <c r="BD131" s="85">
        <f t="shared" si="298"/>
        <v>4</v>
      </c>
      <c r="BE131" s="85">
        <f t="shared" si="298"/>
        <v>17</v>
      </c>
      <c r="BF131" s="85">
        <f t="shared" si="298"/>
        <v>4</v>
      </c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08"/>
      <c r="BV131" s="108"/>
      <c r="BW131" s="108"/>
      <c r="BX131" s="108"/>
      <c r="BY131" s="108"/>
      <c r="BZ131" s="108"/>
      <c r="CA131" s="101">
        <v>4</v>
      </c>
    </row>
    <row r="132" spans="3:79" x14ac:dyDescent="0.25">
      <c r="C132" t="str">
        <f t="shared" si="296"/>
        <v xml:space="preserve">Aosta </v>
      </c>
      <c r="D132" s="105">
        <f ca="1">HLOOKUP(Italia!$B$170,$F$128:$BZ$235,$CA132,FALSE)</f>
        <v>0</v>
      </c>
      <c r="G132" s="85">
        <f t="shared" ref="G132:BF132" si="299">+G5-F5</f>
        <v>2</v>
      </c>
      <c r="H132" s="85">
        <f t="shared" si="299"/>
        <v>5</v>
      </c>
      <c r="I132" s="85">
        <f t="shared" si="299"/>
        <v>1</v>
      </c>
      <c r="J132" s="85">
        <f t="shared" si="299"/>
        <v>1</v>
      </c>
      <c r="K132" s="85">
        <f t="shared" si="299"/>
        <v>6</v>
      </c>
      <c r="L132" s="85">
        <f t="shared" si="299"/>
        <v>2</v>
      </c>
      <c r="M132" s="85">
        <f t="shared" si="299"/>
        <v>3</v>
      </c>
      <c r="N132" s="85">
        <f t="shared" si="299"/>
        <v>7</v>
      </c>
      <c r="O132" s="85">
        <f t="shared" si="299"/>
        <v>1</v>
      </c>
      <c r="P132" s="85">
        <f t="shared" si="299"/>
        <v>14</v>
      </c>
      <c r="Q132" s="85">
        <f t="shared" si="299"/>
        <v>15</v>
      </c>
      <c r="R132" s="85">
        <f t="shared" si="299"/>
        <v>48</v>
      </c>
      <c r="S132" s="85">
        <f t="shared" si="299"/>
        <v>31</v>
      </c>
      <c r="T132" s="85">
        <f t="shared" si="299"/>
        <v>29</v>
      </c>
      <c r="U132" s="85">
        <f t="shared" si="299"/>
        <v>50</v>
      </c>
      <c r="V132" s="85">
        <f t="shared" si="299"/>
        <v>49</v>
      </c>
      <c r="W132" s="85">
        <f t="shared" si="299"/>
        <v>49</v>
      </c>
      <c r="X132" s="85">
        <f t="shared" si="299"/>
        <v>51</v>
      </c>
      <c r="Y132" s="85">
        <f t="shared" si="299"/>
        <v>29</v>
      </c>
      <c r="Z132" s="85">
        <f t="shared" si="299"/>
        <v>7</v>
      </c>
      <c r="AA132" s="85">
        <f t="shared" si="299"/>
        <v>1</v>
      </c>
      <c r="AB132" s="85">
        <f t="shared" si="299"/>
        <v>7</v>
      </c>
      <c r="AC132" s="85">
        <f t="shared" si="299"/>
        <v>44</v>
      </c>
      <c r="AD132" s="85">
        <f t="shared" si="299"/>
        <v>59</v>
      </c>
      <c r="AE132" s="85">
        <f t="shared" si="299"/>
        <v>73</v>
      </c>
      <c r="AF132" s="85">
        <f t="shared" si="299"/>
        <v>0</v>
      </c>
      <c r="AG132" s="85">
        <f t="shared" si="299"/>
        <v>44</v>
      </c>
      <c r="AH132" s="85">
        <f t="shared" si="299"/>
        <v>3</v>
      </c>
      <c r="AI132" s="85">
        <f t="shared" si="299"/>
        <v>37</v>
      </c>
      <c r="AJ132" s="85">
        <f t="shared" si="299"/>
        <v>51</v>
      </c>
      <c r="AK132" s="85">
        <f t="shared" si="299"/>
        <v>29</v>
      </c>
      <c r="AL132" s="85">
        <f t="shared" si="299"/>
        <v>34</v>
      </c>
      <c r="AM132" s="85">
        <f t="shared" si="299"/>
        <v>23</v>
      </c>
      <c r="AN132" s="85">
        <f t="shared" si="299"/>
        <v>30</v>
      </c>
      <c r="AO132" s="85">
        <f t="shared" si="299"/>
        <v>15</v>
      </c>
      <c r="AP132" s="85">
        <f t="shared" si="299"/>
        <v>18</v>
      </c>
      <c r="AQ132" s="85">
        <f t="shared" si="299"/>
        <v>11</v>
      </c>
      <c r="AR132" s="85">
        <f t="shared" si="299"/>
        <v>23</v>
      </c>
      <c r="AS132" s="85">
        <f t="shared" si="299"/>
        <v>19</v>
      </c>
      <c r="AT132" s="85">
        <f t="shared" si="299"/>
        <v>6</v>
      </c>
      <c r="AU132" s="85">
        <f t="shared" si="299"/>
        <v>20</v>
      </c>
      <c r="AV132" s="85">
        <f t="shared" si="299"/>
        <v>11</v>
      </c>
      <c r="AW132" s="85">
        <f t="shared" si="299"/>
        <v>13</v>
      </c>
      <c r="AX132" s="85">
        <f t="shared" si="299"/>
        <v>22</v>
      </c>
      <c r="AY132" s="85">
        <f t="shared" si="299"/>
        <v>80</v>
      </c>
      <c r="AZ132" s="85">
        <f t="shared" si="299"/>
        <v>15</v>
      </c>
      <c r="BA132" s="85">
        <f t="shared" si="299"/>
        <v>0</v>
      </c>
      <c r="BB132" s="85">
        <f t="shared" si="299"/>
        <v>5</v>
      </c>
      <c r="BC132" s="85">
        <f t="shared" si="299"/>
        <v>2</v>
      </c>
      <c r="BD132" s="85">
        <f t="shared" si="299"/>
        <v>1</v>
      </c>
      <c r="BE132" s="85">
        <f t="shared" si="299"/>
        <v>4</v>
      </c>
      <c r="BF132" s="85">
        <f t="shared" si="299"/>
        <v>0</v>
      </c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R132" s="108"/>
      <c r="BS132" s="108"/>
      <c r="BT132" s="108"/>
      <c r="BU132" s="108"/>
      <c r="BV132" s="108"/>
      <c r="BW132" s="108"/>
      <c r="BX132" s="108"/>
      <c r="BY132" s="108"/>
      <c r="BZ132" s="108"/>
      <c r="CA132" s="101">
        <v>5</v>
      </c>
    </row>
    <row r="133" spans="3:79" x14ac:dyDescent="0.25">
      <c r="C133" t="str">
        <f t="shared" si="296"/>
        <v xml:space="preserve">Arezzo </v>
      </c>
      <c r="D133" s="105">
        <f ca="1">HLOOKUP(Italia!$B$170,$F$128:$BZ$235,$CA133,FALSE)</f>
        <v>4</v>
      </c>
      <c r="G133" s="85">
        <f t="shared" ref="G133:BF133" si="300">+G6-F6</f>
        <v>3</v>
      </c>
      <c r="H133" s="85">
        <f t="shared" si="300"/>
        <v>2</v>
      </c>
      <c r="I133" s="85">
        <f t="shared" si="300"/>
        <v>1</v>
      </c>
      <c r="J133" s="85">
        <f t="shared" si="300"/>
        <v>1</v>
      </c>
      <c r="K133" s="85">
        <f t="shared" si="300"/>
        <v>3</v>
      </c>
      <c r="L133" s="85">
        <f t="shared" si="300"/>
        <v>1</v>
      </c>
      <c r="M133" s="85">
        <f t="shared" si="300"/>
        <v>1</v>
      </c>
      <c r="N133" s="85">
        <f t="shared" si="300"/>
        <v>0</v>
      </c>
      <c r="O133" s="85">
        <f t="shared" si="300"/>
        <v>2</v>
      </c>
      <c r="P133" s="85">
        <f t="shared" si="300"/>
        <v>11</v>
      </c>
      <c r="Q133" s="85">
        <f t="shared" si="300"/>
        <v>14</v>
      </c>
      <c r="R133" s="85">
        <f t="shared" si="300"/>
        <v>2</v>
      </c>
      <c r="S133" s="85">
        <f t="shared" si="300"/>
        <v>28</v>
      </c>
      <c r="T133" s="85">
        <f t="shared" si="300"/>
        <v>71</v>
      </c>
      <c r="U133" s="85">
        <f t="shared" si="300"/>
        <v>-29</v>
      </c>
      <c r="V133" s="85">
        <f t="shared" si="300"/>
        <v>11</v>
      </c>
      <c r="W133" s="85">
        <f t="shared" si="300"/>
        <v>12</v>
      </c>
      <c r="X133" s="85">
        <f t="shared" si="300"/>
        <v>18</v>
      </c>
      <c r="Y133" s="85">
        <f t="shared" si="300"/>
        <v>47</v>
      </c>
      <c r="Z133" s="85">
        <f t="shared" si="300"/>
        <v>10</v>
      </c>
      <c r="AA133" s="85">
        <f t="shared" si="300"/>
        <v>18</v>
      </c>
      <c r="AB133" s="85">
        <f t="shared" si="300"/>
        <v>20</v>
      </c>
      <c r="AC133" s="85">
        <f t="shared" si="300"/>
        <v>0</v>
      </c>
      <c r="AD133" s="85">
        <f t="shared" si="300"/>
        <v>23</v>
      </c>
      <c r="AE133" s="85">
        <f t="shared" si="300"/>
        <v>12</v>
      </c>
      <c r="AF133" s="85">
        <f t="shared" si="300"/>
        <v>26</v>
      </c>
      <c r="AG133" s="85">
        <f t="shared" si="300"/>
        <v>22</v>
      </c>
      <c r="AH133" s="85">
        <f t="shared" si="300"/>
        <v>11</v>
      </c>
      <c r="AI133" s="85">
        <f t="shared" si="300"/>
        <v>14</v>
      </c>
      <c r="AJ133" s="85">
        <f t="shared" si="300"/>
        <v>1</v>
      </c>
      <c r="AK133" s="85">
        <f t="shared" si="300"/>
        <v>12</v>
      </c>
      <c r="AL133" s="85">
        <f t="shared" si="300"/>
        <v>8</v>
      </c>
      <c r="AM133" s="85">
        <f t="shared" si="300"/>
        <v>9</v>
      </c>
      <c r="AN133" s="85">
        <f t="shared" si="300"/>
        <v>9</v>
      </c>
      <c r="AO133" s="85">
        <f t="shared" si="300"/>
        <v>2</v>
      </c>
      <c r="AP133" s="85">
        <f t="shared" si="300"/>
        <v>1</v>
      </c>
      <c r="AQ133" s="85">
        <f t="shared" si="300"/>
        <v>4</v>
      </c>
      <c r="AR133" s="85">
        <f t="shared" si="300"/>
        <v>14</v>
      </c>
      <c r="AS133" s="85">
        <f t="shared" si="300"/>
        <v>12</v>
      </c>
      <c r="AT133" s="85">
        <f t="shared" si="300"/>
        <v>24</v>
      </c>
      <c r="AU133" s="85">
        <f t="shared" si="300"/>
        <v>34</v>
      </c>
      <c r="AV133" s="85">
        <f t="shared" si="300"/>
        <v>35</v>
      </c>
      <c r="AW133" s="85">
        <f t="shared" si="300"/>
        <v>8</v>
      </c>
      <c r="AX133" s="85">
        <f t="shared" si="300"/>
        <v>11</v>
      </c>
      <c r="AY133" s="85">
        <f t="shared" si="300"/>
        <v>7</v>
      </c>
      <c r="AZ133" s="85">
        <f t="shared" si="300"/>
        <v>10</v>
      </c>
      <c r="BA133" s="85">
        <f t="shared" si="300"/>
        <v>9</v>
      </c>
      <c r="BB133" s="85">
        <f t="shared" si="300"/>
        <v>13</v>
      </c>
      <c r="BC133" s="85">
        <f t="shared" si="300"/>
        <v>7</v>
      </c>
      <c r="BD133" s="85">
        <f t="shared" si="300"/>
        <v>10</v>
      </c>
      <c r="BE133" s="85">
        <f t="shared" si="300"/>
        <v>9</v>
      </c>
      <c r="BF133" s="85">
        <f t="shared" si="300"/>
        <v>4</v>
      </c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8"/>
      <c r="BW133" s="108"/>
      <c r="BX133" s="108"/>
      <c r="BY133" s="108"/>
      <c r="BZ133" s="108"/>
      <c r="CA133" s="101">
        <v>6</v>
      </c>
    </row>
    <row r="134" spans="3:79" x14ac:dyDescent="0.25">
      <c r="C134" t="str">
        <f t="shared" si="296"/>
        <v xml:space="preserve">Ascoli Piceno </v>
      </c>
      <c r="D134" s="105">
        <f ca="1">HLOOKUP(Italia!$B$170,$F$128:$BZ$235,$CA134,FALSE)</f>
        <v>1</v>
      </c>
      <c r="G134" s="85">
        <f t="shared" ref="G134:BF134" si="301">+G7-F7</f>
        <v>0</v>
      </c>
      <c r="H134" s="85">
        <f t="shared" si="301"/>
        <v>0</v>
      </c>
      <c r="I134" s="85">
        <f t="shared" si="301"/>
        <v>0</v>
      </c>
      <c r="J134" s="85">
        <f t="shared" si="301"/>
        <v>0</v>
      </c>
      <c r="K134" s="85">
        <f t="shared" si="301"/>
        <v>0</v>
      </c>
      <c r="L134" s="85">
        <f t="shared" si="301"/>
        <v>0</v>
      </c>
      <c r="M134" s="85">
        <f t="shared" si="301"/>
        <v>1</v>
      </c>
      <c r="N134" s="85">
        <f t="shared" si="301"/>
        <v>0</v>
      </c>
      <c r="O134" s="85">
        <f t="shared" si="301"/>
        <v>1</v>
      </c>
      <c r="P134" s="85">
        <f t="shared" si="301"/>
        <v>5</v>
      </c>
      <c r="Q134" s="85">
        <f t="shared" si="301"/>
        <v>7</v>
      </c>
      <c r="R134" s="85">
        <f t="shared" si="301"/>
        <v>7</v>
      </c>
      <c r="S134" s="85">
        <f t="shared" si="301"/>
        <v>2</v>
      </c>
      <c r="T134" s="85">
        <f t="shared" si="301"/>
        <v>2</v>
      </c>
      <c r="U134" s="85">
        <f t="shared" si="301"/>
        <v>2</v>
      </c>
      <c r="V134" s="85">
        <f t="shared" si="301"/>
        <v>16</v>
      </c>
      <c r="W134" s="85">
        <f t="shared" si="301"/>
        <v>7</v>
      </c>
      <c r="X134" s="85">
        <f t="shared" si="301"/>
        <v>6</v>
      </c>
      <c r="Y134" s="85">
        <f t="shared" si="301"/>
        <v>5</v>
      </c>
      <c r="Z134" s="85">
        <f t="shared" si="301"/>
        <v>3</v>
      </c>
      <c r="AA134" s="85">
        <f t="shared" si="301"/>
        <v>16</v>
      </c>
      <c r="AB134" s="85">
        <f t="shared" si="301"/>
        <v>31</v>
      </c>
      <c r="AC134" s="85">
        <f t="shared" si="301"/>
        <v>7</v>
      </c>
      <c r="AD134" s="85">
        <f t="shared" si="301"/>
        <v>45</v>
      </c>
      <c r="AE134" s="85">
        <f t="shared" si="301"/>
        <v>16</v>
      </c>
      <c r="AF134" s="85">
        <f t="shared" si="301"/>
        <v>18</v>
      </c>
      <c r="AG134" s="85">
        <f t="shared" si="301"/>
        <v>25</v>
      </c>
      <c r="AH134" s="85">
        <f t="shared" si="301"/>
        <v>2</v>
      </c>
      <c r="AI134" s="85">
        <f t="shared" si="301"/>
        <v>3</v>
      </c>
      <c r="AJ134" s="85">
        <f t="shared" si="301"/>
        <v>5</v>
      </c>
      <c r="AK134" s="85">
        <f t="shared" si="301"/>
        <v>1</v>
      </c>
      <c r="AL134" s="85">
        <f t="shared" si="301"/>
        <v>2</v>
      </c>
      <c r="AM134" s="85">
        <f t="shared" si="301"/>
        <v>0</v>
      </c>
      <c r="AN134" s="85">
        <f t="shared" si="301"/>
        <v>0</v>
      </c>
      <c r="AO134" s="85">
        <f t="shared" si="301"/>
        <v>1</v>
      </c>
      <c r="AP134" s="85">
        <f t="shared" si="301"/>
        <v>0</v>
      </c>
      <c r="AQ134" s="85">
        <f t="shared" si="301"/>
        <v>1</v>
      </c>
      <c r="AR134" s="85">
        <f t="shared" si="301"/>
        <v>12</v>
      </c>
      <c r="AS134" s="85">
        <f t="shared" si="301"/>
        <v>4</v>
      </c>
      <c r="AT134" s="85">
        <f t="shared" si="301"/>
        <v>1</v>
      </c>
      <c r="AU134" s="85">
        <f t="shared" si="301"/>
        <v>0</v>
      </c>
      <c r="AV134" s="85">
        <f t="shared" si="301"/>
        <v>5</v>
      </c>
      <c r="AW134" s="85">
        <f t="shared" si="301"/>
        <v>7</v>
      </c>
      <c r="AX134" s="85">
        <f t="shared" si="301"/>
        <v>2</v>
      </c>
      <c r="AY134" s="85">
        <f t="shared" si="301"/>
        <v>3</v>
      </c>
      <c r="AZ134" s="85">
        <f t="shared" si="301"/>
        <v>0</v>
      </c>
      <c r="BA134" s="85">
        <f t="shared" si="301"/>
        <v>0</v>
      </c>
      <c r="BB134" s="85">
        <f t="shared" si="301"/>
        <v>0</v>
      </c>
      <c r="BC134" s="85">
        <f t="shared" si="301"/>
        <v>2</v>
      </c>
      <c r="BD134" s="85">
        <f t="shared" si="301"/>
        <v>1</v>
      </c>
      <c r="BE134" s="85">
        <f t="shared" si="301"/>
        <v>1</v>
      </c>
      <c r="BF134" s="85">
        <f t="shared" si="301"/>
        <v>1</v>
      </c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08"/>
      <c r="BW134" s="108"/>
      <c r="BX134" s="108"/>
      <c r="BY134" s="108"/>
      <c r="BZ134" s="108"/>
      <c r="CA134" s="101">
        <v>7</v>
      </c>
    </row>
    <row r="135" spans="3:79" x14ac:dyDescent="0.25">
      <c r="C135" t="str">
        <f t="shared" si="296"/>
        <v xml:space="preserve">Asti </v>
      </c>
      <c r="D135" s="105">
        <f ca="1">HLOOKUP(Italia!$B$170,$F$128:$BZ$235,$CA135,FALSE)</f>
        <v>33</v>
      </c>
      <c r="G135" s="85">
        <f t="shared" ref="G135:BF135" si="302">+G8-F8</f>
        <v>2</v>
      </c>
      <c r="H135" s="85">
        <f t="shared" si="302"/>
        <v>4</v>
      </c>
      <c r="I135" s="85">
        <f t="shared" si="302"/>
        <v>3</v>
      </c>
      <c r="J135" s="85">
        <f t="shared" si="302"/>
        <v>8</v>
      </c>
      <c r="K135" s="85">
        <f t="shared" si="302"/>
        <v>0</v>
      </c>
      <c r="L135" s="85">
        <f t="shared" si="302"/>
        <v>0</v>
      </c>
      <c r="M135" s="85">
        <f t="shared" si="302"/>
        <v>10</v>
      </c>
      <c r="N135" s="85">
        <f t="shared" si="302"/>
        <v>1</v>
      </c>
      <c r="O135" s="85">
        <f t="shared" si="302"/>
        <v>1</v>
      </c>
      <c r="P135" s="85">
        <f t="shared" si="302"/>
        <v>17</v>
      </c>
      <c r="Q135" s="85">
        <f t="shared" si="302"/>
        <v>0</v>
      </c>
      <c r="R135" s="85">
        <f t="shared" si="302"/>
        <v>0</v>
      </c>
      <c r="S135" s="85">
        <f t="shared" si="302"/>
        <v>3</v>
      </c>
      <c r="T135" s="85">
        <f t="shared" si="302"/>
        <v>11</v>
      </c>
      <c r="U135" s="85">
        <f t="shared" si="302"/>
        <v>0</v>
      </c>
      <c r="V135" s="85">
        <f t="shared" si="302"/>
        <v>50</v>
      </c>
      <c r="W135" s="85">
        <f t="shared" si="302"/>
        <v>15</v>
      </c>
      <c r="X135" s="85">
        <f t="shared" si="302"/>
        <v>15</v>
      </c>
      <c r="Y135" s="85">
        <f t="shared" si="302"/>
        <v>28</v>
      </c>
      <c r="Z135" s="85">
        <f t="shared" si="302"/>
        <v>26</v>
      </c>
      <c r="AA135" s="85">
        <f t="shared" si="302"/>
        <v>26</v>
      </c>
      <c r="AB135" s="85">
        <f t="shared" si="302"/>
        <v>21</v>
      </c>
      <c r="AC135" s="85">
        <f t="shared" si="302"/>
        <v>21</v>
      </c>
      <c r="AD135" s="85">
        <f t="shared" si="302"/>
        <v>15</v>
      </c>
      <c r="AE135" s="85">
        <f t="shared" si="302"/>
        <v>10</v>
      </c>
      <c r="AF135" s="85">
        <f t="shared" si="302"/>
        <v>74</v>
      </c>
      <c r="AG135" s="85">
        <f t="shared" si="302"/>
        <v>32</v>
      </c>
      <c r="AH135" s="85">
        <f t="shared" si="302"/>
        <v>27</v>
      </c>
      <c r="AI135" s="85">
        <f t="shared" si="302"/>
        <v>40</v>
      </c>
      <c r="AJ135" s="85">
        <f t="shared" si="302"/>
        <v>22</v>
      </c>
      <c r="AK135" s="85">
        <f t="shared" si="302"/>
        <v>37</v>
      </c>
      <c r="AL135" s="85">
        <f t="shared" si="302"/>
        <v>36</v>
      </c>
      <c r="AM135" s="85">
        <f t="shared" si="302"/>
        <v>13</v>
      </c>
      <c r="AN135" s="85">
        <f t="shared" si="302"/>
        <v>20</v>
      </c>
      <c r="AO135" s="85">
        <f t="shared" si="302"/>
        <v>14</v>
      </c>
      <c r="AP135" s="85">
        <f t="shared" si="302"/>
        <v>12</v>
      </c>
      <c r="AQ135" s="85">
        <f t="shared" si="302"/>
        <v>48</v>
      </c>
      <c r="AR135" s="85">
        <f t="shared" si="302"/>
        <v>42</v>
      </c>
      <c r="AS135" s="85">
        <f t="shared" si="302"/>
        <v>34</v>
      </c>
      <c r="AT135" s="85">
        <f t="shared" si="302"/>
        <v>14</v>
      </c>
      <c r="AU135" s="85">
        <f t="shared" si="302"/>
        <v>75</v>
      </c>
      <c r="AV135" s="85">
        <f t="shared" si="302"/>
        <v>29</v>
      </c>
      <c r="AW135" s="85">
        <f t="shared" si="302"/>
        <v>28</v>
      </c>
      <c r="AX135" s="85">
        <f t="shared" si="302"/>
        <v>32</v>
      </c>
      <c r="AY135" s="85">
        <f t="shared" si="302"/>
        <v>81</v>
      </c>
      <c r="AZ135" s="85">
        <f t="shared" si="302"/>
        <v>26</v>
      </c>
      <c r="BA135" s="85">
        <f t="shared" si="302"/>
        <v>78</v>
      </c>
      <c r="BB135" s="85">
        <f t="shared" si="302"/>
        <v>70</v>
      </c>
      <c r="BC135" s="85">
        <f t="shared" si="302"/>
        <v>43</v>
      </c>
      <c r="BD135" s="85">
        <f t="shared" si="302"/>
        <v>24</v>
      </c>
      <c r="BE135" s="85">
        <f t="shared" si="302"/>
        <v>64</v>
      </c>
      <c r="BF135" s="85">
        <f t="shared" si="302"/>
        <v>33</v>
      </c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8"/>
      <c r="BW135" s="108"/>
      <c r="BX135" s="108"/>
      <c r="BY135" s="108"/>
      <c r="BZ135" s="108"/>
      <c r="CA135" s="101">
        <v>8</v>
      </c>
    </row>
    <row r="136" spans="3:79" x14ac:dyDescent="0.25">
      <c r="C136" t="str">
        <f t="shared" si="296"/>
        <v xml:space="preserve">Avellino </v>
      </c>
      <c r="D136" s="105">
        <f ca="1">HLOOKUP(Italia!$B$170,$F$128:$BZ$235,$CA136,FALSE)</f>
        <v>2</v>
      </c>
      <c r="G136" s="85">
        <f t="shared" ref="G136:BF136" si="303">+G9-F9</f>
        <v>0</v>
      </c>
      <c r="H136" s="85">
        <f t="shared" si="303"/>
        <v>0</v>
      </c>
      <c r="I136" s="85">
        <f t="shared" si="303"/>
        <v>0</v>
      </c>
      <c r="J136" s="85">
        <f t="shared" si="303"/>
        <v>3</v>
      </c>
      <c r="K136" s="85">
        <f t="shared" si="303"/>
        <v>0</v>
      </c>
      <c r="L136" s="85">
        <f t="shared" si="303"/>
        <v>0</v>
      </c>
      <c r="M136" s="85">
        <f t="shared" si="303"/>
        <v>4</v>
      </c>
      <c r="N136" s="85">
        <f t="shared" si="303"/>
        <v>5</v>
      </c>
      <c r="O136" s="85">
        <f t="shared" si="303"/>
        <v>2</v>
      </c>
      <c r="P136" s="85">
        <f t="shared" si="303"/>
        <v>5</v>
      </c>
      <c r="Q136" s="85">
        <f t="shared" si="303"/>
        <v>18</v>
      </c>
      <c r="R136" s="85">
        <f t="shared" si="303"/>
        <v>12</v>
      </c>
      <c r="S136" s="85">
        <f t="shared" si="303"/>
        <v>7</v>
      </c>
      <c r="T136" s="85">
        <f t="shared" si="303"/>
        <v>0</v>
      </c>
      <c r="U136" s="85">
        <f t="shared" si="303"/>
        <v>32</v>
      </c>
      <c r="V136" s="85">
        <f t="shared" si="303"/>
        <v>9</v>
      </c>
      <c r="W136" s="85">
        <f t="shared" si="303"/>
        <v>27</v>
      </c>
      <c r="X136" s="85">
        <f t="shared" si="303"/>
        <v>8</v>
      </c>
      <c r="Y136" s="85">
        <f t="shared" si="303"/>
        <v>13</v>
      </c>
      <c r="Z136" s="85">
        <f t="shared" si="303"/>
        <v>10</v>
      </c>
      <c r="AA136" s="85">
        <f t="shared" si="303"/>
        <v>17</v>
      </c>
      <c r="AB136" s="85">
        <f t="shared" si="303"/>
        <v>8</v>
      </c>
      <c r="AC136" s="85">
        <f t="shared" si="303"/>
        <v>2</v>
      </c>
      <c r="AD136" s="85">
        <f t="shared" si="303"/>
        <v>11</v>
      </c>
      <c r="AE136" s="85">
        <f t="shared" si="303"/>
        <v>15</v>
      </c>
      <c r="AF136" s="85">
        <f t="shared" si="303"/>
        <v>12</v>
      </c>
      <c r="AG136" s="85">
        <f t="shared" si="303"/>
        <v>6</v>
      </c>
      <c r="AH136" s="85">
        <f t="shared" si="303"/>
        <v>32</v>
      </c>
      <c r="AI136" s="85">
        <f t="shared" si="303"/>
        <v>32</v>
      </c>
      <c r="AJ136" s="85">
        <f t="shared" si="303"/>
        <v>50</v>
      </c>
      <c r="AK136" s="85">
        <f t="shared" si="303"/>
        <v>11</v>
      </c>
      <c r="AL136" s="85">
        <f t="shared" si="303"/>
        <v>4</v>
      </c>
      <c r="AM136" s="85">
        <f t="shared" si="303"/>
        <v>18</v>
      </c>
      <c r="AN136" s="85">
        <f t="shared" si="303"/>
        <v>2</v>
      </c>
      <c r="AO136" s="85">
        <f t="shared" si="303"/>
        <v>3</v>
      </c>
      <c r="AP136" s="85">
        <f t="shared" si="303"/>
        <v>1</v>
      </c>
      <c r="AQ136" s="85">
        <f t="shared" si="303"/>
        <v>18</v>
      </c>
      <c r="AR136" s="85">
        <f t="shared" si="303"/>
        <v>2</v>
      </c>
      <c r="AS136" s="85">
        <f t="shared" si="303"/>
        <v>1</v>
      </c>
      <c r="AT136" s="85">
        <f t="shared" si="303"/>
        <v>1</v>
      </c>
      <c r="AU136" s="85">
        <f t="shared" si="303"/>
        <v>1</v>
      </c>
      <c r="AV136" s="85">
        <f t="shared" si="303"/>
        <v>5</v>
      </c>
      <c r="AW136" s="85">
        <f t="shared" si="303"/>
        <v>9</v>
      </c>
      <c r="AX136" s="85">
        <f t="shared" si="303"/>
        <v>7</v>
      </c>
      <c r="AY136" s="85">
        <f t="shared" si="303"/>
        <v>2</v>
      </c>
      <c r="AZ136" s="85">
        <f t="shared" si="303"/>
        <v>2</v>
      </c>
      <c r="BA136" s="85">
        <f t="shared" si="303"/>
        <v>0</v>
      </c>
      <c r="BB136" s="85">
        <f t="shared" si="303"/>
        <v>1</v>
      </c>
      <c r="BC136" s="85">
        <f t="shared" si="303"/>
        <v>6</v>
      </c>
      <c r="BD136" s="85">
        <f t="shared" si="303"/>
        <v>-2</v>
      </c>
      <c r="BE136" s="85">
        <f t="shared" si="303"/>
        <v>2</v>
      </c>
      <c r="BF136" s="85">
        <f t="shared" si="303"/>
        <v>2</v>
      </c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/>
      <c r="BV136" s="108"/>
      <c r="BW136" s="108"/>
      <c r="BX136" s="108"/>
      <c r="BY136" s="108"/>
      <c r="BZ136" s="108"/>
      <c r="CA136" s="101">
        <v>9</v>
      </c>
    </row>
    <row r="137" spans="3:79" x14ac:dyDescent="0.25">
      <c r="C137" t="str">
        <f t="shared" si="296"/>
        <v xml:space="preserve">Bari </v>
      </c>
      <c r="D137" s="105">
        <f ca="1">HLOOKUP(Italia!$B$170,$F$128:$BZ$235,$CA137,FALSE)</f>
        <v>6</v>
      </c>
      <c r="G137" s="85">
        <f t="shared" ref="G137:BF137" si="304">+G10-F10</f>
        <v>0</v>
      </c>
      <c r="H137" s="85">
        <f t="shared" si="304"/>
        <v>1</v>
      </c>
      <c r="I137" s="85">
        <f t="shared" si="304"/>
        <v>2</v>
      </c>
      <c r="J137" s="85">
        <f t="shared" si="304"/>
        <v>0</v>
      </c>
      <c r="K137" s="85">
        <f t="shared" si="304"/>
        <v>1</v>
      </c>
      <c r="L137" s="85">
        <f t="shared" si="304"/>
        <v>9</v>
      </c>
      <c r="M137" s="85">
        <f t="shared" si="304"/>
        <v>3</v>
      </c>
      <c r="N137" s="85">
        <f t="shared" si="304"/>
        <v>7</v>
      </c>
      <c r="O137" s="85">
        <f t="shared" si="304"/>
        <v>13</v>
      </c>
      <c r="P137" s="85">
        <f t="shared" si="304"/>
        <v>4</v>
      </c>
      <c r="Q137" s="85">
        <f t="shared" si="304"/>
        <v>16</v>
      </c>
      <c r="R137" s="85">
        <f t="shared" si="304"/>
        <v>0</v>
      </c>
      <c r="S137" s="85">
        <f t="shared" si="304"/>
        <v>37</v>
      </c>
      <c r="T137" s="85">
        <f t="shared" si="304"/>
        <v>17</v>
      </c>
      <c r="U137" s="85">
        <f t="shared" si="304"/>
        <v>25</v>
      </c>
      <c r="V137" s="85">
        <f t="shared" si="304"/>
        <v>28</v>
      </c>
      <c r="W137" s="85">
        <f t="shared" si="304"/>
        <v>29</v>
      </c>
      <c r="X137" s="85">
        <f t="shared" si="304"/>
        <v>37</v>
      </c>
      <c r="Y137" s="85">
        <f t="shared" si="304"/>
        <v>37</v>
      </c>
      <c r="Z137" s="85">
        <f t="shared" si="304"/>
        <v>36</v>
      </c>
      <c r="AA137" s="85">
        <f t="shared" si="304"/>
        <v>32</v>
      </c>
      <c r="AB137" s="85">
        <f t="shared" si="304"/>
        <v>51</v>
      </c>
      <c r="AC137" s="85">
        <f t="shared" si="304"/>
        <v>57</v>
      </c>
      <c r="AD137" s="85">
        <f t="shared" si="304"/>
        <v>25</v>
      </c>
      <c r="AE137" s="85">
        <f t="shared" si="304"/>
        <v>49</v>
      </c>
      <c r="AF137" s="85">
        <f t="shared" si="304"/>
        <v>76</v>
      </c>
      <c r="AG137" s="85">
        <f t="shared" si="304"/>
        <v>22</v>
      </c>
      <c r="AH137" s="85">
        <f t="shared" si="304"/>
        <v>39</v>
      </c>
      <c r="AI137" s="85">
        <f t="shared" si="304"/>
        <v>45</v>
      </c>
      <c r="AJ137" s="85">
        <f t="shared" si="304"/>
        <v>41</v>
      </c>
      <c r="AK137" s="85">
        <f t="shared" si="304"/>
        <v>21</v>
      </c>
      <c r="AL137" s="85">
        <f t="shared" si="304"/>
        <v>28</v>
      </c>
      <c r="AM137" s="85">
        <f t="shared" si="304"/>
        <v>17</v>
      </c>
      <c r="AN137" s="85">
        <f t="shared" si="304"/>
        <v>27</v>
      </c>
      <c r="AO137" s="85">
        <f t="shared" si="304"/>
        <v>27</v>
      </c>
      <c r="AP137" s="85">
        <f t="shared" si="304"/>
        <v>9</v>
      </c>
      <c r="AQ137" s="85">
        <f t="shared" si="304"/>
        <v>16</v>
      </c>
      <c r="AR137" s="85">
        <f t="shared" si="304"/>
        <v>27</v>
      </c>
      <c r="AS137" s="85">
        <f t="shared" si="304"/>
        <v>8</v>
      </c>
      <c r="AT137" s="85">
        <f t="shared" si="304"/>
        <v>41</v>
      </c>
      <c r="AU137" s="85">
        <f t="shared" si="304"/>
        <v>27</v>
      </c>
      <c r="AV137" s="85">
        <f t="shared" si="304"/>
        <v>24</v>
      </c>
      <c r="AW137" s="85">
        <f t="shared" si="304"/>
        <v>16</v>
      </c>
      <c r="AX137" s="85">
        <f t="shared" si="304"/>
        <v>21</v>
      </c>
      <c r="AY137" s="85">
        <f t="shared" si="304"/>
        <v>25</v>
      </c>
      <c r="AZ137" s="85">
        <f t="shared" si="304"/>
        <v>35</v>
      </c>
      <c r="BA137" s="85">
        <f t="shared" si="304"/>
        <v>28</v>
      </c>
      <c r="BB137" s="85">
        <f t="shared" si="304"/>
        <v>22</v>
      </c>
      <c r="BC137" s="85">
        <f t="shared" si="304"/>
        <v>28</v>
      </c>
      <c r="BD137" s="85">
        <f t="shared" si="304"/>
        <v>59</v>
      </c>
      <c r="BE137" s="85">
        <f t="shared" si="304"/>
        <v>21</v>
      </c>
      <c r="BF137" s="85">
        <f t="shared" si="304"/>
        <v>6</v>
      </c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/>
      <c r="BU137" s="108"/>
      <c r="BV137" s="108"/>
      <c r="BW137" s="108"/>
      <c r="BX137" s="108"/>
      <c r="BY137" s="108"/>
      <c r="BZ137" s="108"/>
      <c r="CA137" s="101">
        <v>10</v>
      </c>
    </row>
    <row r="138" spans="3:79" x14ac:dyDescent="0.25">
      <c r="C138" t="str">
        <f t="shared" si="296"/>
        <v xml:space="preserve">Barletta-Andria-Trani </v>
      </c>
      <c r="D138" s="105">
        <f ca="1">HLOOKUP(Italia!$B$170,$F$128:$BZ$235,$CA138,FALSE)</f>
        <v>4</v>
      </c>
      <c r="G138" s="85">
        <f t="shared" ref="G138:BF138" si="305">+G11-F11</f>
        <v>0</v>
      </c>
      <c r="H138" s="85">
        <f t="shared" si="305"/>
        <v>0</v>
      </c>
      <c r="I138" s="85">
        <f t="shared" si="305"/>
        <v>1</v>
      </c>
      <c r="J138" s="85">
        <f t="shared" si="305"/>
        <v>1</v>
      </c>
      <c r="K138" s="85">
        <f t="shared" si="305"/>
        <v>0</v>
      </c>
      <c r="L138" s="85">
        <f t="shared" si="305"/>
        <v>0</v>
      </c>
      <c r="M138" s="85">
        <f t="shared" si="305"/>
        <v>1</v>
      </c>
      <c r="N138" s="85">
        <f t="shared" si="305"/>
        <v>2</v>
      </c>
      <c r="O138" s="85">
        <f t="shared" si="305"/>
        <v>4</v>
      </c>
      <c r="P138" s="85">
        <f t="shared" si="305"/>
        <v>7</v>
      </c>
      <c r="Q138" s="85">
        <f t="shared" si="305"/>
        <v>5</v>
      </c>
      <c r="R138" s="85">
        <f t="shared" si="305"/>
        <v>0</v>
      </c>
      <c r="S138" s="85">
        <f t="shared" si="305"/>
        <v>1</v>
      </c>
      <c r="T138" s="85">
        <f t="shared" si="305"/>
        <v>0</v>
      </c>
      <c r="U138" s="85">
        <f t="shared" si="305"/>
        <v>3</v>
      </c>
      <c r="V138" s="85">
        <f t="shared" si="305"/>
        <v>4</v>
      </c>
      <c r="W138" s="85">
        <f t="shared" si="305"/>
        <v>2</v>
      </c>
      <c r="X138" s="85">
        <f t="shared" si="305"/>
        <v>17</v>
      </c>
      <c r="Y138" s="85">
        <f t="shared" si="305"/>
        <v>10</v>
      </c>
      <c r="Z138" s="85">
        <f t="shared" si="305"/>
        <v>3</v>
      </c>
      <c r="AA138" s="85">
        <f t="shared" si="305"/>
        <v>3</v>
      </c>
      <c r="AB138" s="85">
        <f t="shared" si="305"/>
        <v>20</v>
      </c>
      <c r="AC138" s="85">
        <f t="shared" si="305"/>
        <v>7</v>
      </c>
      <c r="AD138" s="85">
        <f t="shared" si="305"/>
        <v>4</v>
      </c>
      <c r="AE138" s="85">
        <f t="shared" si="305"/>
        <v>2</v>
      </c>
      <c r="AF138" s="85">
        <f t="shared" si="305"/>
        <v>5</v>
      </c>
      <c r="AG138" s="85">
        <f t="shared" si="305"/>
        <v>8</v>
      </c>
      <c r="AH138" s="85">
        <f t="shared" si="305"/>
        <v>5</v>
      </c>
      <c r="AI138" s="85">
        <f t="shared" si="305"/>
        <v>10</v>
      </c>
      <c r="AJ138" s="85">
        <f t="shared" si="305"/>
        <v>3</v>
      </c>
      <c r="AK138" s="85">
        <f t="shared" si="305"/>
        <v>0</v>
      </c>
      <c r="AL138" s="85">
        <f t="shared" si="305"/>
        <v>9</v>
      </c>
      <c r="AM138" s="85">
        <f t="shared" si="305"/>
        <v>39</v>
      </c>
      <c r="AN138" s="85">
        <f t="shared" si="305"/>
        <v>0</v>
      </c>
      <c r="AO138" s="85">
        <f t="shared" si="305"/>
        <v>35</v>
      </c>
      <c r="AP138" s="85">
        <f t="shared" si="305"/>
        <v>0</v>
      </c>
      <c r="AQ138" s="85">
        <f t="shared" si="305"/>
        <v>31</v>
      </c>
      <c r="AR138" s="85">
        <f t="shared" si="305"/>
        <v>17</v>
      </c>
      <c r="AS138" s="85">
        <f t="shared" si="305"/>
        <v>36</v>
      </c>
      <c r="AT138" s="85">
        <f t="shared" si="305"/>
        <v>5</v>
      </c>
      <c r="AU138" s="85">
        <f t="shared" si="305"/>
        <v>5</v>
      </c>
      <c r="AV138" s="85">
        <f t="shared" si="305"/>
        <v>9</v>
      </c>
      <c r="AW138" s="85">
        <f t="shared" si="305"/>
        <v>15</v>
      </c>
      <c r="AX138" s="85">
        <f t="shared" si="305"/>
        <v>3</v>
      </c>
      <c r="AY138" s="85">
        <f t="shared" si="305"/>
        <v>2</v>
      </c>
      <c r="AZ138" s="85">
        <f t="shared" si="305"/>
        <v>0</v>
      </c>
      <c r="BA138" s="85">
        <f t="shared" si="305"/>
        <v>0</v>
      </c>
      <c r="BB138" s="85">
        <f t="shared" si="305"/>
        <v>3</v>
      </c>
      <c r="BC138" s="85">
        <f t="shared" si="305"/>
        <v>20</v>
      </c>
      <c r="BD138" s="85">
        <f t="shared" si="305"/>
        <v>2</v>
      </c>
      <c r="BE138" s="85">
        <f t="shared" si="305"/>
        <v>1</v>
      </c>
      <c r="BF138" s="85">
        <f t="shared" si="305"/>
        <v>4</v>
      </c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R138" s="108"/>
      <c r="BS138" s="108"/>
      <c r="BT138" s="108"/>
      <c r="BU138" s="108"/>
      <c r="BV138" s="108"/>
      <c r="BW138" s="108"/>
      <c r="BX138" s="108"/>
      <c r="BY138" s="108"/>
      <c r="BZ138" s="108"/>
      <c r="CA138" s="101">
        <v>11</v>
      </c>
    </row>
    <row r="139" spans="3:79" x14ac:dyDescent="0.25">
      <c r="C139" t="str">
        <f t="shared" si="296"/>
        <v xml:space="preserve">Belluno </v>
      </c>
      <c r="D139" s="105">
        <f ca="1">HLOOKUP(Italia!$B$170,$F$128:$BZ$235,$CA139,FALSE)</f>
        <v>5</v>
      </c>
      <c r="G139" s="85">
        <f t="shared" ref="G139:BF139" si="306">+G12-F12</f>
        <v>0</v>
      </c>
      <c r="H139" s="85">
        <f t="shared" si="306"/>
        <v>0</v>
      </c>
      <c r="I139" s="85">
        <f t="shared" si="306"/>
        <v>4</v>
      </c>
      <c r="J139" s="85">
        <f t="shared" si="306"/>
        <v>12</v>
      </c>
      <c r="K139" s="85">
        <f t="shared" si="306"/>
        <v>6</v>
      </c>
      <c r="L139" s="85">
        <f t="shared" si="306"/>
        <v>0</v>
      </c>
      <c r="M139" s="85">
        <f t="shared" si="306"/>
        <v>1</v>
      </c>
      <c r="N139" s="85">
        <f t="shared" si="306"/>
        <v>18</v>
      </c>
      <c r="O139" s="85">
        <f t="shared" si="306"/>
        <v>11</v>
      </c>
      <c r="P139" s="85">
        <f t="shared" si="306"/>
        <v>19</v>
      </c>
      <c r="Q139" s="85">
        <f t="shared" si="306"/>
        <v>4</v>
      </c>
      <c r="R139" s="85">
        <f t="shared" si="306"/>
        <v>19</v>
      </c>
      <c r="S139" s="85">
        <f t="shared" si="306"/>
        <v>8</v>
      </c>
      <c r="T139" s="85">
        <f t="shared" si="306"/>
        <v>31</v>
      </c>
      <c r="U139" s="85">
        <f t="shared" si="306"/>
        <v>10</v>
      </c>
      <c r="V139" s="85">
        <f t="shared" si="306"/>
        <v>45</v>
      </c>
      <c r="W139" s="85">
        <f t="shared" si="306"/>
        <v>17</v>
      </c>
      <c r="X139" s="85">
        <f t="shared" si="306"/>
        <v>14</v>
      </c>
      <c r="Y139" s="85">
        <f t="shared" si="306"/>
        <v>28</v>
      </c>
      <c r="Z139" s="85">
        <f t="shared" si="306"/>
        <v>19</v>
      </c>
      <c r="AA139" s="85">
        <f t="shared" si="306"/>
        <v>25</v>
      </c>
      <c r="AB139" s="85">
        <f t="shared" si="306"/>
        <v>15</v>
      </c>
      <c r="AC139" s="85">
        <f t="shared" si="306"/>
        <v>16</v>
      </c>
      <c r="AD139" s="85">
        <f t="shared" si="306"/>
        <v>38</v>
      </c>
      <c r="AE139" s="85">
        <f t="shared" si="306"/>
        <v>29</v>
      </c>
      <c r="AF139" s="85">
        <f t="shared" si="306"/>
        <v>27</v>
      </c>
      <c r="AG139" s="85">
        <f t="shared" si="306"/>
        <v>7</v>
      </c>
      <c r="AH139" s="85">
        <f t="shared" si="306"/>
        <v>30</v>
      </c>
      <c r="AI139" s="85">
        <f t="shared" si="306"/>
        <v>27</v>
      </c>
      <c r="AJ139" s="85">
        <f t="shared" si="306"/>
        <v>12</v>
      </c>
      <c r="AK139" s="85">
        <f t="shared" si="306"/>
        <v>23</v>
      </c>
      <c r="AL139" s="85">
        <f t="shared" si="306"/>
        <v>16</v>
      </c>
      <c r="AM139" s="85">
        <f t="shared" si="306"/>
        <v>20</v>
      </c>
      <c r="AN139" s="85">
        <f t="shared" si="306"/>
        <v>19</v>
      </c>
      <c r="AO139" s="85">
        <f t="shared" si="306"/>
        <v>25</v>
      </c>
      <c r="AP139" s="85">
        <f t="shared" si="306"/>
        <v>18</v>
      </c>
      <c r="AQ139" s="85">
        <f t="shared" si="306"/>
        <v>29</v>
      </c>
      <c r="AR139" s="85">
        <f t="shared" si="306"/>
        <v>4</v>
      </c>
      <c r="AS139" s="85">
        <f t="shared" si="306"/>
        <v>11</v>
      </c>
      <c r="AT139" s="85">
        <f t="shared" si="306"/>
        <v>22</v>
      </c>
      <c r="AU139" s="85">
        <f t="shared" si="306"/>
        <v>12</v>
      </c>
      <c r="AV139" s="85">
        <f t="shared" si="306"/>
        <v>25</v>
      </c>
      <c r="AW139" s="85">
        <f t="shared" si="306"/>
        <v>32</v>
      </c>
      <c r="AX139" s="85">
        <f t="shared" si="306"/>
        <v>52</v>
      </c>
      <c r="AY139" s="85">
        <f t="shared" si="306"/>
        <v>28</v>
      </c>
      <c r="AZ139" s="85">
        <f t="shared" si="306"/>
        <v>21</v>
      </c>
      <c r="BA139" s="85">
        <f t="shared" si="306"/>
        <v>48</v>
      </c>
      <c r="BB139" s="85">
        <f t="shared" si="306"/>
        <v>63</v>
      </c>
      <c r="BC139" s="85">
        <f t="shared" si="306"/>
        <v>12</v>
      </c>
      <c r="BD139" s="85">
        <f t="shared" si="306"/>
        <v>8</v>
      </c>
      <c r="BE139" s="85">
        <f t="shared" si="306"/>
        <v>55</v>
      </c>
      <c r="BF139" s="85">
        <f t="shared" si="306"/>
        <v>5</v>
      </c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R139" s="108"/>
      <c r="BS139" s="108"/>
      <c r="BT139" s="108"/>
      <c r="BU139" s="108"/>
      <c r="BV139" s="108"/>
      <c r="BW139" s="108"/>
      <c r="BX139" s="108"/>
      <c r="BY139" s="108"/>
      <c r="BZ139" s="108"/>
      <c r="CA139" s="101">
        <v>12</v>
      </c>
    </row>
    <row r="140" spans="3:79" x14ac:dyDescent="0.25">
      <c r="C140" t="str">
        <f t="shared" si="296"/>
        <v xml:space="preserve">Benevento </v>
      </c>
      <c r="D140" s="105">
        <f ca="1">HLOOKUP(Italia!$B$170,$F$128:$BZ$235,$CA140,FALSE)</f>
        <v>2</v>
      </c>
      <c r="G140" s="85">
        <f t="shared" ref="G140:BF140" si="307">+G13-F13</f>
        <v>0</v>
      </c>
      <c r="H140" s="85">
        <f t="shared" si="307"/>
        <v>0</v>
      </c>
      <c r="I140" s="85">
        <f t="shared" si="307"/>
        <v>0</v>
      </c>
      <c r="J140" s="85">
        <f t="shared" si="307"/>
        <v>4</v>
      </c>
      <c r="K140" s="85">
        <f t="shared" si="307"/>
        <v>0</v>
      </c>
      <c r="L140" s="85">
        <f t="shared" si="307"/>
        <v>0</v>
      </c>
      <c r="M140" s="85">
        <f t="shared" si="307"/>
        <v>-2</v>
      </c>
      <c r="N140" s="85">
        <f t="shared" si="307"/>
        <v>1</v>
      </c>
      <c r="O140" s="85">
        <f t="shared" si="307"/>
        <v>0</v>
      </c>
      <c r="P140" s="85">
        <f t="shared" si="307"/>
        <v>0</v>
      </c>
      <c r="Q140" s="85">
        <f t="shared" si="307"/>
        <v>1</v>
      </c>
      <c r="R140" s="85">
        <f t="shared" si="307"/>
        <v>0</v>
      </c>
      <c r="S140" s="85">
        <f t="shared" si="307"/>
        <v>0</v>
      </c>
      <c r="T140" s="85">
        <f t="shared" si="307"/>
        <v>0</v>
      </c>
      <c r="U140" s="85">
        <f t="shared" si="307"/>
        <v>4</v>
      </c>
      <c r="V140" s="85">
        <f t="shared" si="307"/>
        <v>0</v>
      </c>
      <c r="W140" s="85">
        <f t="shared" si="307"/>
        <v>3</v>
      </c>
      <c r="X140" s="85">
        <f t="shared" si="307"/>
        <v>2</v>
      </c>
      <c r="Y140" s="85">
        <f t="shared" si="307"/>
        <v>0</v>
      </c>
      <c r="Z140" s="85">
        <f t="shared" si="307"/>
        <v>1</v>
      </c>
      <c r="AA140" s="85">
        <f t="shared" si="307"/>
        <v>0</v>
      </c>
      <c r="AB140" s="85">
        <f t="shared" si="307"/>
        <v>0</v>
      </c>
      <c r="AC140" s="85">
        <f t="shared" si="307"/>
        <v>1</v>
      </c>
      <c r="AD140" s="85">
        <f t="shared" si="307"/>
        <v>6</v>
      </c>
      <c r="AE140" s="85">
        <f t="shared" si="307"/>
        <v>0</v>
      </c>
      <c r="AF140" s="85">
        <f t="shared" si="307"/>
        <v>49</v>
      </c>
      <c r="AG140" s="85">
        <f t="shared" si="307"/>
        <v>6</v>
      </c>
      <c r="AH140" s="85">
        <f t="shared" si="307"/>
        <v>5</v>
      </c>
      <c r="AI140" s="85">
        <f t="shared" si="307"/>
        <v>4</v>
      </c>
      <c r="AJ140" s="85">
        <f t="shared" si="307"/>
        <v>0</v>
      </c>
      <c r="AK140" s="85">
        <f t="shared" si="307"/>
        <v>1</v>
      </c>
      <c r="AL140" s="85">
        <f t="shared" si="307"/>
        <v>22</v>
      </c>
      <c r="AM140" s="85">
        <f t="shared" si="307"/>
        <v>0</v>
      </c>
      <c r="AN140" s="85">
        <f t="shared" si="307"/>
        <v>3</v>
      </c>
      <c r="AO140" s="85">
        <f t="shared" si="307"/>
        <v>22</v>
      </c>
      <c r="AP140" s="85">
        <f t="shared" si="307"/>
        <v>12</v>
      </c>
      <c r="AQ140" s="85">
        <f t="shared" si="307"/>
        <v>4</v>
      </c>
      <c r="AR140" s="85">
        <f t="shared" si="307"/>
        <v>3</v>
      </c>
      <c r="AS140" s="85">
        <f t="shared" si="307"/>
        <v>4</v>
      </c>
      <c r="AT140" s="85">
        <f t="shared" si="307"/>
        <v>0</v>
      </c>
      <c r="AU140" s="85">
        <f t="shared" si="307"/>
        <v>1</v>
      </c>
      <c r="AV140" s="85">
        <f t="shared" si="307"/>
        <v>0</v>
      </c>
      <c r="AW140" s="85">
        <f t="shared" si="307"/>
        <v>0</v>
      </c>
      <c r="AX140" s="85">
        <f t="shared" si="307"/>
        <v>7</v>
      </c>
      <c r="AY140" s="85">
        <f t="shared" si="307"/>
        <v>3</v>
      </c>
      <c r="AZ140" s="85">
        <f t="shared" si="307"/>
        <v>3</v>
      </c>
      <c r="BA140" s="85">
        <f t="shared" si="307"/>
        <v>0</v>
      </c>
      <c r="BB140" s="85">
        <f t="shared" si="307"/>
        <v>0</v>
      </c>
      <c r="BC140" s="85">
        <f t="shared" si="307"/>
        <v>0</v>
      </c>
      <c r="BD140" s="85">
        <f t="shared" si="307"/>
        <v>1</v>
      </c>
      <c r="BE140" s="85">
        <f t="shared" si="307"/>
        <v>4</v>
      </c>
      <c r="BF140" s="85">
        <f t="shared" si="307"/>
        <v>2</v>
      </c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/>
      <c r="BV140" s="108"/>
      <c r="BW140" s="108"/>
      <c r="BX140" s="108"/>
      <c r="BY140" s="108"/>
      <c r="BZ140" s="108"/>
      <c r="CA140" s="101">
        <v>13</v>
      </c>
    </row>
    <row r="141" spans="3:79" x14ac:dyDescent="0.25">
      <c r="C141" t="str">
        <f t="shared" si="296"/>
        <v xml:space="preserve">Bergamo </v>
      </c>
      <c r="D141" s="105">
        <f ca="1">HLOOKUP(Italia!$B$170,$F$128:$BZ$235,$CA141,FALSE)</f>
        <v>45</v>
      </c>
      <c r="G141" s="85">
        <f t="shared" ref="G141:BF141" si="308">+G14-F14</f>
        <v>114</v>
      </c>
      <c r="H141" s="85">
        <f t="shared" si="308"/>
        <v>86</v>
      </c>
      <c r="I141" s="85">
        <f t="shared" si="308"/>
        <v>138</v>
      </c>
      <c r="J141" s="85">
        <f t="shared" si="308"/>
        <v>236</v>
      </c>
      <c r="K141" s="85">
        <f t="shared" si="308"/>
        <v>248</v>
      </c>
      <c r="L141" s="85">
        <f t="shared" si="308"/>
        <v>227</v>
      </c>
      <c r="M141" s="85">
        <f t="shared" si="308"/>
        <v>343</v>
      </c>
      <c r="N141" s="85">
        <f t="shared" si="308"/>
        <v>321</v>
      </c>
      <c r="O141" s="85">
        <f t="shared" si="308"/>
        <v>232</v>
      </c>
      <c r="P141" s="85">
        <f t="shared" si="308"/>
        <v>496</v>
      </c>
      <c r="Q141" s="85">
        <f t="shared" si="308"/>
        <v>552</v>
      </c>
      <c r="R141" s="85">
        <f t="shared" si="308"/>
        <v>344</v>
      </c>
      <c r="S141" s="85">
        <f t="shared" si="308"/>
        <v>233</v>
      </c>
      <c r="T141" s="85">
        <f t="shared" si="308"/>
        <v>312</v>
      </c>
      <c r="U141" s="85">
        <f t="shared" si="308"/>
        <v>340</v>
      </c>
      <c r="V141" s="85">
        <f t="shared" si="308"/>
        <v>509</v>
      </c>
      <c r="W141" s="85">
        <f t="shared" si="308"/>
        <v>715</v>
      </c>
      <c r="X141" s="85">
        <f t="shared" si="308"/>
        <v>347</v>
      </c>
      <c r="Y141" s="85">
        <f t="shared" si="308"/>
        <v>255</v>
      </c>
      <c r="Z141" s="85">
        <f t="shared" si="308"/>
        <v>257</v>
      </c>
      <c r="AA141" s="85">
        <f t="shared" si="308"/>
        <v>344</v>
      </c>
      <c r="AB141" s="85">
        <f t="shared" si="308"/>
        <v>386</v>
      </c>
      <c r="AC141" s="85">
        <f t="shared" si="308"/>
        <v>602</v>
      </c>
      <c r="AD141" s="85">
        <f t="shared" si="308"/>
        <v>289</v>
      </c>
      <c r="AE141" s="85">
        <f t="shared" si="308"/>
        <v>178</v>
      </c>
      <c r="AF141" s="85">
        <f t="shared" si="308"/>
        <v>137</v>
      </c>
      <c r="AG141" s="85">
        <f t="shared" si="308"/>
        <v>139</v>
      </c>
      <c r="AH141" s="85">
        <f t="shared" si="308"/>
        <v>236</v>
      </c>
      <c r="AI141" s="85">
        <f t="shared" si="308"/>
        <v>132</v>
      </c>
      <c r="AJ141" s="85">
        <f t="shared" si="308"/>
        <v>144</v>
      </c>
      <c r="AK141" s="85">
        <f t="shared" si="308"/>
        <v>273</v>
      </c>
      <c r="AL141" s="85">
        <f t="shared" si="308"/>
        <v>124</v>
      </c>
      <c r="AM141" s="85">
        <f t="shared" si="308"/>
        <v>103</v>
      </c>
      <c r="AN141" s="85">
        <f t="shared" si="308"/>
        <v>53</v>
      </c>
      <c r="AO141" s="85">
        <f t="shared" si="308"/>
        <v>63</v>
      </c>
      <c r="AP141" s="85">
        <f t="shared" si="308"/>
        <v>112</v>
      </c>
      <c r="AQ141" s="85">
        <f t="shared" si="308"/>
        <v>108</v>
      </c>
      <c r="AR141" s="85">
        <f t="shared" si="308"/>
        <v>107</v>
      </c>
      <c r="AS141" s="85">
        <f t="shared" si="308"/>
        <v>51</v>
      </c>
      <c r="AT141" s="85">
        <f t="shared" si="308"/>
        <v>82</v>
      </c>
      <c r="AU141" s="85">
        <f t="shared" si="308"/>
        <v>35</v>
      </c>
      <c r="AV141" s="85">
        <f t="shared" si="308"/>
        <v>46</v>
      </c>
      <c r="AW141" s="85">
        <f t="shared" si="308"/>
        <v>46</v>
      </c>
      <c r="AX141" s="85">
        <f t="shared" si="308"/>
        <v>72</v>
      </c>
      <c r="AY141" s="85">
        <f t="shared" si="308"/>
        <v>39</v>
      </c>
      <c r="AZ141" s="85">
        <f t="shared" si="308"/>
        <v>60</v>
      </c>
      <c r="BA141" s="85">
        <f t="shared" si="308"/>
        <v>49</v>
      </c>
      <c r="BB141" s="85">
        <f t="shared" si="308"/>
        <v>50</v>
      </c>
      <c r="BC141" s="85">
        <f t="shared" si="308"/>
        <v>60</v>
      </c>
      <c r="BD141" s="85">
        <f t="shared" si="308"/>
        <v>98</v>
      </c>
      <c r="BE141" s="85">
        <f t="shared" si="308"/>
        <v>56</v>
      </c>
      <c r="BF141" s="85">
        <f t="shared" si="308"/>
        <v>45</v>
      </c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R141" s="108"/>
      <c r="BS141" s="108"/>
      <c r="BT141" s="108"/>
      <c r="BU141" s="108"/>
      <c r="BV141" s="108"/>
      <c r="BW141" s="108"/>
      <c r="BX141" s="108"/>
      <c r="BY141" s="108"/>
      <c r="BZ141" s="108"/>
      <c r="CA141" s="101">
        <v>14</v>
      </c>
    </row>
    <row r="142" spans="3:79" x14ac:dyDescent="0.25">
      <c r="C142" t="str">
        <f t="shared" si="296"/>
        <v xml:space="preserve">Biella </v>
      </c>
      <c r="D142" s="105">
        <f ca="1">HLOOKUP(Italia!$B$170,$F$128:$BZ$235,$CA142,FALSE)</f>
        <v>15</v>
      </c>
      <c r="G142" s="85">
        <f t="shared" ref="G142:BF142" si="309">+G15-F15</f>
        <v>2</v>
      </c>
      <c r="H142" s="85">
        <f t="shared" si="309"/>
        <v>1</v>
      </c>
      <c r="I142" s="85">
        <f t="shared" si="309"/>
        <v>3</v>
      </c>
      <c r="J142" s="85">
        <f t="shared" si="309"/>
        <v>13</v>
      </c>
      <c r="K142" s="85">
        <f t="shared" si="309"/>
        <v>-1</v>
      </c>
      <c r="L142" s="85">
        <f t="shared" si="309"/>
        <v>2</v>
      </c>
      <c r="M142" s="85">
        <f t="shared" si="309"/>
        <v>16</v>
      </c>
      <c r="N142" s="85">
        <f t="shared" si="309"/>
        <v>3</v>
      </c>
      <c r="O142" s="85">
        <f t="shared" si="309"/>
        <v>9</v>
      </c>
      <c r="P142" s="85">
        <f t="shared" si="309"/>
        <v>0</v>
      </c>
      <c r="Q142" s="85">
        <f t="shared" si="309"/>
        <v>2</v>
      </c>
      <c r="R142" s="85">
        <f t="shared" si="309"/>
        <v>17</v>
      </c>
      <c r="S142" s="85">
        <f t="shared" si="309"/>
        <v>29</v>
      </c>
      <c r="T142" s="85">
        <f t="shared" si="309"/>
        <v>13</v>
      </c>
      <c r="U142" s="85">
        <f t="shared" si="309"/>
        <v>0</v>
      </c>
      <c r="V142" s="85">
        <f t="shared" si="309"/>
        <v>66</v>
      </c>
      <c r="W142" s="85">
        <f t="shared" si="309"/>
        <v>7</v>
      </c>
      <c r="X142" s="85">
        <f t="shared" si="309"/>
        <v>61</v>
      </c>
      <c r="Y142" s="85">
        <f t="shared" si="309"/>
        <v>10</v>
      </c>
      <c r="Z142" s="85">
        <f t="shared" si="309"/>
        <v>27</v>
      </c>
      <c r="AA142" s="85">
        <f t="shared" si="309"/>
        <v>47</v>
      </c>
      <c r="AB142" s="85">
        <f t="shared" si="309"/>
        <v>9</v>
      </c>
      <c r="AC142" s="85">
        <f t="shared" si="309"/>
        <v>31</v>
      </c>
      <c r="AD142" s="85">
        <f t="shared" si="309"/>
        <v>32</v>
      </c>
      <c r="AE142" s="85">
        <f t="shared" si="309"/>
        <v>40</v>
      </c>
      <c r="AF142" s="85">
        <f t="shared" si="309"/>
        <v>32</v>
      </c>
      <c r="AG142" s="85">
        <f t="shared" si="309"/>
        <v>19</v>
      </c>
      <c r="AH142" s="85">
        <f t="shared" si="309"/>
        <v>13</v>
      </c>
      <c r="AI142" s="85">
        <f t="shared" si="309"/>
        <v>20</v>
      </c>
      <c r="AJ142" s="85">
        <f t="shared" si="309"/>
        <v>19</v>
      </c>
      <c r="AK142" s="85">
        <f t="shared" si="309"/>
        <v>17</v>
      </c>
      <c r="AL142" s="85">
        <f t="shared" si="309"/>
        <v>12</v>
      </c>
      <c r="AM142" s="85">
        <f t="shared" si="309"/>
        <v>12</v>
      </c>
      <c r="AN142" s="85">
        <f t="shared" si="309"/>
        <v>8</v>
      </c>
      <c r="AO142" s="85">
        <f t="shared" si="309"/>
        <v>9</v>
      </c>
      <c r="AP142" s="85">
        <f t="shared" si="309"/>
        <v>21</v>
      </c>
      <c r="AQ142" s="85">
        <f t="shared" si="309"/>
        <v>7</v>
      </c>
      <c r="AR142" s="85">
        <f t="shared" si="309"/>
        <v>25</v>
      </c>
      <c r="AS142" s="85">
        <f t="shared" si="309"/>
        <v>9</v>
      </c>
      <c r="AT142" s="85">
        <f t="shared" si="309"/>
        <v>17</v>
      </c>
      <c r="AU142" s="85">
        <f t="shared" si="309"/>
        <v>23</v>
      </c>
      <c r="AV142" s="85">
        <f t="shared" si="309"/>
        <v>15</v>
      </c>
      <c r="AW142" s="85">
        <f t="shared" si="309"/>
        <v>2</v>
      </c>
      <c r="AX142" s="85">
        <f t="shared" si="309"/>
        <v>9</v>
      </c>
      <c r="AY142" s="85">
        <f t="shared" si="309"/>
        <v>20</v>
      </c>
      <c r="AZ142" s="85">
        <f t="shared" si="309"/>
        <v>35</v>
      </c>
      <c r="BA142" s="85">
        <f t="shared" si="309"/>
        <v>4</v>
      </c>
      <c r="BB142" s="85">
        <f t="shared" si="309"/>
        <v>21</v>
      </c>
      <c r="BC142" s="85">
        <f t="shared" si="309"/>
        <v>25</v>
      </c>
      <c r="BD142" s="85">
        <f t="shared" si="309"/>
        <v>27</v>
      </c>
      <c r="BE142" s="85">
        <f t="shared" si="309"/>
        <v>40</v>
      </c>
      <c r="BF142" s="85">
        <f t="shared" si="309"/>
        <v>15</v>
      </c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R142" s="108"/>
      <c r="BS142" s="108"/>
      <c r="BT142" s="108"/>
      <c r="BU142" s="108"/>
      <c r="BV142" s="108"/>
      <c r="BW142" s="108"/>
      <c r="BX142" s="108"/>
      <c r="BY142" s="108"/>
      <c r="BZ142" s="108"/>
      <c r="CA142" s="101">
        <v>15</v>
      </c>
    </row>
    <row r="143" spans="3:79" x14ac:dyDescent="0.25">
      <c r="C143" t="str">
        <f t="shared" si="296"/>
        <v xml:space="preserve">Bologna </v>
      </c>
      <c r="D143" s="105">
        <f ca="1">HLOOKUP(Italia!$B$170,$F$128:$BZ$235,$CA143,FALSE)</f>
        <v>69</v>
      </c>
      <c r="G143" s="85">
        <f t="shared" ref="G143:BF143" si="310">+G16-F16</f>
        <v>8</v>
      </c>
      <c r="H143" s="85">
        <f t="shared" si="310"/>
        <v>22</v>
      </c>
      <c r="I143" s="85">
        <f t="shared" si="310"/>
        <v>8</v>
      </c>
      <c r="J143" s="85">
        <f t="shared" si="310"/>
        <v>13</v>
      </c>
      <c r="K143" s="85">
        <f t="shared" si="310"/>
        <v>18</v>
      </c>
      <c r="L143" s="85">
        <f t="shared" si="310"/>
        <v>6</v>
      </c>
      <c r="M143" s="85">
        <f t="shared" si="310"/>
        <v>22</v>
      </c>
      <c r="N143" s="85">
        <f t="shared" si="310"/>
        <v>14</v>
      </c>
      <c r="O143" s="85">
        <f t="shared" si="310"/>
        <v>33</v>
      </c>
      <c r="P143" s="85">
        <f t="shared" si="310"/>
        <v>40</v>
      </c>
      <c r="Q143" s="85">
        <f t="shared" si="310"/>
        <v>35</v>
      </c>
      <c r="R143" s="85">
        <f t="shared" si="310"/>
        <v>61</v>
      </c>
      <c r="S143" s="85">
        <f t="shared" si="310"/>
        <v>42</v>
      </c>
      <c r="T143" s="85">
        <f t="shared" si="310"/>
        <v>62</v>
      </c>
      <c r="U143" s="85">
        <f t="shared" si="310"/>
        <v>70</v>
      </c>
      <c r="V143" s="85">
        <f t="shared" si="310"/>
        <v>87</v>
      </c>
      <c r="W143" s="85">
        <f t="shared" si="310"/>
        <v>58</v>
      </c>
      <c r="X143" s="85">
        <f t="shared" si="310"/>
        <v>64</v>
      </c>
      <c r="Y143" s="85">
        <f t="shared" si="310"/>
        <v>159</v>
      </c>
      <c r="Z143" s="85">
        <f t="shared" si="310"/>
        <v>135</v>
      </c>
      <c r="AA143" s="85">
        <f t="shared" si="310"/>
        <v>139</v>
      </c>
      <c r="AB143" s="85">
        <f t="shared" si="310"/>
        <v>146</v>
      </c>
      <c r="AC143" s="85">
        <f t="shared" si="310"/>
        <v>160</v>
      </c>
      <c r="AD143" s="85">
        <f t="shared" si="310"/>
        <v>173</v>
      </c>
      <c r="AE143" s="85">
        <f t="shared" si="310"/>
        <v>157</v>
      </c>
      <c r="AF143" s="85">
        <f t="shared" si="310"/>
        <v>129</v>
      </c>
      <c r="AG143" s="85">
        <f t="shared" si="310"/>
        <v>68</v>
      </c>
      <c r="AH143" s="85">
        <f t="shared" si="310"/>
        <v>144</v>
      </c>
      <c r="AI143" s="85">
        <f t="shared" si="310"/>
        <v>141</v>
      </c>
      <c r="AJ143" s="85">
        <f t="shared" si="310"/>
        <v>114</v>
      </c>
      <c r="AK143" s="85">
        <f t="shared" si="310"/>
        <v>90</v>
      </c>
      <c r="AL143" s="85">
        <f t="shared" si="310"/>
        <v>92</v>
      </c>
      <c r="AM143" s="85">
        <f t="shared" si="310"/>
        <v>96</v>
      </c>
      <c r="AN143" s="85">
        <f t="shared" si="310"/>
        <v>39</v>
      </c>
      <c r="AO143" s="85">
        <f t="shared" si="310"/>
        <v>102</v>
      </c>
      <c r="AP143" s="85">
        <f t="shared" si="310"/>
        <v>98</v>
      </c>
      <c r="AQ143" s="85">
        <f t="shared" si="310"/>
        <v>98</v>
      </c>
      <c r="AR143" s="85">
        <f t="shared" si="310"/>
        <v>121</v>
      </c>
      <c r="AS143" s="85">
        <f t="shared" si="310"/>
        <v>122</v>
      </c>
      <c r="AT143" s="85">
        <f t="shared" si="310"/>
        <v>95</v>
      </c>
      <c r="AU143" s="85">
        <f t="shared" si="310"/>
        <v>28</v>
      </c>
      <c r="AV143" s="85">
        <f t="shared" si="310"/>
        <v>60</v>
      </c>
      <c r="AW143" s="85">
        <f t="shared" si="310"/>
        <v>110</v>
      </c>
      <c r="AX143" s="85">
        <f t="shared" si="310"/>
        <v>129</v>
      </c>
      <c r="AY143" s="85">
        <f t="shared" si="310"/>
        <v>60</v>
      </c>
      <c r="AZ143" s="85">
        <f t="shared" si="310"/>
        <v>61</v>
      </c>
      <c r="BA143" s="85">
        <f t="shared" si="310"/>
        <v>82</v>
      </c>
      <c r="BB143" s="85">
        <f t="shared" si="310"/>
        <v>43</v>
      </c>
      <c r="BC143" s="85">
        <f t="shared" si="310"/>
        <v>52</v>
      </c>
      <c r="BD143" s="85">
        <f t="shared" si="310"/>
        <v>54</v>
      </c>
      <c r="BE143" s="85">
        <f t="shared" si="310"/>
        <v>62</v>
      </c>
      <c r="BF143" s="85">
        <f t="shared" si="310"/>
        <v>69</v>
      </c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/>
      <c r="BV143" s="108"/>
      <c r="BW143" s="108"/>
      <c r="BX143" s="108"/>
      <c r="BY143" s="108"/>
      <c r="BZ143" s="108"/>
      <c r="CA143" s="101">
        <v>16</v>
      </c>
    </row>
    <row r="144" spans="3:79" x14ac:dyDescent="0.25">
      <c r="C144" t="str">
        <f t="shared" si="296"/>
        <v xml:space="preserve">Bolzano </v>
      </c>
      <c r="D144" s="105">
        <f ca="1">HLOOKUP(Italia!$B$170,$F$128:$BZ$235,$CA144,FALSE)</f>
        <v>20</v>
      </c>
      <c r="G144" s="85">
        <f t="shared" ref="G144:BF144" si="311">+G17-F17</f>
        <v>0</v>
      </c>
      <c r="H144" s="85">
        <f t="shared" si="311"/>
        <v>3</v>
      </c>
      <c r="I144" s="85">
        <f t="shared" si="311"/>
        <v>5</v>
      </c>
      <c r="J144" s="85">
        <f t="shared" si="311"/>
        <v>0</v>
      </c>
      <c r="K144" s="85">
        <f t="shared" si="311"/>
        <v>0</v>
      </c>
      <c r="L144" s="85">
        <f t="shared" si="311"/>
        <v>29</v>
      </c>
      <c r="M144" s="85">
        <f t="shared" si="311"/>
        <v>37</v>
      </c>
      <c r="N144" s="85">
        <f t="shared" si="311"/>
        <v>29</v>
      </c>
      <c r="O144" s="85">
        <f t="shared" si="311"/>
        <v>21</v>
      </c>
      <c r="P144" s="85">
        <f t="shared" si="311"/>
        <v>48</v>
      </c>
      <c r="Q144" s="85">
        <f t="shared" si="311"/>
        <v>31</v>
      </c>
      <c r="R144" s="85">
        <f t="shared" si="311"/>
        <v>37</v>
      </c>
      <c r="S144" s="85">
        <f t="shared" si="311"/>
        <v>50</v>
      </c>
      <c r="T144" s="85">
        <f t="shared" si="311"/>
        <v>85</v>
      </c>
      <c r="U144" s="85">
        <f t="shared" si="311"/>
        <v>60</v>
      </c>
      <c r="V144" s="85">
        <f t="shared" si="311"/>
        <v>112</v>
      </c>
      <c r="W144" s="85">
        <f t="shared" si="311"/>
        <v>73</v>
      </c>
      <c r="X144" s="85">
        <f t="shared" si="311"/>
        <v>57</v>
      </c>
      <c r="Y144" s="85">
        <f t="shared" si="311"/>
        <v>46</v>
      </c>
      <c r="Z144" s="85">
        <f t="shared" si="311"/>
        <v>57</v>
      </c>
      <c r="AA144" s="85">
        <f t="shared" si="311"/>
        <v>77</v>
      </c>
      <c r="AB144" s="85">
        <f t="shared" si="311"/>
        <v>48</v>
      </c>
      <c r="AC144" s="85">
        <f t="shared" si="311"/>
        <v>97</v>
      </c>
      <c r="AD144" s="85">
        <f t="shared" si="311"/>
        <v>106</v>
      </c>
      <c r="AE144" s="85">
        <f t="shared" si="311"/>
        <v>105</v>
      </c>
      <c r="AF144" s="85">
        <f t="shared" si="311"/>
        <v>111</v>
      </c>
      <c r="AG144" s="85">
        <f t="shared" si="311"/>
        <v>46</v>
      </c>
      <c r="AH144" s="85">
        <f t="shared" si="311"/>
        <v>47</v>
      </c>
      <c r="AI144" s="85">
        <f t="shared" si="311"/>
        <v>61</v>
      </c>
      <c r="AJ144" s="85">
        <f t="shared" si="311"/>
        <v>80</v>
      </c>
      <c r="AK144" s="85">
        <f t="shared" si="311"/>
        <v>33</v>
      </c>
      <c r="AL144" s="85">
        <f t="shared" si="311"/>
        <v>52</v>
      </c>
      <c r="AM144" s="85">
        <f t="shared" si="311"/>
        <v>78</v>
      </c>
      <c r="AN144" s="85">
        <f t="shared" si="311"/>
        <v>89</v>
      </c>
      <c r="AO144" s="85">
        <f t="shared" si="311"/>
        <v>24</v>
      </c>
      <c r="AP144" s="85">
        <f t="shared" si="311"/>
        <v>68</v>
      </c>
      <c r="AQ144" s="85">
        <f t="shared" si="311"/>
        <v>52</v>
      </c>
      <c r="AR144" s="85">
        <f t="shared" si="311"/>
        <v>2</v>
      </c>
      <c r="AS144" s="85">
        <f t="shared" si="311"/>
        <v>141</v>
      </c>
      <c r="AT144" s="85">
        <f t="shared" si="311"/>
        <v>51</v>
      </c>
      <c r="AU144" s="85">
        <f t="shared" si="311"/>
        <v>35</v>
      </c>
      <c r="AV144" s="85">
        <f t="shared" si="311"/>
        <v>40</v>
      </c>
      <c r="AW144" s="85">
        <f t="shared" si="311"/>
        <v>43</v>
      </c>
      <c r="AX144" s="85">
        <f t="shared" si="311"/>
        <v>29</v>
      </c>
      <c r="AY144" s="85">
        <f t="shared" si="311"/>
        <v>29</v>
      </c>
      <c r="AZ144" s="85">
        <f t="shared" si="311"/>
        <v>55</v>
      </c>
      <c r="BA144" s="85">
        <f t="shared" si="311"/>
        <v>14</v>
      </c>
      <c r="BB144" s="85">
        <f t="shared" si="311"/>
        <v>16</v>
      </c>
      <c r="BC144" s="85">
        <f t="shared" si="311"/>
        <v>6</v>
      </c>
      <c r="BD144" s="85">
        <f t="shared" si="311"/>
        <v>19</v>
      </c>
      <c r="BE144" s="85">
        <f t="shared" si="311"/>
        <v>21</v>
      </c>
      <c r="BF144" s="85">
        <f t="shared" si="311"/>
        <v>20</v>
      </c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1">
        <v>17</v>
      </c>
    </row>
    <row r="145" spans="3:79" x14ac:dyDescent="0.25">
      <c r="C145" t="str">
        <f t="shared" si="296"/>
        <v xml:space="preserve">Brescia </v>
      </c>
      <c r="D145" s="105">
        <f ca="1">HLOOKUP(Italia!$B$170,$F$128:$BZ$235,$CA145,FALSE)</f>
        <v>65</v>
      </c>
      <c r="G145" s="85">
        <f t="shared" ref="G145:BF145" si="312">+G18-F18</f>
        <v>28</v>
      </c>
      <c r="H145" s="85">
        <f t="shared" si="312"/>
        <v>27</v>
      </c>
      <c r="I145" s="85">
        <f t="shared" si="312"/>
        <v>231</v>
      </c>
      <c r="J145" s="85">
        <f t="shared" si="312"/>
        <v>88</v>
      </c>
      <c r="K145" s="85">
        <f t="shared" si="312"/>
        <v>238</v>
      </c>
      <c r="L145" s="85">
        <f t="shared" si="312"/>
        <v>51</v>
      </c>
      <c r="M145" s="85">
        <f t="shared" si="312"/>
        <v>561</v>
      </c>
      <c r="N145" s="85">
        <f t="shared" si="312"/>
        <v>247</v>
      </c>
      <c r="O145" s="85">
        <f t="shared" si="312"/>
        <v>186</v>
      </c>
      <c r="P145" s="85">
        <f t="shared" si="312"/>
        <v>338</v>
      </c>
      <c r="Q145" s="85">
        <f t="shared" si="312"/>
        <v>351</v>
      </c>
      <c r="R145" s="85">
        <f t="shared" si="312"/>
        <v>445</v>
      </c>
      <c r="S145" s="85">
        <f t="shared" si="312"/>
        <v>382</v>
      </c>
      <c r="T145" s="85">
        <f t="shared" si="312"/>
        <v>484</v>
      </c>
      <c r="U145" s="85">
        <f t="shared" si="312"/>
        <v>463</v>
      </c>
      <c r="V145" s="85">
        <f t="shared" si="312"/>
        <v>401</v>
      </c>
      <c r="W145" s="85">
        <f t="shared" si="312"/>
        <v>380</v>
      </c>
      <c r="X145" s="85">
        <f t="shared" si="312"/>
        <v>289</v>
      </c>
      <c r="Y145" s="85">
        <f t="shared" si="312"/>
        <v>588</v>
      </c>
      <c r="Z145" s="85">
        <f t="shared" si="312"/>
        <v>393</v>
      </c>
      <c r="AA145" s="85">
        <f t="shared" si="312"/>
        <v>299</v>
      </c>
      <c r="AB145" s="85">
        <f t="shared" si="312"/>
        <v>334</v>
      </c>
      <c r="AC145" s="85">
        <f t="shared" si="312"/>
        <v>374</v>
      </c>
      <c r="AD145" s="85">
        <f t="shared" si="312"/>
        <v>373</v>
      </c>
      <c r="AE145" s="85">
        <f t="shared" si="312"/>
        <v>335</v>
      </c>
      <c r="AF145" s="85">
        <f t="shared" si="312"/>
        <v>200</v>
      </c>
      <c r="AG145" s="85">
        <f t="shared" si="312"/>
        <v>154</v>
      </c>
      <c r="AH145" s="85">
        <f t="shared" si="312"/>
        <v>231</v>
      </c>
      <c r="AI145" s="85">
        <f t="shared" si="312"/>
        <v>159</v>
      </c>
      <c r="AJ145" s="85">
        <f t="shared" si="312"/>
        <v>257</v>
      </c>
      <c r="AK145" s="85">
        <f t="shared" si="312"/>
        <v>166</v>
      </c>
      <c r="AL145" s="85">
        <f t="shared" si="312"/>
        <v>160</v>
      </c>
      <c r="AM145" s="85">
        <f t="shared" si="312"/>
        <v>137</v>
      </c>
      <c r="AN145" s="85">
        <f t="shared" si="312"/>
        <v>117</v>
      </c>
      <c r="AO145" s="85">
        <f t="shared" si="312"/>
        <v>315</v>
      </c>
      <c r="AP145" s="85">
        <f t="shared" si="312"/>
        <v>213</v>
      </c>
      <c r="AQ145" s="85">
        <f t="shared" si="312"/>
        <v>247</v>
      </c>
      <c r="AR145" s="85">
        <f t="shared" si="312"/>
        <v>230</v>
      </c>
      <c r="AS145" s="85">
        <f t="shared" si="312"/>
        <v>269</v>
      </c>
      <c r="AT145" s="85">
        <f t="shared" si="312"/>
        <v>190</v>
      </c>
      <c r="AU145" s="85">
        <f t="shared" si="312"/>
        <v>35</v>
      </c>
      <c r="AV145" s="85">
        <f t="shared" si="312"/>
        <v>94</v>
      </c>
      <c r="AW145" s="85">
        <f t="shared" si="312"/>
        <v>168</v>
      </c>
      <c r="AX145" s="85">
        <f t="shared" si="312"/>
        <v>212</v>
      </c>
      <c r="AY145" s="85">
        <f t="shared" si="312"/>
        <v>191</v>
      </c>
      <c r="AZ145" s="85">
        <f t="shared" si="312"/>
        <v>188</v>
      </c>
      <c r="BA145" s="85">
        <f t="shared" si="312"/>
        <v>58</v>
      </c>
      <c r="BB145" s="85">
        <f t="shared" si="312"/>
        <v>74</v>
      </c>
      <c r="BC145" s="85">
        <f t="shared" si="312"/>
        <v>100</v>
      </c>
      <c r="BD145" s="85">
        <f t="shared" si="312"/>
        <v>130</v>
      </c>
      <c r="BE145" s="85">
        <f t="shared" si="312"/>
        <v>167</v>
      </c>
      <c r="BF145" s="85">
        <f t="shared" si="312"/>
        <v>65</v>
      </c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08"/>
      <c r="BW145" s="108"/>
      <c r="BX145" s="108"/>
      <c r="BY145" s="108"/>
      <c r="BZ145" s="108"/>
      <c r="CA145" s="101">
        <v>18</v>
      </c>
    </row>
    <row r="146" spans="3:79" x14ac:dyDescent="0.25">
      <c r="C146" t="str">
        <f t="shared" si="296"/>
        <v xml:space="preserve">Brindisi </v>
      </c>
      <c r="D146" s="105">
        <f ca="1">HLOOKUP(Italia!$B$170,$F$128:$BZ$235,$CA146,FALSE)</f>
        <v>7</v>
      </c>
      <c r="G146" s="85">
        <f t="shared" ref="G146:BF146" si="313">+G19-F19</f>
        <v>0</v>
      </c>
      <c r="H146" s="85">
        <f t="shared" si="313"/>
        <v>0</v>
      </c>
      <c r="I146" s="85">
        <f t="shared" si="313"/>
        <v>3</v>
      </c>
      <c r="J146" s="85">
        <f t="shared" si="313"/>
        <v>0</v>
      </c>
      <c r="K146" s="85">
        <f t="shared" si="313"/>
        <v>2</v>
      </c>
      <c r="L146" s="85">
        <f t="shared" si="313"/>
        <v>0</v>
      </c>
      <c r="M146" s="85">
        <f t="shared" si="313"/>
        <v>10</v>
      </c>
      <c r="N146" s="85">
        <f t="shared" si="313"/>
        <v>1</v>
      </c>
      <c r="O146" s="85">
        <f t="shared" si="313"/>
        <v>4</v>
      </c>
      <c r="P146" s="85">
        <f t="shared" si="313"/>
        <v>3</v>
      </c>
      <c r="Q146" s="85">
        <f t="shared" si="313"/>
        <v>17</v>
      </c>
      <c r="R146" s="85">
        <f t="shared" si="313"/>
        <v>0</v>
      </c>
      <c r="S146" s="85">
        <f t="shared" si="313"/>
        <v>12</v>
      </c>
      <c r="T146" s="85">
        <f t="shared" si="313"/>
        <v>13</v>
      </c>
      <c r="U146" s="85">
        <f t="shared" si="313"/>
        <v>10</v>
      </c>
      <c r="V146" s="85">
        <f t="shared" si="313"/>
        <v>9</v>
      </c>
      <c r="W146" s="85">
        <f t="shared" si="313"/>
        <v>10</v>
      </c>
      <c r="X146" s="85">
        <f t="shared" si="313"/>
        <v>6</v>
      </c>
      <c r="Y146" s="85">
        <f t="shared" si="313"/>
        <v>2</v>
      </c>
      <c r="Z146" s="85">
        <f t="shared" si="313"/>
        <v>1</v>
      </c>
      <c r="AA146" s="85">
        <f t="shared" si="313"/>
        <v>13</v>
      </c>
      <c r="AB146" s="85">
        <f t="shared" si="313"/>
        <v>6</v>
      </c>
      <c r="AC146" s="85">
        <f t="shared" si="313"/>
        <v>3</v>
      </c>
      <c r="AD146" s="85">
        <f t="shared" si="313"/>
        <v>23</v>
      </c>
      <c r="AE146" s="85">
        <f t="shared" si="313"/>
        <v>4</v>
      </c>
      <c r="AF146" s="85">
        <f t="shared" si="313"/>
        <v>12</v>
      </c>
      <c r="AG146" s="85">
        <f t="shared" si="313"/>
        <v>0</v>
      </c>
      <c r="AH146" s="85">
        <f t="shared" si="313"/>
        <v>27</v>
      </c>
      <c r="AI146" s="85">
        <f t="shared" si="313"/>
        <v>17</v>
      </c>
      <c r="AJ146" s="85">
        <f t="shared" si="313"/>
        <v>10</v>
      </c>
      <c r="AK146" s="85">
        <f t="shared" si="313"/>
        <v>16</v>
      </c>
      <c r="AL146" s="85">
        <f t="shared" si="313"/>
        <v>12</v>
      </c>
      <c r="AM146" s="85">
        <f t="shared" si="313"/>
        <v>11</v>
      </c>
      <c r="AN146" s="85">
        <f t="shared" si="313"/>
        <v>5</v>
      </c>
      <c r="AO146" s="85">
        <f t="shared" si="313"/>
        <v>22</v>
      </c>
      <c r="AP146" s="85">
        <f t="shared" si="313"/>
        <v>15</v>
      </c>
      <c r="AQ146" s="85">
        <f t="shared" si="313"/>
        <v>17</v>
      </c>
      <c r="AR146" s="85">
        <f t="shared" si="313"/>
        <v>18</v>
      </c>
      <c r="AS146" s="85">
        <f t="shared" si="313"/>
        <v>24</v>
      </c>
      <c r="AT146" s="85">
        <f t="shared" si="313"/>
        <v>21</v>
      </c>
      <c r="AU146" s="85">
        <f t="shared" si="313"/>
        <v>24</v>
      </c>
      <c r="AV146" s="85">
        <f t="shared" si="313"/>
        <v>14</v>
      </c>
      <c r="AW146" s="85">
        <f t="shared" si="313"/>
        <v>11</v>
      </c>
      <c r="AX146" s="85">
        <f t="shared" si="313"/>
        <v>11</v>
      </c>
      <c r="AY146" s="85">
        <f t="shared" si="313"/>
        <v>19</v>
      </c>
      <c r="AZ146" s="85">
        <f t="shared" si="313"/>
        <v>27</v>
      </c>
      <c r="BA146" s="85">
        <f t="shared" si="313"/>
        <v>15</v>
      </c>
      <c r="BB146" s="85">
        <f t="shared" si="313"/>
        <v>5</v>
      </c>
      <c r="BC146" s="85">
        <f t="shared" si="313"/>
        <v>7</v>
      </c>
      <c r="BD146" s="85">
        <f t="shared" si="313"/>
        <v>15</v>
      </c>
      <c r="BE146" s="85">
        <f t="shared" si="313"/>
        <v>8</v>
      </c>
      <c r="BF146" s="85">
        <f t="shared" si="313"/>
        <v>7</v>
      </c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08"/>
      <c r="BW146" s="108"/>
      <c r="BX146" s="108"/>
      <c r="BY146" s="108"/>
      <c r="BZ146" s="108"/>
      <c r="CA146" s="101">
        <v>19</v>
      </c>
    </row>
    <row r="147" spans="3:79" x14ac:dyDescent="0.25">
      <c r="C147" t="str">
        <f t="shared" si="296"/>
        <v xml:space="preserve">Cagliari </v>
      </c>
      <c r="D147" s="105">
        <f ca="1">HLOOKUP(Italia!$B$170,$F$128:$BZ$235,$CA147,FALSE)</f>
        <v>1</v>
      </c>
      <c r="G147" s="85">
        <f t="shared" ref="G147:BF147" si="314">+G20-F20</f>
        <v>0</v>
      </c>
      <c r="H147" s="85">
        <f t="shared" si="314"/>
        <v>1</v>
      </c>
      <c r="I147" s="85">
        <f t="shared" si="314"/>
        <v>0</v>
      </c>
      <c r="J147" s="85">
        <f t="shared" si="314"/>
        <v>6</v>
      </c>
      <c r="K147" s="85">
        <f t="shared" si="314"/>
        <v>5</v>
      </c>
      <c r="L147" s="85">
        <f t="shared" si="314"/>
        <v>1</v>
      </c>
      <c r="M147" s="85">
        <f t="shared" si="314"/>
        <v>0</v>
      </c>
      <c r="N147" s="85">
        <f t="shared" si="314"/>
        <v>-4</v>
      </c>
      <c r="O147" s="85">
        <f t="shared" si="314"/>
        <v>4</v>
      </c>
      <c r="P147" s="85">
        <f t="shared" si="314"/>
        <v>1</v>
      </c>
      <c r="Q147" s="85">
        <f t="shared" si="314"/>
        <v>2</v>
      </c>
      <c r="R147" s="85">
        <f t="shared" si="314"/>
        <v>6</v>
      </c>
      <c r="S147" s="85">
        <f t="shared" si="314"/>
        <v>3</v>
      </c>
      <c r="T147" s="85">
        <f t="shared" si="314"/>
        <v>5</v>
      </c>
      <c r="U147" s="85">
        <f t="shared" si="314"/>
        <v>9</v>
      </c>
      <c r="V147" s="85">
        <f t="shared" si="314"/>
        <v>2</v>
      </c>
      <c r="W147" s="85">
        <f t="shared" si="314"/>
        <v>2</v>
      </c>
      <c r="X147" s="85">
        <f t="shared" si="314"/>
        <v>7</v>
      </c>
      <c r="Y147" s="85">
        <f t="shared" si="314"/>
        <v>9</v>
      </c>
      <c r="Z147" s="85">
        <f t="shared" si="314"/>
        <v>3</v>
      </c>
      <c r="AA147" s="85">
        <f t="shared" si="314"/>
        <v>10</v>
      </c>
      <c r="AB147" s="85">
        <f t="shared" si="314"/>
        <v>9</v>
      </c>
      <c r="AC147" s="85">
        <f t="shared" si="314"/>
        <v>0</v>
      </c>
      <c r="AD147" s="85">
        <f t="shared" si="314"/>
        <v>14</v>
      </c>
      <c r="AE147" s="85">
        <f t="shared" si="314"/>
        <v>5</v>
      </c>
      <c r="AF147" s="85">
        <f t="shared" si="314"/>
        <v>1</v>
      </c>
      <c r="AG147" s="85">
        <f t="shared" si="314"/>
        <v>8</v>
      </c>
      <c r="AH147" s="85">
        <f t="shared" si="314"/>
        <v>5</v>
      </c>
      <c r="AI147" s="85">
        <f t="shared" si="314"/>
        <v>10</v>
      </c>
      <c r="AJ147" s="85">
        <f t="shared" si="314"/>
        <v>8</v>
      </c>
      <c r="AK147" s="85">
        <f t="shared" si="314"/>
        <v>10</v>
      </c>
      <c r="AL147" s="85">
        <f t="shared" si="314"/>
        <v>2</v>
      </c>
      <c r="AM147" s="85">
        <f t="shared" si="314"/>
        <v>0</v>
      </c>
      <c r="AN147" s="85">
        <f t="shared" si="314"/>
        <v>2</v>
      </c>
      <c r="AO147" s="85">
        <f t="shared" si="314"/>
        <v>3</v>
      </c>
      <c r="AP147" s="85">
        <f t="shared" si="314"/>
        <v>10</v>
      </c>
      <c r="AQ147" s="85">
        <f t="shared" si="314"/>
        <v>18</v>
      </c>
      <c r="AR147" s="85">
        <f t="shared" si="314"/>
        <v>6</v>
      </c>
      <c r="AS147" s="85">
        <f t="shared" si="314"/>
        <v>6</v>
      </c>
      <c r="AT147" s="85">
        <f t="shared" si="314"/>
        <v>6</v>
      </c>
      <c r="AU147" s="85">
        <f t="shared" si="314"/>
        <v>4</v>
      </c>
      <c r="AV147" s="85">
        <f t="shared" si="314"/>
        <v>6</v>
      </c>
      <c r="AW147" s="85">
        <f t="shared" si="314"/>
        <v>1</v>
      </c>
      <c r="AX147" s="85">
        <f t="shared" si="314"/>
        <v>3</v>
      </c>
      <c r="AY147" s="85">
        <f t="shared" si="314"/>
        <v>1</v>
      </c>
      <c r="AZ147" s="85">
        <f t="shared" si="314"/>
        <v>5</v>
      </c>
      <c r="BA147" s="85">
        <f t="shared" si="314"/>
        <v>1</v>
      </c>
      <c r="BB147" s="85">
        <f t="shared" si="314"/>
        <v>8</v>
      </c>
      <c r="BC147" s="85">
        <f t="shared" si="314"/>
        <v>2</v>
      </c>
      <c r="BD147" s="85">
        <f t="shared" si="314"/>
        <v>0</v>
      </c>
      <c r="BE147" s="85">
        <f t="shared" si="314"/>
        <v>1</v>
      </c>
      <c r="BF147" s="85">
        <f t="shared" si="314"/>
        <v>1</v>
      </c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08"/>
      <c r="BW147" s="108"/>
      <c r="BX147" s="108"/>
      <c r="BY147" s="108"/>
      <c r="BZ147" s="108"/>
      <c r="CA147" s="101">
        <v>20</v>
      </c>
    </row>
    <row r="148" spans="3:79" x14ac:dyDescent="0.25">
      <c r="C148" t="str">
        <f t="shared" si="296"/>
        <v xml:space="preserve">Caltanissetta </v>
      </c>
      <c r="D148" s="105">
        <f ca="1">HLOOKUP(Italia!$B$170,$F$128:$BZ$235,$CA148,FALSE)</f>
        <v>0</v>
      </c>
      <c r="G148" s="85">
        <f t="shared" ref="G148:BF148" si="315">+G21-F21</f>
        <v>0</v>
      </c>
      <c r="H148" s="85">
        <f t="shared" si="315"/>
        <v>0</v>
      </c>
      <c r="I148" s="85">
        <f t="shared" si="315"/>
        <v>0</v>
      </c>
      <c r="J148" s="85">
        <f t="shared" si="315"/>
        <v>0</v>
      </c>
      <c r="K148" s="85">
        <f t="shared" si="315"/>
        <v>0</v>
      </c>
      <c r="L148" s="85">
        <f t="shared" si="315"/>
        <v>0</v>
      </c>
      <c r="M148" s="85">
        <f t="shared" si="315"/>
        <v>0</v>
      </c>
      <c r="N148" s="85">
        <f t="shared" si="315"/>
        <v>2</v>
      </c>
      <c r="O148" s="85">
        <f t="shared" si="315"/>
        <v>0</v>
      </c>
      <c r="P148" s="85">
        <f t="shared" si="315"/>
        <v>0</v>
      </c>
      <c r="Q148" s="85">
        <f t="shared" si="315"/>
        <v>0</v>
      </c>
      <c r="R148" s="85">
        <f t="shared" si="315"/>
        <v>2</v>
      </c>
      <c r="S148" s="85">
        <f t="shared" si="315"/>
        <v>0</v>
      </c>
      <c r="T148" s="85">
        <f t="shared" si="315"/>
        <v>2</v>
      </c>
      <c r="U148" s="85">
        <f t="shared" si="315"/>
        <v>6</v>
      </c>
      <c r="V148" s="85">
        <f t="shared" si="315"/>
        <v>6</v>
      </c>
      <c r="W148" s="85">
        <f t="shared" si="315"/>
        <v>9</v>
      </c>
      <c r="X148" s="85">
        <f t="shared" si="315"/>
        <v>0</v>
      </c>
      <c r="Y148" s="85">
        <f t="shared" si="315"/>
        <v>2</v>
      </c>
      <c r="Z148" s="85">
        <f t="shared" si="315"/>
        <v>11</v>
      </c>
      <c r="AA148" s="85">
        <f t="shared" si="315"/>
        <v>5</v>
      </c>
      <c r="AB148" s="85">
        <f t="shared" si="315"/>
        <v>5</v>
      </c>
      <c r="AC148" s="85">
        <f t="shared" si="315"/>
        <v>5</v>
      </c>
      <c r="AD148" s="85">
        <f t="shared" si="315"/>
        <v>2</v>
      </c>
      <c r="AE148" s="85">
        <f t="shared" si="315"/>
        <v>11</v>
      </c>
      <c r="AF148" s="85">
        <f t="shared" si="315"/>
        <v>2</v>
      </c>
      <c r="AG148" s="85">
        <f t="shared" si="315"/>
        <v>0</v>
      </c>
      <c r="AH148" s="85">
        <f t="shared" si="315"/>
        <v>6</v>
      </c>
      <c r="AI148" s="85">
        <f t="shared" si="315"/>
        <v>4</v>
      </c>
      <c r="AJ148" s="85">
        <f t="shared" si="315"/>
        <v>3</v>
      </c>
      <c r="AK148" s="85">
        <f t="shared" si="315"/>
        <v>10</v>
      </c>
      <c r="AL148" s="85">
        <f t="shared" si="315"/>
        <v>9</v>
      </c>
      <c r="AM148" s="85">
        <f t="shared" si="315"/>
        <v>2</v>
      </c>
      <c r="AN148" s="85">
        <f t="shared" si="315"/>
        <v>1</v>
      </c>
      <c r="AO148" s="85">
        <f t="shared" si="315"/>
        <v>2</v>
      </c>
      <c r="AP148" s="85">
        <f t="shared" si="315"/>
        <v>5</v>
      </c>
      <c r="AQ148" s="85">
        <f t="shared" si="315"/>
        <v>4</v>
      </c>
      <c r="AR148" s="85">
        <f t="shared" si="315"/>
        <v>6</v>
      </c>
      <c r="AS148" s="85">
        <f t="shared" si="315"/>
        <v>6</v>
      </c>
      <c r="AT148" s="85">
        <f t="shared" si="315"/>
        <v>3</v>
      </c>
      <c r="AU148" s="85">
        <f t="shared" si="315"/>
        <v>4</v>
      </c>
      <c r="AV148" s="85">
        <f t="shared" si="315"/>
        <v>2</v>
      </c>
      <c r="AW148" s="85">
        <f t="shared" si="315"/>
        <v>1</v>
      </c>
      <c r="AX148" s="85">
        <f t="shared" si="315"/>
        <v>0</v>
      </c>
      <c r="AY148" s="85">
        <f t="shared" si="315"/>
        <v>0</v>
      </c>
      <c r="AZ148" s="85">
        <f t="shared" si="315"/>
        <v>0</v>
      </c>
      <c r="BA148" s="85">
        <f t="shared" si="315"/>
        <v>0</v>
      </c>
      <c r="BB148" s="85">
        <f t="shared" si="315"/>
        <v>0</v>
      </c>
      <c r="BC148" s="85">
        <f t="shared" si="315"/>
        <v>3</v>
      </c>
      <c r="BD148" s="85">
        <f t="shared" si="315"/>
        <v>4</v>
      </c>
      <c r="BE148" s="85">
        <f t="shared" si="315"/>
        <v>3</v>
      </c>
      <c r="BF148" s="85">
        <f t="shared" si="315"/>
        <v>0</v>
      </c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08"/>
      <c r="BW148" s="108"/>
      <c r="BX148" s="108"/>
      <c r="BY148" s="108"/>
      <c r="BZ148" s="108"/>
      <c r="CA148" s="101">
        <v>21</v>
      </c>
    </row>
    <row r="149" spans="3:79" x14ac:dyDescent="0.25">
      <c r="C149" t="str">
        <f t="shared" si="296"/>
        <v xml:space="preserve">Campobasso </v>
      </c>
      <c r="D149" s="105">
        <f ca="1">HLOOKUP(Italia!$B$170,$F$128:$BZ$235,$CA149,FALSE)</f>
        <v>5</v>
      </c>
      <c r="G149" s="85">
        <f t="shared" ref="G149:BF149" si="316">+G22-F22</f>
        <v>4</v>
      </c>
      <c r="H149" s="85">
        <f t="shared" si="316"/>
        <v>5</v>
      </c>
      <c r="I149" s="85">
        <f t="shared" si="316"/>
        <v>2</v>
      </c>
      <c r="J149" s="85">
        <f t="shared" si="316"/>
        <v>0</v>
      </c>
      <c r="K149" s="85">
        <f t="shared" si="316"/>
        <v>0</v>
      </c>
      <c r="L149" s="85">
        <f t="shared" si="316"/>
        <v>1</v>
      </c>
      <c r="M149" s="85">
        <f t="shared" si="316"/>
        <v>1</v>
      </c>
      <c r="N149" s="85">
        <f t="shared" si="316"/>
        <v>0</v>
      </c>
      <c r="O149" s="85">
        <f t="shared" si="316"/>
        <v>1</v>
      </c>
      <c r="P149" s="85">
        <f t="shared" si="316"/>
        <v>0</v>
      </c>
      <c r="Q149" s="85">
        <f t="shared" si="316"/>
        <v>0</v>
      </c>
      <c r="R149" s="85">
        <f t="shared" si="316"/>
        <v>4</v>
      </c>
      <c r="S149" s="85">
        <f t="shared" si="316"/>
        <v>4</v>
      </c>
      <c r="T149" s="85">
        <f t="shared" si="316"/>
        <v>-1</v>
      </c>
      <c r="U149" s="85">
        <f t="shared" si="316"/>
        <v>9</v>
      </c>
      <c r="V149" s="85">
        <f t="shared" si="316"/>
        <v>6</v>
      </c>
      <c r="W149" s="85">
        <f t="shared" si="316"/>
        <v>10</v>
      </c>
      <c r="X149" s="85">
        <f t="shared" si="316"/>
        <v>4</v>
      </c>
      <c r="Y149" s="85">
        <f t="shared" si="316"/>
        <v>1</v>
      </c>
      <c r="Z149" s="85">
        <f t="shared" si="316"/>
        <v>6</v>
      </c>
      <c r="AA149" s="85">
        <f t="shared" si="316"/>
        <v>0</v>
      </c>
      <c r="AB149" s="85">
        <f t="shared" si="316"/>
        <v>25</v>
      </c>
      <c r="AC149" s="85">
        <f t="shared" si="316"/>
        <v>6</v>
      </c>
      <c r="AD149" s="85">
        <f t="shared" si="316"/>
        <v>6</v>
      </c>
      <c r="AE149" s="85">
        <f t="shared" si="316"/>
        <v>11</v>
      </c>
      <c r="AF149" s="85">
        <f t="shared" si="316"/>
        <v>6</v>
      </c>
      <c r="AG149" s="85">
        <f t="shared" si="316"/>
        <v>10</v>
      </c>
      <c r="AH149" s="85">
        <f t="shared" si="316"/>
        <v>15</v>
      </c>
      <c r="AI149" s="85">
        <f t="shared" si="316"/>
        <v>3</v>
      </c>
      <c r="AJ149" s="85">
        <f t="shared" si="316"/>
        <v>7</v>
      </c>
      <c r="AK149" s="85">
        <f t="shared" si="316"/>
        <v>5</v>
      </c>
      <c r="AL149" s="85">
        <f t="shared" si="316"/>
        <v>12</v>
      </c>
      <c r="AM149" s="85">
        <f t="shared" si="316"/>
        <v>0</v>
      </c>
      <c r="AN149" s="85">
        <f t="shared" si="316"/>
        <v>0</v>
      </c>
      <c r="AO149" s="85">
        <f t="shared" si="316"/>
        <v>0</v>
      </c>
      <c r="AP149" s="85">
        <f t="shared" si="316"/>
        <v>10</v>
      </c>
      <c r="AQ149" s="85">
        <f t="shared" si="316"/>
        <v>9</v>
      </c>
      <c r="AR149" s="85">
        <f t="shared" si="316"/>
        <v>2</v>
      </c>
      <c r="AS149" s="85">
        <f t="shared" si="316"/>
        <v>4</v>
      </c>
      <c r="AT149" s="85">
        <f t="shared" si="316"/>
        <v>0</v>
      </c>
      <c r="AU149" s="85">
        <f t="shared" si="316"/>
        <v>0</v>
      </c>
      <c r="AV149" s="85">
        <f t="shared" si="316"/>
        <v>6</v>
      </c>
      <c r="AW149" s="85">
        <f t="shared" si="316"/>
        <v>0</v>
      </c>
      <c r="AX149" s="85">
        <f t="shared" si="316"/>
        <v>5</v>
      </c>
      <c r="AY149" s="85">
        <f t="shared" si="316"/>
        <v>0</v>
      </c>
      <c r="AZ149" s="85">
        <f t="shared" si="316"/>
        <v>9</v>
      </c>
      <c r="BA149" s="85">
        <f t="shared" si="316"/>
        <v>1</v>
      </c>
      <c r="BB149" s="85">
        <f t="shared" si="316"/>
        <v>1</v>
      </c>
      <c r="BC149" s="85">
        <f t="shared" si="316"/>
        <v>2</v>
      </c>
      <c r="BD149" s="85">
        <f t="shared" si="316"/>
        <v>0</v>
      </c>
      <c r="BE149" s="85">
        <f t="shared" si="316"/>
        <v>1</v>
      </c>
      <c r="BF149" s="85">
        <f t="shared" si="316"/>
        <v>5</v>
      </c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08"/>
      <c r="BW149" s="108"/>
      <c r="BX149" s="108"/>
      <c r="BY149" s="108"/>
      <c r="BZ149" s="108"/>
      <c r="CA149" s="101">
        <v>22</v>
      </c>
    </row>
    <row r="150" spans="3:79" x14ac:dyDescent="0.25">
      <c r="C150" t="str">
        <f t="shared" si="296"/>
        <v xml:space="preserve">Caserta </v>
      </c>
      <c r="D150" s="105">
        <f ca="1">HLOOKUP(Italia!$B$170,$F$128:$BZ$235,$CA150,FALSE)</f>
        <v>7</v>
      </c>
      <c r="G150" s="85">
        <f t="shared" ref="G150:BF150" si="317">+G23-F23</f>
        <v>0</v>
      </c>
      <c r="H150" s="85">
        <f t="shared" si="317"/>
        <v>0</v>
      </c>
      <c r="I150" s="85">
        <f t="shared" si="317"/>
        <v>0</v>
      </c>
      <c r="J150" s="85">
        <f t="shared" si="317"/>
        <v>28</v>
      </c>
      <c r="K150" s="85">
        <f t="shared" si="317"/>
        <v>4</v>
      </c>
      <c r="L150" s="85">
        <f t="shared" si="317"/>
        <v>2</v>
      </c>
      <c r="M150" s="85">
        <f t="shared" si="317"/>
        <v>-8</v>
      </c>
      <c r="N150" s="85">
        <f t="shared" si="317"/>
        <v>3</v>
      </c>
      <c r="O150" s="85">
        <f t="shared" si="317"/>
        <v>9</v>
      </c>
      <c r="P150" s="85">
        <f t="shared" si="317"/>
        <v>3</v>
      </c>
      <c r="Q150" s="85">
        <f t="shared" si="317"/>
        <v>4</v>
      </c>
      <c r="R150" s="85">
        <f t="shared" si="317"/>
        <v>15</v>
      </c>
      <c r="S150" s="85">
        <f t="shared" si="317"/>
        <v>5</v>
      </c>
      <c r="T150" s="85">
        <f t="shared" si="317"/>
        <v>0</v>
      </c>
      <c r="U150" s="85">
        <f t="shared" si="317"/>
        <v>29</v>
      </c>
      <c r="V150" s="85">
        <f t="shared" si="317"/>
        <v>2</v>
      </c>
      <c r="W150" s="85">
        <f t="shared" si="317"/>
        <v>10</v>
      </c>
      <c r="X150" s="85">
        <f t="shared" si="317"/>
        <v>10</v>
      </c>
      <c r="Y150" s="85">
        <f t="shared" si="317"/>
        <v>8</v>
      </c>
      <c r="Z150" s="85">
        <f t="shared" si="317"/>
        <v>28</v>
      </c>
      <c r="AA150" s="85">
        <f t="shared" si="317"/>
        <v>13</v>
      </c>
      <c r="AB150" s="85">
        <f t="shared" si="317"/>
        <v>12</v>
      </c>
      <c r="AC150" s="85">
        <f t="shared" si="317"/>
        <v>2</v>
      </c>
      <c r="AD150" s="85">
        <f t="shared" si="317"/>
        <v>7</v>
      </c>
      <c r="AE150" s="85">
        <f t="shared" si="317"/>
        <v>11</v>
      </c>
      <c r="AF150" s="85">
        <f t="shared" si="317"/>
        <v>9</v>
      </c>
      <c r="AG150" s="85">
        <f t="shared" si="317"/>
        <v>15</v>
      </c>
      <c r="AH150" s="85">
        <f t="shared" si="317"/>
        <v>17</v>
      </c>
      <c r="AI150" s="85">
        <f t="shared" si="317"/>
        <v>17</v>
      </c>
      <c r="AJ150" s="85">
        <f t="shared" si="317"/>
        <v>9</v>
      </c>
      <c r="AK150" s="85">
        <f t="shared" si="317"/>
        <v>15</v>
      </c>
      <c r="AL150" s="85">
        <f t="shared" si="317"/>
        <v>21</v>
      </c>
      <c r="AM150" s="85">
        <f t="shared" si="317"/>
        <v>8</v>
      </c>
      <c r="AN150" s="85">
        <f t="shared" si="317"/>
        <v>23</v>
      </c>
      <c r="AO150" s="85">
        <f t="shared" si="317"/>
        <v>18</v>
      </c>
      <c r="AP150" s="85">
        <f t="shared" si="317"/>
        <v>3</v>
      </c>
      <c r="AQ150" s="85">
        <f t="shared" si="317"/>
        <v>7</v>
      </c>
      <c r="AR150" s="85">
        <f t="shared" si="317"/>
        <v>9</v>
      </c>
      <c r="AS150" s="85">
        <f t="shared" si="317"/>
        <v>7</v>
      </c>
      <c r="AT150" s="85">
        <f t="shared" si="317"/>
        <v>6</v>
      </c>
      <c r="AU150" s="85">
        <f t="shared" si="317"/>
        <v>6</v>
      </c>
      <c r="AV150" s="85">
        <f t="shared" si="317"/>
        <v>3</v>
      </c>
      <c r="AW150" s="85">
        <f t="shared" si="317"/>
        <v>3</v>
      </c>
      <c r="AX150" s="85">
        <f t="shared" si="317"/>
        <v>0</v>
      </c>
      <c r="AY150" s="85">
        <f t="shared" si="317"/>
        <v>4</v>
      </c>
      <c r="AZ150" s="85">
        <f t="shared" si="317"/>
        <v>0</v>
      </c>
      <c r="BA150" s="85">
        <f t="shared" si="317"/>
        <v>3</v>
      </c>
      <c r="BB150" s="85">
        <f t="shared" si="317"/>
        <v>3</v>
      </c>
      <c r="BC150" s="85">
        <f t="shared" si="317"/>
        <v>1</v>
      </c>
      <c r="BD150" s="85">
        <f t="shared" si="317"/>
        <v>0</v>
      </c>
      <c r="BE150" s="85">
        <f t="shared" si="317"/>
        <v>3</v>
      </c>
      <c r="BF150" s="85">
        <f t="shared" si="317"/>
        <v>7</v>
      </c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/>
      <c r="BV150" s="108"/>
      <c r="BW150" s="108"/>
      <c r="BX150" s="108"/>
      <c r="BY150" s="108"/>
      <c r="BZ150" s="108"/>
      <c r="CA150" s="101">
        <v>23</v>
      </c>
    </row>
    <row r="151" spans="3:79" x14ac:dyDescent="0.25">
      <c r="C151" t="str">
        <f t="shared" si="296"/>
        <v xml:space="preserve">Catania </v>
      </c>
      <c r="D151" s="105">
        <f ca="1">HLOOKUP(Italia!$B$170,$F$128:$BZ$235,$CA151,FALSE)</f>
        <v>17</v>
      </c>
      <c r="G151" s="85">
        <f t="shared" ref="G151:BF151" si="318">+G24-F24</f>
        <v>0</v>
      </c>
      <c r="H151" s="85">
        <f t="shared" si="318"/>
        <v>14</v>
      </c>
      <c r="I151" s="85">
        <f t="shared" si="318"/>
        <v>8</v>
      </c>
      <c r="J151" s="85">
        <f t="shared" si="318"/>
        <v>0</v>
      </c>
      <c r="K151" s="85">
        <f t="shared" si="318"/>
        <v>0</v>
      </c>
      <c r="L151" s="85">
        <f t="shared" si="318"/>
        <v>12</v>
      </c>
      <c r="M151" s="85">
        <f t="shared" si="318"/>
        <v>6</v>
      </c>
      <c r="N151" s="85">
        <f t="shared" si="318"/>
        <v>8</v>
      </c>
      <c r="O151" s="85">
        <f t="shared" si="318"/>
        <v>0</v>
      </c>
      <c r="P151" s="85">
        <f t="shared" si="318"/>
        <v>0</v>
      </c>
      <c r="Q151" s="85">
        <f t="shared" si="318"/>
        <v>42</v>
      </c>
      <c r="R151" s="85">
        <f t="shared" si="318"/>
        <v>5</v>
      </c>
      <c r="S151" s="85">
        <f t="shared" si="318"/>
        <v>12</v>
      </c>
      <c r="T151" s="85">
        <f t="shared" si="318"/>
        <v>23</v>
      </c>
      <c r="U151" s="85">
        <f t="shared" si="318"/>
        <v>20</v>
      </c>
      <c r="V151" s="85">
        <f t="shared" si="318"/>
        <v>11</v>
      </c>
      <c r="W151" s="85">
        <f t="shared" si="318"/>
        <v>27</v>
      </c>
      <c r="X151" s="85">
        <f t="shared" si="318"/>
        <v>45</v>
      </c>
      <c r="Y151" s="85">
        <f t="shared" si="318"/>
        <v>40</v>
      </c>
      <c r="Z151" s="85">
        <f t="shared" si="318"/>
        <v>12</v>
      </c>
      <c r="AA151" s="85">
        <f t="shared" si="318"/>
        <v>22</v>
      </c>
      <c r="AB151" s="85">
        <f t="shared" si="318"/>
        <v>38</v>
      </c>
      <c r="AC151" s="85">
        <f t="shared" si="318"/>
        <v>19</v>
      </c>
      <c r="AD151" s="85">
        <f t="shared" si="318"/>
        <v>22</v>
      </c>
      <c r="AE151" s="85">
        <f t="shared" si="318"/>
        <v>20</v>
      </c>
      <c r="AF151" s="85">
        <f t="shared" si="318"/>
        <v>41</v>
      </c>
      <c r="AG151" s="85">
        <f t="shared" si="318"/>
        <v>50</v>
      </c>
      <c r="AH151" s="85">
        <f t="shared" si="318"/>
        <v>12</v>
      </c>
      <c r="AI151" s="85">
        <f t="shared" si="318"/>
        <v>34</v>
      </c>
      <c r="AJ151" s="85">
        <f t="shared" si="318"/>
        <v>15</v>
      </c>
      <c r="AK151" s="85">
        <f t="shared" si="318"/>
        <v>10</v>
      </c>
      <c r="AL151" s="85">
        <f t="shared" si="318"/>
        <v>25</v>
      </c>
      <c r="AM151" s="85">
        <f t="shared" si="318"/>
        <v>20</v>
      </c>
      <c r="AN151" s="85">
        <f t="shared" si="318"/>
        <v>16</v>
      </c>
      <c r="AO151" s="85">
        <f t="shared" si="318"/>
        <v>16</v>
      </c>
      <c r="AP151" s="85">
        <f t="shared" si="318"/>
        <v>16</v>
      </c>
      <c r="AQ151" s="85">
        <f t="shared" si="318"/>
        <v>10</v>
      </c>
      <c r="AR151" s="85">
        <f t="shared" si="318"/>
        <v>6</v>
      </c>
      <c r="AS151" s="85">
        <f t="shared" si="318"/>
        <v>11</v>
      </c>
      <c r="AT151" s="85">
        <f t="shared" si="318"/>
        <v>15</v>
      </c>
      <c r="AU151" s="85">
        <f t="shared" si="318"/>
        <v>11</v>
      </c>
      <c r="AV151" s="85">
        <f t="shared" si="318"/>
        <v>10</v>
      </c>
      <c r="AW151" s="85">
        <f t="shared" si="318"/>
        <v>10</v>
      </c>
      <c r="AX151" s="85">
        <f t="shared" si="318"/>
        <v>10</v>
      </c>
      <c r="AY151" s="85">
        <f t="shared" si="318"/>
        <v>13</v>
      </c>
      <c r="AZ151" s="85">
        <f t="shared" si="318"/>
        <v>25</v>
      </c>
      <c r="BA151" s="85">
        <f t="shared" si="318"/>
        <v>25</v>
      </c>
      <c r="BB151" s="85">
        <f t="shared" si="318"/>
        <v>43</v>
      </c>
      <c r="BC151" s="85">
        <f t="shared" si="318"/>
        <v>35</v>
      </c>
      <c r="BD151" s="85">
        <f t="shared" si="318"/>
        <v>19</v>
      </c>
      <c r="BE151" s="85">
        <f t="shared" si="318"/>
        <v>21</v>
      </c>
      <c r="BF151" s="85">
        <f t="shared" si="318"/>
        <v>17</v>
      </c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1">
        <v>24</v>
      </c>
    </row>
    <row r="152" spans="3:79" x14ac:dyDescent="0.25">
      <c r="C152" t="str">
        <f t="shared" si="296"/>
        <v xml:space="preserve">Catanzaro </v>
      </c>
      <c r="D152" s="105">
        <f ca="1">HLOOKUP(Italia!$B$170,$F$128:$BZ$235,$CA152,FALSE)</f>
        <v>0</v>
      </c>
      <c r="G152" s="85">
        <f t="shared" ref="G152:BF152" si="319">+G25-F25</f>
        <v>1</v>
      </c>
      <c r="H152" s="85">
        <f t="shared" si="319"/>
        <v>1</v>
      </c>
      <c r="I152" s="85">
        <f t="shared" si="319"/>
        <v>0</v>
      </c>
      <c r="J152" s="85">
        <f t="shared" si="319"/>
        <v>0</v>
      </c>
      <c r="K152" s="85">
        <f t="shared" si="319"/>
        <v>1</v>
      </c>
      <c r="L152" s="85">
        <f t="shared" si="319"/>
        <v>0</v>
      </c>
      <c r="M152" s="85">
        <f t="shared" si="319"/>
        <v>-1</v>
      </c>
      <c r="N152" s="85">
        <f t="shared" si="319"/>
        <v>1</v>
      </c>
      <c r="O152" s="85">
        <f t="shared" si="319"/>
        <v>0</v>
      </c>
      <c r="P152" s="85">
        <f t="shared" si="319"/>
        <v>2</v>
      </c>
      <c r="Q152" s="85">
        <f t="shared" si="319"/>
        <v>1</v>
      </c>
      <c r="R152" s="85">
        <f t="shared" si="319"/>
        <v>0</v>
      </c>
      <c r="S152" s="85">
        <f t="shared" si="319"/>
        <v>8</v>
      </c>
      <c r="T152" s="85">
        <f t="shared" si="319"/>
        <v>6</v>
      </c>
      <c r="U152" s="85">
        <f t="shared" si="319"/>
        <v>7</v>
      </c>
      <c r="V152" s="85">
        <f t="shared" si="319"/>
        <v>7</v>
      </c>
      <c r="W152" s="85">
        <f t="shared" si="319"/>
        <v>4</v>
      </c>
      <c r="X152" s="85">
        <f t="shared" si="319"/>
        <v>7</v>
      </c>
      <c r="Y152" s="85">
        <f t="shared" si="319"/>
        <v>1</v>
      </c>
      <c r="Z152" s="85">
        <f t="shared" si="319"/>
        <v>3</v>
      </c>
      <c r="AA152" s="85">
        <f t="shared" si="319"/>
        <v>2</v>
      </c>
      <c r="AB152" s="85">
        <f t="shared" si="319"/>
        <v>2</v>
      </c>
      <c r="AC152" s="85">
        <f t="shared" si="319"/>
        <v>62</v>
      </c>
      <c r="AD152" s="85">
        <f t="shared" si="319"/>
        <v>3</v>
      </c>
      <c r="AE152" s="85">
        <f t="shared" si="319"/>
        <v>5</v>
      </c>
      <c r="AF152" s="85">
        <f t="shared" si="319"/>
        <v>11</v>
      </c>
      <c r="AG152" s="85">
        <f t="shared" si="319"/>
        <v>5</v>
      </c>
      <c r="AH152" s="85">
        <f t="shared" si="319"/>
        <v>1</v>
      </c>
      <c r="AI152" s="85">
        <f t="shared" si="319"/>
        <v>6</v>
      </c>
      <c r="AJ152" s="85">
        <f t="shared" si="319"/>
        <v>4</v>
      </c>
      <c r="AK152" s="85">
        <f t="shared" si="319"/>
        <v>0</v>
      </c>
      <c r="AL152" s="85">
        <f t="shared" si="319"/>
        <v>7</v>
      </c>
      <c r="AM152" s="85">
        <f t="shared" si="319"/>
        <v>1</v>
      </c>
      <c r="AN152" s="85">
        <f t="shared" si="319"/>
        <v>4</v>
      </c>
      <c r="AO152" s="85">
        <f t="shared" si="319"/>
        <v>7</v>
      </c>
      <c r="AP152" s="85">
        <f t="shared" si="319"/>
        <v>4</v>
      </c>
      <c r="AQ152" s="85">
        <f t="shared" si="319"/>
        <v>3</v>
      </c>
      <c r="AR152" s="85">
        <f t="shared" si="319"/>
        <v>5</v>
      </c>
      <c r="AS152" s="85">
        <f t="shared" si="319"/>
        <v>1</v>
      </c>
      <c r="AT152" s="85">
        <f t="shared" si="319"/>
        <v>1</v>
      </c>
      <c r="AU152" s="85">
        <f t="shared" si="319"/>
        <v>1</v>
      </c>
      <c r="AV152" s="85">
        <f t="shared" si="319"/>
        <v>6</v>
      </c>
      <c r="AW152" s="85">
        <f t="shared" si="319"/>
        <v>4</v>
      </c>
      <c r="AX152" s="85">
        <f t="shared" si="319"/>
        <v>1</v>
      </c>
      <c r="AY152" s="85">
        <f t="shared" si="319"/>
        <v>2</v>
      </c>
      <c r="AZ152" s="85">
        <f t="shared" si="319"/>
        <v>0</v>
      </c>
      <c r="BA152" s="85">
        <f t="shared" si="319"/>
        <v>0</v>
      </c>
      <c r="BB152" s="85">
        <f t="shared" si="319"/>
        <v>0</v>
      </c>
      <c r="BC152" s="85">
        <f t="shared" si="319"/>
        <v>0</v>
      </c>
      <c r="BD152" s="85">
        <f t="shared" si="319"/>
        <v>4</v>
      </c>
      <c r="BE152" s="85">
        <f t="shared" si="319"/>
        <v>0</v>
      </c>
      <c r="BF152" s="85">
        <f t="shared" si="319"/>
        <v>0</v>
      </c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08"/>
      <c r="BW152" s="108"/>
      <c r="BX152" s="108"/>
      <c r="BY152" s="108"/>
      <c r="BZ152" s="108"/>
      <c r="CA152" s="101">
        <v>25</v>
      </c>
    </row>
    <row r="153" spans="3:79" x14ac:dyDescent="0.25">
      <c r="C153" t="str">
        <f t="shared" si="296"/>
        <v xml:space="preserve">Chieti </v>
      </c>
      <c r="D153" s="105">
        <f ca="1">HLOOKUP(Italia!$B$170,$F$128:$BZ$235,$CA153,FALSE)</f>
        <v>19</v>
      </c>
      <c r="G153" s="85">
        <f t="shared" ref="G153:BF153" si="320">+G26-F26</f>
        <v>2</v>
      </c>
      <c r="H153" s="85">
        <f t="shared" si="320"/>
        <v>1</v>
      </c>
      <c r="I153" s="85">
        <f t="shared" si="320"/>
        <v>1</v>
      </c>
      <c r="J153" s="85">
        <f t="shared" si="320"/>
        <v>0</v>
      </c>
      <c r="K153" s="85">
        <f t="shared" si="320"/>
        <v>3</v>
      </c>
      <c r="L153" s="85">
        <f t="shared" si="320"/>
        <v>2</v>
      </c>
      <c r="M153" s="85">
        <f t="shared" si="320"/>
        <v>0</v>
      </c>
      <c r="N153" s="85">
        <f t="shared" si="320"/>
        <v>11</v>
      </c>
      <c r="O153" s="85">
        <f t="shared" si="320"/>
        <v>3</v>
      </c>
      <c r="P153" s="85">
        <f t="shared" si="320"/>
        <v>2</v>
      </c>
      <c r="Q153" s="85">
        <f t="shared" si="320"/>
        <v>5</v>
      </c>
      <c r="R153" s="85">
        <f t="shared" si="320"/>
        <v>8</v>
      </c>
      <c r="S153" s="85">
        <f t="shared" si="320"/>
        <v>3</v>
      </c>
      <c r="T153" s="85">
        <f t="shared" si="320"/>
        <v>3</v>
      </c>
      <c r="U153" s="85">
        <f t="shared" si="320"/>
        <v>25</v>
      </c>
      <c r="V153" s="85">
        <f t="shared" si="320"/>
        <v>11</v>
      </c>
      <c r="W153" s="85">
        <f t="shared" si="320"/>
        <v>11</v>
      </c>
      <c r="X153" s="85">
        <f t="shared" si="320"/>
        <v>11</v>
      </c>
      <c r="Y153" s="85">
        <f t="shared" si="320"/>
        <v>27</v>
      </c>
      <c r="Z153" s="85">
        <f t="shared" si="320"/>
        <v>4</v>
      </c>
      <c r="AA153" s="85">
        <f t="shared" si="320"/>
        <v>13</v>
      </c>
      <c r="AB153" s="85">
        <f t="shared" si="320"/>
        <v>29</v>
      </c>
      <c r="AC153" s="85">
        <f t="shared" si="320"/>
        <v>14</v>
      </c>
      <c r="AD153" s="85">
        <f t="shared" si="320"/>
        <v>40</v>
      </c>
      <c r="AE153" s="85">
        <f t="shared" si="320"/>
        <v>37</v>
      </c>
      <c r="AF153" s="85">
        <f t="shared" si="320"/>
        <v>7</v>
      </c>
      <c r="AG153" s="85">
        <f t="shared" si="320"/>
        <v>7</v>
      </c>
      <c r="AH153" s="85">
        <f t="shared" si="320"/>
        <v>12</v>
      </c>
      <c r="AI153" s="85">
        <f t="shared" si="320"/>
        <v>7</v>
      </c>
      <c r="AJ153" s="85">
        <f t="shared" si="320"/>
        <v>11</v>
      </c>
      <c r="AK153" s="85">
        <f t="shared" si="320"/>
        <v>7</v>
      </c>
      <c r="AL153" s="85">
        <f t="shared" si="320"/>
        <v>8</v>
      </c>
      <c r="AM153" s="85">
        <f t="shared" si="320"/>
        <v>2</v>
      </c>
      <c r="AN153" s="85">
        <f t="shared" si="320"/>
        <v>16</v>
      </c>
      <c r="AO153" s="85">
        <f t="shared" si="320"/>
        <v>18</v>
      </c>
      <c r="AP153" s="85">
        <f t="shared" si="320"/>
        <v>8</v>
      </c>
      <c r="AQ153" s="85">
        <f t="shared" si="320"/>
        <v>23</v>
      </c>
      <c r="AR153" s="85">
        <f t="shared" si="320"/>
        <v>49</v>
      </c>
      <c r="AS153" s="85">
        <f t="shared" si="320"/>
        <v>11</v>
      </c>
      <c r="AT153" s="85">
        <f t="shared" si="320"/>
        <v>13</v>
      </c>
      <c r="AU153" s="85">
        <f t="shared" si="320"/>
        <v>4</v>
      </c>
      <c r="AV153" s="85">
        <f t="shared" si="320"/>
        <v>0</v>
      </c>
      <c r="AW153" s="85">
        <f t="shared" si="320"/>
        <v>30</v>
      </c>
      <c r="AX153" s="85">
        <f t="shared" si="320"/>
        <v>54</v>
      </c>
      <c r="AY153" s="85">
        <f t="shared" si="320"/>
        <v>13</v>
      </c>
      <c r="AZ153" s="85">
        <f t="shared" si="320"/>
        <v>5</v>
      </c>
      <c r="BA153" s="85">
        <f t="shared" si="320"/>
        <v>35</v>
      </c>
      <c r="BB153" s="85">
        <f t="shared" si="320"/>
        <v>7</v>
      </c>
      <c r="BC153" s="85">
        <f t="shared" si="320"/>
        <v>35</v>
      </c>
      <c r="BD153" s="85">
        <f t="shared" si="320"/>
        <v>29</v>
      </c>
      <c r="BE153" s="85">
        <f t="shared" si="320"/>
        <v>10</v>
      </c>
      <c r="BF153" s="85">
        <f t="shared" si="320"/>
        <v>19</v>
      </c>
      <c r="BG153" s="108"/>
      <c r="BH153" s="108"/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/>
      <c r="BV153" s="108"/>
      <c r="BW153" s="108"/>
      <c r="BX153" s="108"/>
      <c r="BY153" s="108"/>
      <c r="BZ153" s="108"/>
      <c r="CA153" s="101">
        <v>26</v>
      </c>
    </row>
    <row r="154" spans="3:79" x14ac:dyDescent="0.25">
      <c r="C154" t="str">
        <f t="shared" si="296"/>
        <v xml:space="preserve">Como </v>
      </c>
      <c r="D154" s="105">
        <f ca="1">HLOOKUP(Italia!$B$170,$F$128:$BZ$235,$CA154,FALSE)</f>
        <v>71</v>
      </c>
      <c r="G154" s="85">
        <f t="shared" ref="G154:BF154" si="321">+G27-F27</f>
        <v>6</v>
      </c>
      <c r="H154" s="85">
        <f t="shared" si="321"/>
        <v>0</v>
      </c>
      <c r="I154" s="85">
        <f t="shared" si="321"/>
        <v>12</v>
      </c>
      <c r="J154" s="85">
        <f t="shared" si="321"/>
        <v>4</v>
      </c>
      <c r="K154" s="85">
        <f t="shared" si="321"/>
        <v>13</v>
      </c>
      <c r="L154" s="85">
        <f t="shared" si="321"/>
        <v>6</v>
      </c>
      <c r="M154" s="85">
        <f t="shared" si="321"/>
        <v>31</v>
      </c>
      <c r="N154" s="85">
        <f t="shared" si="321"/>
        <v>21</v>
      </c>
      <c r="O154" s="85">
        <f t="shared" si="321"/>
        <v>20</v>
      </c>
      <c r="P154" s="85">
        <f t="shared" si="321"/>
        <v>36</v>
      </c>
      <c r="Q154" s="85">
        <f t="shared" si="321"/>
        <v>30</v>
      </c>
      <c r="R154" s="85">
        <f t="shared" si="321"/>
        <v>36</v>
      </c>
      <c r="S154" s="85">
        <f t="shared" si="321"/>
        <v>36</v>
      </c>
      <c r="T154" s="85">
        <f t="shared" si="321"/>
        <v>30</v>
      </c>
      <c r="U154" s="85">
        <f t="shared" si="321"/>
        <v>52</v>
      </c>
      <c r="V154" s="85">
        <f t="shared" si="321"/>
        <v>42</v>
      </c>
      <c r="W154" s="85">
        <f t="shared" si="321"/>
        <v>72</v>
      </c>
      <c r="X154" s="85">
        <f t="shared" si="321"/>
        <v>60</v>
      </c>
      <c r="Y154" s="85">
        <f t="shared" si="321"/>
        <v>69</v>
      </c>
      <c r="Z154" s="85">
        <f t="shared" si="321"/>
        <v>54</v>
      </c>
      <c r="AA154" s="85">
        <f t="shared" si="321"/>
        <v>71</v>
      </c>
      <c r="AB154" s="85">
        <f t="shared" si="321"/>
        <v>56</v>
      </c>
      <c r="AC154" s="85">
        <f t="shared" si="321"/>
        <v>54</v>
      </c>
      <c r="AD154" s="85">
        <f t="shared" si="321"/>
        <v>87</v>
      </c>
      <c r="AE154" s="85">
        <f t="shared" si="321"/>
        <v>111</v>
      </c>
      <c r="AF154" s="85">
        <f t="shared" si="321"/>
        <v>47</v>
      </c>
      <c r="AG154" s="85">
        <f t="shared" si="321"/>
        <v>40</v>
      </c>
      <c r="AH154" s="85">
        <f t="shared" si="321"/>
        <v>56</v>
      </c>
      <c r="AI154" s="85">
        <f t="shared" si="321"/>
        <v>48</v>
      </c>
      <c r="AJ154" s="85">
        <f t="shared" si="321"/>
        <v>51</v>
      </c>
      <c r="AK154" s="85">
        <f t="shared" si="321"/>
        <v>63</v>
      </c>
      <c r="AL154" s="85">
        <f t="shared" si="321"/>
        <v>65</v>
      </c>
      <c r="AM154" s="85">
        <f t="shared" si="321"/>
        <v>89</v>
      </c>
      <c r="AN154" s="85">
        <f t="shared" si="321"/>
        <v>52</v>
      </c>
      <c r="AO154" s="85">
        <f t="shared" si="321"/>
        <v>17</v>
      </c>
      <c r="AP154" s="85">
        <f t="shared" si="321"/>
        <v>63</v>
      </c>
      <c r="AQ154" s="85">
        <f t="shared" si="321"/>
        <v>81</v>
      </c>
      <c r="AR154" s="85">
        <f t="shared" si="321"/>
        <v>139</v>
      </c>
      <c r="AS154" s="85">
        <f t="shared" si="321"/>
        <v>99</v>
      </c>
      <c r="AT154" s="85">
        <f t="shared" si="321"/>
        <v>91</v>
      </c>
      <c r="AU154" s="85">
        <f t="shared" si="321"/>
        <v>91</v>
      </c>
      <c r="AV154" s="85">
        <f t="shared" si="321"/>
        <v>48</v>
      </c>
      <c r="AW154" s="85">
        <f t="shared" si="321"/>
        <v>79</v>
      </c>
      <c r="AX154" s="85">
        <f t="shared" si="321"/>
        <v>52</v>
      </c>
      <c r="AY154" s="85">
        <f t="shared" si="321"/>
        <v>154</v>
      </c>
      <c r="AZ154" s="85">
        <f t="shared" si="321"/>
        <v>49</v>
      </c>
      <c r="BA154" s="85">
        <f t="shared" si="321"/>
        <v>62</v>
      </c>
      <c r="BB154" s="85">
        <f t="shared" si="321"/>
        <v>42</v>
      </c>
      <c r="BC154" s="85">
        <f t="shared" si="321"/>
        <v>89</v>
      </c>
      <c r="BD154" s="85">
        <f t="shared" si="321"/>
        <v>83</v>
      </c>
      <c r="BE154" s="85">
        <f t="shared" si="321"/>
        <v>107</v>
      </c>
      <c r="BF154" s="85">
        <f t="shared" si="321"/>
        <v>71</v>
      </c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08"/>
      <c r="BW154" s="108"/>
      <c r="BX154" s="108"/>
      <c r="BY154" s="108"/>
      <c r="BZ154" s="108"/>
      <c r="CA154" s="101">
        <v>27</v>
      </c>
    </row>
    <row r="155" spans="3:79" x14ac:dyDescent="0.25">
      <c r="C155" t="str">
        <f t="shared" si="296"/>
        <v xml:space="preserve">Cosenza </v>
      </c>
      <c r="D155" s="105">
        <f ca="1">HLOOKUP(Italia!$B$170,$F$128:$BZ$235,$CA155,FALSE)</f>
        <v>8</v>
      </c>
      <c r="G155" s="85">
        <f t="shared" ref="G155:BF155" si="322">+G28-F28</f>
        <v>0</v>
      </c>
      <c r="H155" s="85">
        <f t="shared" si="322"/>
        <v>0</v>
      </c>
      <c r="I155" s="85">
        <f t="shared" si="322"/>
        <v>0</v>
      </c>
      <c r="J155" s="85">
        <f t="shared" si="322"/>
        <v>0</v>
      </c>
      <c r="K155" s="85">
        <f t="shared" si="322"/>
        <v>3</v>
      </c>
      <c r="L155" s="85">
        <f t="shared" si="322"/>
        <v>2</v>
      </c>
      <c r="M155" s="85">
        <f t="shared" si="322"/>
        <v>-1</v>
      </c>
      <c r="N155" s="85">
        <f t="shared" si="322"/>
        <v>3</v>
      </c>
      <c r="O155" s="85">
        <f t="shared" si="322"/>
        <v>2</v>
      </c>
      <c r="P155" s="85">
        <f t="shared" si="322"/>
        <v>5</v>
      </c>
      <c r="Q155" s="85">
        <f t="shared" si="322"/>
        <v>2</v>
      </c>
      <c r="R155" s="85">
        <f t="shared" si="322"/>
        <v>0</v>
      </c>
      <c r="S155" s="85">
        <f t="shared" si="322"/>
        <v>10</v>
      </c>
      <c r="T155" s="85">
        <f t="shared" si="322"/>
        <v>4</v>
      </c>
      <c r="U155" s="85">
        <f t="shared" si="322"/>
        <v>7</v>
      </c>
      <c r="V155" s="85">
        <f t="shared" si="322"/>
        <v>7</v>
      </c>
      <c r="W155" s="85">
        <f t="shared" si="322"/>
        <v>5</v>
      </c>
      <c r="X155" s="85">
        <f t="shared" si="322"/>
        <v>13</v>
      </c>
      <c r="Y155" s="85">
        <f t="shared" si="322"/>
        <v>5</v>
      </c>
      <c r="Z155" s="85">
        <f t="shared" si="322"/>
        <v>16</v>
      </c>
      <c r="AA155" s="85">
        <f t="shared" si="322"/>
        <v>15</v>
      </c>
      <c r="AB155" s="85">
        <f t="shared" si="322"/>
        <v>8</v>
      </c>
      <c r="AC155" s="85">
        <f t="shared" si="322"/>
        <v>21</v>
      </c>
      <c r="AD155" s="85">
        <f t="shared" si="322"/>
        <v>26</v>
      </c>
      <c r="AE155" s="85">
        <f t="shared" si="322"/>
        <v>17</v>
      </c>
      <c r="AF155" s="85">
        <f t="shared" si="322"/>
        <v>13</v>
      </c>
      <c r="AG155" s="85">
        <f t="shared" si="322"/>
        <v>2</v>
      </c>
      <c r="AH155" s="85">
        <f t="shared" si="322"/>
        <v>2</v>
      </c>
      <c r="AI155" s="85">
        <f t="shared" si="322"/>
        <v>6</v>
      </c>
      <c r="AJ155" s="85">
        <f t="shared" si="322"/>
        <v>9</v>
      </c>
      <c r="AK155" s="85">
        <f t="shared" si="322"/>
        <v>1</v>
      </c>
      <c r="AL155" s="85">
        <f t="shared" si="322"/>
        <v>26</v>
      </c>
      <c r="AM155" s="85">
        <f t="shared" si="322"/>
        <v>13</v>
      </c>
      <c r="AN155" s="85">
        <f t="shared" si="322"/>
        <v>11</v>
      </c>
      <c r="AO155" s="85">
        <f t="shared" si="322"/>
        <v>12</v>
      </c>
      <c r="AP155" s="85">
        <f t="shared" si="322"/>
        <v>9</v>
      </c>
      <c r="AQ155" s="85">
        <f t="shared" si="322"/>
        <v>14</v>
      </c>
      <c r="AR155" s="85">
        <f t="shared" si="322"/>
        <v>2</v>
      </c>
      <c r="AS155" s="85">
        <f t="shared" si="322"/>
        <v>0</v>
      </c>
      <c r="AT155" s="85">
        <f t="shared" si="322"/>
        <v>4</v>
      </c>
      <c r="AU155" s="85">
        <f t="shared" si="322"/>
        <v>22</v>
      </c>
      <c r="AV155" s="85">
        <f t="shared" si="322"/>
        <v>1</v>
      </c>
      <c r="AW155" s="85">
        <f t="shared" si="322"/>
        <v>39</v>
      </c>
      <c r="AX155" s="85">
        <f t="shared" si="322"/>
        <v>10</v>
      </c>
      <c r="AY155" s="85">
        <f t="shared" si="322"/>
        <v>18</v>
      </c>
      <c r="AZ155" s="85">
        <f t="shared" si="322"/>
        <v>22</v>
      </c>
      <c r="BA155" s="85">
        <f t="shared" si="322"/>
        <v>1</v>
      </c>
      <c r="BB155" s="85">
        <f t="shared" si="322"/>
        <v>9</v>
      </c>
      <c r="BC155" s="85">
        <f t="shared" si="322"/>
        <v>9</v>
      </c>
      <c r="BD155" s="85">
        <f t="shared" si="322"/>
        <v>4</v>
      </c>
      <c r="BE155" s="85">
        <f t="shared" si="322"/>
        <v>9</v>
      </c>
      <c r="BF155" s="85">
        <f t="shared" si="322"/>
        <v>8</v>
      </c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08"/>
      <c r="BW155" s="108"/>
      <c r="BX155" s="108"/>
      <c r="BY155" s="108"/>
      <c r="BZ155" s="108"/>
      <c r="CA155" s="101">
        <v>28</v>
      </c>
    </row>
    <row r="156" spans="3:79" x14ac:dyDescent="0.25">
      <c r="C156" t="str">
        <f t="shared" si="296"/>
        <v xml:space="preserve">Cremona </v>
      </c>
      <c r="D156" s="105">
        <f ca="1">HLOOKUP(Italia!$B$170,$F$128:$BZ$235,$CA156,FALSE)</f>
        <v>39</v>
      </c>
      <c r="G156" s="85">
        <f t="shared" ref="G156:BF156" si="323">+G29-F29</f>
        <v>73</v>
      </c>
      <c r="H156" s="85">
        <f t="shared" si="323"/>
        <v>46</v>
      </c>
      <c r="I156" s="85">
        <f t="shared" si="323"/>
        <v>110</v>
      </c>
      <c r="J156" s="85">
        <f t="shared" si="323"/>
        <v>103</v>
      </c>
      <c r="K156" s="85">
        <f t="shared" si="323"/>
        <v>251</v>
      </c>
      <c r="L156" s="85">
        <f t="shared" si="323"/>
        <v>41</v>
      </c>
      <c r="M156" s="85">
        <f t="shared" si="323"/>
        <v>104</v>
      </c>
      <c r="N156" s="85">
        <f t="shared" si="323"/>
        <v>241</v>
      </c>
      <c r="O156" s="85">
        <f t="shared" si="323"/>
        <v>42</v>
      </c>
      <c r="P156" s="85">
        <f t="shared" si="323"/>
        <v>221</v>
      </c>
      <c r="Q156" s="85">
        <f t="shared" si="323"/>
        <v>227</v>
      </c>
      <c r="R156" s="85">
        <f t="shared" si="323"/>
        <v>89</v>
      </c>
      <c r="S156" s="85">
        <f t="shared" si="323"/>
        <v>192</v>
      </c>
      <c r="T156" s="85">
        <f t="shared" si="323"/>
        <v>94</v>
      </c>
      <c r="U156" s="85">
        <f t="shared" si="323"/>
        <v>119</v>
      </c>
      <c r="V156" s="85">
        <f t="shared" si="323"/>
        <v>106</v>
      </c>
      <c r="W156" s="85">
        <f t="shared" si="323"/>
        <v>341</v>
      </c>
      <c r="X156" s="85">
        <f t="shared" si="323"/>
        <v>162</v>
      </c>
      <c r="Y156" s="85">
        <f t="shared" si="323"/>
        <v>30</v>
      </c>
      <c r="Z156" s="85">
        <f t="shared" si="323"/>
        <v>136</v>
      </c>
      <c r="AA156" s="85">
        <f t="shared" si="323"/>
        <v>95</v>
      </c>
      <c r="AB156" s="85">
        <f t="shared" si="323"/>
        <v>214</v>
      </c>
      <c r="AC156" s="85">
        <f t="shared" si="323"/>
        <v>126</v>
      </c>
      <c r="AD156" s="85">
        <f t="shared" si="323"/>
        <v>109</v>
      </c>
      <c r="AE156" s="85">
        <f t="shared" si="323"/>
        <v>157</v>
      </c>
      <c r="AF156" s="85">
        <f t="shared" si="323"/>
        <v>26</v>
      </c>
      <c r="AG156" s="85">
        <f t="shared" si="323"/>
        <v>81</v>
      </c>
      <c r="AH156" s="85">
        <f t="shared" si="323"/>
        <v>72</v>
      </c>
      <c r="AI156" s="85">
        <f t="shared" si="323"/>
        <v>33</v>
      </c>
      <c r="AJ156" s="85">
        <f t="shared" si="323"/>
        <v>123</v>
      </c>
      <c r="AK156" s="85">
        <f t="shared" si="323"/>
        <v>57</v>
      </c>
      <c r="AL156" s="85">
        <f t="shared" si="323"/>
        <v>79</v>
      </c>
      <c r="AM156" s="85">
        <f t="shared" si="323"/>
        <v>27</v>
      </c>
      <c r="AN156" s="85">
        <f t="shared" si="323"/>
        <v>63</v>
      </c>
      <c r="AO156" s="85">
        <f t="shared" si="323"/>
        <v>99</v>
      </c>
      <c r="AP156" s="85">
        <f t="shared" si="323"/>
        <v>67</v>
      </c>
      <c r="AQ156" s="85">
        <f t="shared" si="323"/>
        <v>73</v>
      </c>
      <c r="AR156" s="85">
        <f t="shared" si="323"/>
        <v>96</v>
      </c>
      <c r="AS156" s="85">
        <f t="shared" si="323"/>
        <v>63</v>
      </c>
      <c r="AT156" s="85">
        <f t="shared" si="323"/>
        <v>224</v>
      </c>
      <c r="AU156" s="85">
        <f t="shared" si="323"/>
        <v>227</v>
      </c>
      <c r="AV156" s="85">
        <f t="shared" si="323"/>
        <v>30</v>
      </c>
      <c r="AW156" s="85">
        <f t="shared" si="323"/>
        <v>71</v>
      </c>
      <c r="AX156" s="85">
        <f t="shared" si="323"/>
        <v>40</v>
      </c>
      <c r="AY156" s="85">
        <f t="shared" si="323"/>
        <v>94</v>
      </c>
      <c r="AZ156" s="85">
        <f t="shared" si="323"/>
        <v>10</v>
      </c>
      <c r="BA156" s="85">
        <f t="shared" si="323"/>
        <v>74</v>
      </c>
      <c r="BB156" s="85">
        <f t="shared" si="323"/>
        <v>150</v>
      </c>
      <c r="BC156" s="85">
        <f t="shared" si="323"/>
        <v>65</v>
      </c>
      <c r="BD156" s="85">
        <f t="shared" si="323"/>
        <v>101</v>
      </c>
      <c r="BE156" s="85">
        <f t="shared" si="323"/>
        <v>60</v>
      </c>
      <c r="BF156" s="85">
        <f t="shared" si="323"/>
        <v>39</v>
      </c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08"/>
      <c r="BW156" s="108"/>
      <c r="BX156" s="108"/>
      <c r="BY156" s="108"/>
      <c r="BZ156" s="108"/>
      <c r="CA156" s="101">
        <v>29</v>
      </c>
    </row>
    <row r="157" spans="3:79" x14ac:dyDescent="0.25">
      <c r="C157" t="str">
        <f t="shared" si="296"/>
        <v xml:space="preserve">Crotone </v>
      </c>
      <c r="D157" s="105">
        <f ca="1">HLOOKUP(Italia!$B$170,$F$128:$BZ$235,$CA157,FALSE)</f>
        <v>0</v>
      </c>
      <c r="G157" s="85">
        <f t="shared" ref="G157:BF157" si="324">+G30-F30</f>
        <v>0</v>
      </c>
      <c r="H157" s="85">
        <f t="shared" si="324"/>
        <v>0</v>
      </c>
      <c r="I157" s="85">
        <f t="shared" si="324"/>
        <v>0</v>
      </c>
      <c r="J157" s="85">
        <f t="shared" si="324"/>
        <v>0</v>
      </c>
      <c r="K157" s="85">
        <f t="shared" si="324"/>
        <v>0</v>
      </c>
      <c r="L157" s="85">
        <f t="shared" si="324"/>
        <v>0</v>
      </c>
      <c r="M157" s="85">
        <f t="shared" si="324"/>
        <v>1</v>
      </c>
      <c r="N157" s="85">
        <f t="shared" si="324"/>
        <v>5</v>
      </c>
      <c r="O157" s="85">
        <f t="shared" si="324"/>
        <v>1</v>
      </c>
      <c r="P157" s="85">
        <f t="shared" si="324"/>
        <v>-2</v>
      </c>
      <c r="Q157" s="85">
        <f t="shared" si="324"/>
        <v>12</v>
      </c>
      <c r="R157" s="85">
        <f t="shared" si="324"/>
        <v>0</v>
      </c>
      <c r="S157" s="85">
        <f t="shared" si="324"/>
        <v>4</v>
      </c>
      <c r="T157" s="85">
        <f t="shared" si="324"/>
        <v>2</v>
      </c>
      <c r="U157" s="85">
        <f t="shared" si="324"/>
        <v>16</v>
      </c>
      <c r="V157" s="85">
        <f t="shared" si="324"/>
        <v>6</v>
      </c>
      <c r="W157" s="85">
        <f t="shared" si="324"/>
        <v>5</v>
      </c>
      <c r="X157" s="85">
        <f t="shared" si="324"/>
        <v>11</v>
      </c>
      <c r="Y157" s="85">
        <f t="shared" si="324"/>
        <v>1</v>
      </c>
      <c r="Z157" s="85">
        <f t="shared" si="324"/>
        <v>4</v>
      </c>
      <c r="AA157" s="85">
        <f t="shared" si="324"/>
        <v>5</v>
      </c>
      <c r="AB157" s="85">
        <f t="shared" si="324"/>
        <v>9</v>
      </c>
      <c r="AC157" s="85">
        <f t="shared" si="324"/>
        <v>0</v>
      </c>
      <c r="AD157" s="85">
        <f t="shared" si="324"/>
        <v>7</v>
      </c>
      <c r="AE157" s="85">
        <f t="shared" si="324"/>
        <v>3</v>
      </c>
      <c r="AF157" s="85">
        <f t="shared" si="324"/>
        <v>3</v>
      </c>
      <c r="AG157" s="85">
        <f t="shared" si="324"/>
        <v>0</v>
      </c>
      <c r="AH157" s="85">
        <f t="shared" si="324"/>
        <v>1</v>
      </c>
      <c r="AI157" s="85">
        <f t="shared" si="324"/>
        <v>0</v>
      </c>
      <c r="AJ157" s="85">
        <f t="shared" si="324"/>
        <v>12</v>
      </c>
      <c r="AK157" s="85">
        <f t="shared" si="324"/>
        <v>0</v>
      </c>
      <c r="AL157" s="85">
        <f t="shared" si="324"/>
        <v>3</v>
      </c>
      <c r="AM157" s="85">
        <f t="shared" si="324"/>
        <v>2</v>
      </c>
      <c r="AN157" s="85">
        <f t="shared" si="324"/>
        <v>1</v>
      </c>
      <c r="AO157" s="85">
        <f t="shared" si="324"/>
        <v>1</v>
      </c>
      <c r="AP157" s="85">
        <f t="shared" si="324"/>
        <v>0</v>
      </c>
      <c r="AQ157" s="85">
        <f t="shared" si="324"/>
        <v>0</v>
      </c>
      <c r="AR157" s="85">
        <f t="shared" si="324"/>
        <v>0</v>
      </c>
      <c r="AS157" s="85">
        <f t="shared" si="324"/>
        <v>4</v>
      </c>
      <c r="AT157" s="85">
        <f t="shared" si="324"/>
        <v>0</v>
      </c>
      <c r="AU157" s="85">
        <f t="shared" si="324"/>
        <v>0</v>
      </c>
      <c r="AV157" s="85">
        <f t="shared" si="324"/>
        <v>0</v>
      </c>
      <c r="AW157" s="85">
        <f t="shared" si="324"/>
        <v>0</v>
      </c>
      <c r="AX157" s="85">
        <f t="shared" si="324"/>
        <v>0</v>
      </c>
      <c r="AY157" s="85">
        <f t="shared" si="324"/>
        <v>0</v>
      </c>
      <c r="AZ157" s="85">
        <f t="shared" si="324"/>
        <v>0</v>
      </c>
      <c r="BA157" s="85">
        <f t="shared" si="324"/>
        <v>0</v>
      </c>
      <c r="BB157" s="85">
        <f t="shared" si="324"/>
        <v>0</v>
      </c>
      <c r="BC157" s="85">
        <f t="shared" si="324"/>
        <v>0</v>
      </c>
      <c r="BD157" s="85">
        <f t="shared" si="324"/>
        <v>0</v>
      </c>
      <c r="BE157" s="85">
        <f t="shared" si="324"/>
        <v>0</v>
      </c>
      <c r="BF157" s="85">
        <f t="shared" si="324"/>
        <v>0</v>
      </c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08"/>
      <c r="BW157" s="108"/>
      <c r="BX157" s="108"/>
      <c r="BY157" s="108"/>
      <c r="BZ157" s="108"/>
      <c r="CA157" s="101">
        <v>30</v>
      </c>
    </row>
    <row r="158" spans="3:79" x14ac:dyDescent="0.25">
      <c r="C158" t="str">
        <f t="shared" si="296"/>
        <v xml:space="preserve">Cuneo </v>
      </c>
      <c r="D158" s="105">
        <f ca="1">HLOOKUP(Italia!$B$170,$F$128:$BZ$235,$CA158,FALSE)</f>
        <v>100</v>
      </c>
      <c r="G158" s="85">
        <f t="shared" ref="G158:BF158" si="325">+G31-F31</f>
        <v>0</v>
      </c>
      <c r="H158" s="85">
        <f t="shared" si="325"/>
        <v>1</v>
      </c>
      <c r="I158" s="85">
        <f t="shared" si="325"/>
        <v>0</v>
      </c>
      <c r="J158" s="85">
        <f t="shared" si="325"/>
        <v>4</v>
      </c>
      <c r="K158" s="85">
        <f t="shared" si="325"/>
        <v>6</v>
      </c>
      <c r="L158" s="85">
        <f t="shared" si="325"/>
        <v>3</v>
      </c>
      <c r="M158" s="85">
        <f t="shared" si="325"/>
        <v>3</v>
      </c>
      <c r="N158" s="85">
        <f t="shared" si="325"/>
        <v>7</v>
      </c>
      <c r="O158" s="85">
        <f t="shared" si="325"/>
        <v>16</v>
      </c>
      <c r="P158" s="85">
        <f t="shared" si="325"/>
        <v>7</v>
      </c>
      <c r="Q158" s="85">
        <f t="shared" si="325"/>
        <v>14</v>
      </c>
      <c r="R158" s="85">
        <f t="shared" si="325"/>
        <v>30</v>
      </c>
      <c r="S158" s="85">
        <f t="shared" si="325"/>
        <v>28</v>
      </c>
      <c r="T158" s="85">
        <f t="shared" si="325"/>
        <v>30</v>
      </c>
      <c r="U158" s="85">
        <f t="shared" si="325"/>
        <v>0</v>
      </c>
      <c r="V158" s="85">
        <f t="shared" si="325"/>
        <v>72</v>
      </c>
      <c r="W158" s="85">
        <f t="shared" si="325"/>
        <v>44</v>
      </c>
      <c r="X158" s="85">
        <f t="shared" si="325"/>
        <v>38</v>
      </c>
      <c r="Y158" s="85">
        <f t="shared" si="325"/>
        <v>64</v>
      </c>
      <c r="Z158" s="85">
        <f t="shared" si="325"/>
        <v>42</v>
      </c>
      <c r="AA158" s="85">
        <f t="shared" si="325"/>
        <v>32</v>
      </c>
      <c r="AB158" s="85">
        <f t="shared" si="325"/>
        <v>46</v>
      </c>
      <c r="AC158" s="85">
        <f t="shared" si="325"/>
        <v>31</v>
      </c>
      <c r="AD158" s="85">
        <f t="shared" si="325"/>
        <v>40</v>
      </c>
      <c r="AE158" s="85">
        <f t="shared" si="325"/>
        <v>33</v>
      </c>
      <c r="AF158" s="85">
        <f t="shared" si="325"/>
        <v>59</v>
      </c>
      <c r="AG158" s="85">
        <f t="shared" si="325"/>
        <v>81</v>
      </c>
      <c r="AH158" s="85">
        <f t="shared" si="325"/>
        <v>47</v>
      </c>
      <c r="AI158" s="85">
        <f t="shared" si="325"/>
        <v>48</v>
      </c>
      <c r="AJ158" s="85">
        <f t="shared" si="325"/>
        <v>24</v>
      </c>
      <c r="AK158" s="85">
        <f t="shared" si="325"/>
        <v>82</v>
      </c>
      <c r="AL158" s="85">
        <f t="shared" si="325"/>
        <v>139</v>
      </c>
      <c r="AM158" s="85">
        <f t="shared" si="325"/>
        <v>64</v>
      </c>
      <c r="AN158" s="85">
        <f t="shared" si="325"/>
        <v>52</v>
      </c>
      <c r="AO158" s="85">
        <f t="shared" si="325"/>
        <v>40</v>
      </c>
      <c r="AP158" s="85">
        <f t="shared" si="325"/>
        <v>74</v>
      </c>
      <c r="AQ158" s="85">
        <f t="shared" si="325"/>
        <v>17</v>
      </c>
      <c r="AR158" s="85">
        <f t="shared" si="325"/>
        <v>32</v>
      </c>
      <c r="AS158" s="85">
        <f t="shared" si="325"/>
        <v>112</v>
      </c>
      <c r="AT158" s="85">
        <f t="shared" si="325"/>
        <v>145</v>
      </c>
      <c r="AU158" s="85">
        <f t="shared" si="325"/>
        <v>140</v>
      </c>
      <c r="AV158" s="85">
        <f t="shared" si="325"/>
        <v>44</v>
      </c>
      <c r="AW158" s="85">
        <f t="shared" si="325"/>
        <v>23</v>
      </c>
      <c r="AX158" s="85">
        <f t="shared" si="325"/>
        <v>83</v>
      </c>
      <c r="AY158" s="85">
        <f t="shared" si="325"/>
        <v>80</v>
      </c>
      <c r="AZ158" s="85">
        <f t="shared" si="325"/>
        <v>76</v>
      </c>
      <c r="BA158" s="85">
        <f t="shared" si="325"/>
        <v>22</v>
      </c>
      <c r="BB158" s="85">
        <f t="shared" si="325"/>
        <v>50</v>
      </c>
      <c r="BC158" s="85">
        <f t="shared" si="325"/>
        <v>59</v>
      </c>
      <c r="BD158" s="85">
        <f t="shared" si="325"/>
        <v>27</v>
      </c>
      <c r="BE158" s="85">
        <f t="shared" si="325"/>
        <v>68</v>
      </c>
      <c r="BF158" s="85">
        <f t="shared" si="325"/>
        <v>100</v>
      </c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1">
        <v>31</v>
      </c>
    </row>
    <row r="159" spans="3:79" x14ac:dyDescent="0.25">
      <c r="C159" t="str">
        <f t="shared" si="296"/>
        <v xml:space="preserve">Enna </v>
      </c>
      <c r="D159" s="105">
        <f ca="1">HLOOKUP(Italia!$B$170,$F$128:$BZ$235,$CA159,FALSE)</f>
        <v>0</v>
      </c>
      <c r="G159" s="85">
        <f t="shared" ref="G159:BF159" si="326">+G32-F32</f>
        <v>0</v>
      </c>
      <c r="H159" s="85">
        <f t="shared" si="326"/>
        <v>1</v>
      </c>
      <c r="I159" s="85">
        <f t="shared" si="326"/>
        <v>-1</v>
      </c>
      <c r="J159" s="85">
        <f t="shared" si="326"/>
        <v>0</v>
      </c>
      <c r="K159" s="85">
        <f t="shared" si="326"/>
        <v>0</v>
      </c>
      <c r="L159" s="85">
        <f t="shared" si="326"/>
        <v>1</v>
      </c>
      <c r="M159" s="85">
        <f t="shared" si="326"/>
        <v>0</v>
      </c>
      <c r="N159" s="85">
        <f t="shared" si="326"/>
        <v>0</v>
      </c>
      <c r="O159" s="85">
        <f t="shared" si="326"/>
        <v>0</v>
      </c>
      <c r="P159" s="85">
        <f t="shared" si="326"/>
        <v>0</v>
      </c>
      <c r="Q159" s="85">
        <f t="shared" si="326"/>
        <v>1</v>
      </c>
      <c r="R159" s="85">
        <f t="shared" si="326"/>
        <v>3</v>
      </c>
      <c r="S159" s="85">
        <f t="shared" si="326"/>
        <v>3</v>
      </c>
      <c r="T159" s="85">
        <f t="shared" si="326"/>
        <v>0</v>
      </c>
      <c r="U159" s="85">
        <f t="shared" si="326"/>
        <v>13</v>
      </c>
      <c r="V159" s="85">
        <f t="shared" si="326"/>
        <v>4</v>
      </c>
      <c r="W159" s="85">
        <f t="shared" si="326"/>
        <v>2</v>
      </c>
      <c r="X159" s="85">
        <f t="shared" si="326"/>
        <v>7</v>
      </c>
      <c r="Y159" s="85">
        <f t="shared" si="326"/>
        <v>10</v>
      </c>
      <c r="Z159" s="85">
        <f t="shared" si="326"/>
        <v>19</v>
      </c>
      <c r="AA159" s="85">
        <f t="shared" si="326"/>
        <v>27</v>
      </c>
      <c r="AB159" s="85">
        <f t="shared" si="326"/>
        <v>43</v>
      </c>
      <c r="AC159" s="85">
        <f t="shared" si="326"/>
        <v>22</v>
      </c>
      <c r="AD159" s="85">
        <f t="shared" si="326"/>
        <v>13</v>
      </c>
      <c r="AE159" s="85">
        <f t="shared" si="326"/>
        <v>24</v>
      </c>
      <c r="AF159" s="85">
        <f t="shared" si="326"/>
        <v>3</v>
      </c>
      <c r="AG159" s="85">
        <f t="shared" si="326"/>
        <v>8</v>
      </c>
      <c r="AH159" s="85">
        <f t="shared" si="326"/>
        <v>21</v>
      </c>
      <c r="AI159" s="85">
        <f t="shared" si="326"/>
        <v>14</v>
      </c>
      <c r="AJ159" s="85">
        <f t="shared" si="326"/>
        <v>19</v>
      </c>
      <c r="AK159" s="85">
        <f t="shared" si="326"/>
        <v>23</v>
      </c>
      <c r="AL159" s="85">
        <f t="shared" si="326"/>
        <v>4</v>
      </c>
      <c r="AM159" s="85">
        <f t="shared" si="326"/>
        <v>3</v>
      </c>
      <c r="AN159" s="85">
        <f t="shared" si="326"/>
        <v>2</v>
      </c>
      <c r="AO159" s="85">
        <f t="shared" si="326"/>
        <v>7</v>
      </c>
      <c r="AP159" s="85">
        <f t="shared" si="326"/>
        <v>4</v>
      </c>
      <c r="AQ159" s="85">
        <f t="shared" si="326"/>
        <v>16</v>
      </c>
      <c r="AR159" s="85">
        <f t="shared" si="326"/>
        <v>5</v>
      </c>
      <c r="AS159" s="85">
        <f t="shared" si="326"/>
        <v>4</v>
      </c>
      <c r="AT159" s="85">
        <f t="shared" si="326"/>
        <v>2</v>
      </c>
      <c r="AU159" s="85">
        <f t="shared" si="326"/>
        <v>8</v>
      </c>
      <c r="AV159" s="85">
        <f t="shared" si="326"/>
        <v>5</v>
      </c>
      <c r="AW159" s="85">
        <f t="shared" si="326"/>
        <v>1</v>
      </c>
      <c r="AX159" s="85">
        <f t="shared" si="326"/>
        <v>17</v>
      </c>
      <c r="AY159" s="85">
        <f t="shared" si="326"/>
        <v>7</v>
      </c>
      <c r="AZ159" s="85">
        <f t="shared" si="326"/>
        <v>7</v>
      </c>
      <c r="BA159" s="85">
        <f t="shared" si="326"/>
        <v>5</v>
      </c>
      <c r="BB159" s="85">
        <f t="shared" si="326"/>
        <v>0</v>
      </c>
      <c r="BC159" s="85">
        <f t="shared" si="326"/>
        <v>1</v>
      </c>
      <c r="BD159" s="85">
        <f t="shared" si="326"/>
        <v>8</v>
      </c>
      <c r="BE159" s="85">
        <f t="shared" si="326"/>
        <v>11</v>
      </c>
      <c r="BF159" s="85">
        <f t="shared" si="326"/>
        <v>0</v>
      </c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08"/>
      <c r="BW159" s="108"/>
      <c r="BX159" s="108"/>
      <c r="BY159" s="108"/>
      <c r="BZ159" s="108"/>
      <c r="CA159" s="101">
        <v>32</v>
      </c>
    </row>
    <row r="160" spans="3:79" x14ac:dyDescent="0.25">
      <c r="C160" t="str">
        <f t="shared" si="296"/>
        <v xml:space="preserve">Fermo </v>
      </c>
      <c r="D160" s="105">
        <f ca="1">HLOOKUP(Italia!$B$170,$F$128:$BZ$235,$CA160,FALSE)</f>
        <v>4</v>
      </c>
      <c r="G160" s="85">
        <f t="shared" ref="G160:BF160" si="327">+G33-F33</f>
        <v>2</v>
      </c>
      <c r="H160" s="85">
        <f t="shared" si="327"/>
        <v>0</v>
      </c>
      <c r="I160" s="85">
        <f t="shared" si="327"/>
        <v>0</v>
      </c>
      <c r="J160" s="85">
        <f t="shared" si="327"/>
        <v>2</v>
      </c>
      <c r="K160" s="85">
        <f t="shared" si="327"/>
        <v>0</v>
      </c>
      <c r="L160" s="85">
        <f t="shared" si="327"/>
        <v>1</v>
      </c>
      <c r="M160" s="85">
        <f t="shared" si="327"/>
        <v>2</v>
      </c>
      <c r="N160" s="85">
        <f t="shared" si="327"/>
        <v>3</v>
      </c>
      <c r="O160" s="85">
        <f t="shared" si="327"/>
        <v>5</v>
      </c>
      <c r="P160" s="85">
        <f t="shared" si="327"/>
        <v>6</v>
      </c>
      <c r="Q160" s="85">
        <f t="shared" si="327"/>
        <v>14</v>
      </c>
      <c r="R160" s="85">
        <f t="shared" si="327"/>
        <v>0</v>
      </c>
      <c r="S160" s="85">
        <f t="shared" si="327"/>
        <v>0</v>
      </c>
      <c r="T160" s="85">
        <f t="shared" si="327"/>
        <v>10</v>
      </c>
      <c r="U160" s="85">
        <f t="shared" si="327"/>
        <v>22</v>
      </c>
      <c r="V160" s="85">
        <f t="shared" si="327"/>
        <v>12</v>
      </c>
      <c r="W160" s="85">
        <f t="shared" si="327"/>
        <v>2</v>
      </c>
      <c r="X160" s="85">
        <f t="shared" si="327"/>
        <v>31</v>
      </c>
      <c r="Y160" s="85">
        <f t="shared" si="327"/>
        <v>20</v>
      </c>
      <c r="Z160" s="85">
        <f t="shared" si="327"/>
        <v>6</v>
      </c>
      <c r="AA160" s="85">
        <f t="shared" si="327"/>
        <v>21</v>
      </c>
      <c r="AB160" s="85">
        <f t="shared" si="327"/>
        <v>44</v>
      </c>
      <c r="AC160" s="85">
        <f t="shared" si="327"/>
        <v>29</v>
      </c>
      <c r="AD160" s="85">
        <f t="shared" si="327"/>
        <v>8</v>
      </c>
      <c r="AE160" s="85">
        <f t="shared" si="327"/>
        <v>5</v>
      </c>
      <c r="AF160" s="85">
        <f t="shared" si="327"/>
        <v>0</v>
      </c>
      <c r="AG160" s="85">
        <f t="shared" si="327"/>
        <v>13</v>
      </c>
      <c r="AH160" s="85">
        <f t="shared" si="327"/>
        <v>4</v>
      </c>
      <c r="AI160" s="85">
        <f t="shared" si="327"/>
        <v>21</v>
      </c>
      <c r="AJ160" s="85">
        <f t="shared" si="327"/>
        <v>14</v>
      </c>
      <c r="AK160" s="85">
        <f t="shared" si="327"/>
        <v>7</v>
      </c>
      <c r="AL160" s="85">
        <f t="shared" si="327"/>
        <v>3</v>
      </c>
      <c r="AM160" s="85">
        <f t="shared" si="327"/>
        <v>4</v>
      </c>
      <c r="AN160" s="85">
        <f t="shared" si="327"/>
        <v>2</v>
      </c>
      <c r="AO160" s="85">
        <f t="shared" si="327"/>
        <v>20</v>
      </c>
      <c r="AP160" s="85">
        <f t="shared" si="327"/>
        <v>5</v>
      </c>
      <c r="AQ160" s="85">
        <f t="shared" si="327"/>
        <v>4</v>
      </c>
      <c r="AR160" s="85">
        <f t="shared" si="327"/>
        <v>11</v>
      </c>
      <c r="AS160" s="85">
        <f t="shared" si="327"/>
        <v>7</v>
      </c>
      <c r="AT160" s="85">
        <f t="shared" si="327"/>
        <v>2</v>
      </c>
      <c r="AU160" s="85">
        <f t="shared" si="327"/>
        <v>0</v>
      </c>
      <c r="AV160" s="85">
        <f t="shared" si="327"/>
        <v>4</v>
      </c>
      <c r="AW160" s="85">
        <f t="shared" si="327"/>
        <v>11</v>
      </c>
      <c r="AX160" s="85">
        <f t="shared" si="327"/>
        <v>1</v>
      </c>
      <c r="AY160" s="85">
        <f t="shared" si="327"/>
        <v>2</v>
      </c>
      <c r="AZ160" s="85">
        <f t="shared" si="327"/>
        <v>3</v>
      </c>
      <c r="BA160" s="85">
        <f t="shared" si="327"/>
        <v>7</v>
      </c>
      <c r="BB160" s="85">
        <f t="shared" si="327"/>
        <v>4</v>
      </c>
      <c r="BC160" s="85">
        <f t="shared" si="327"/>
        <v>4</v>
      </c>
      <c r="BD160" s="85">
        <f t="shared" si="327"/>
        <v>3</v>
      </c>
      <c r="BE160" s="85">
        <f t="shared" si="327"/>
        <v>10</v>
      </c>
      <c r="BF160" s="85">
        <f t="shared" si="327"/>
        <v>4</v>
      </c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8"/>
      <c r="BW160" s="108"/>
      <c r="BX160" s="108"/>
      <c r="BY160" s="108"/>
      <c r="BZ160" s="108"/>
      <c r="CA160" s="101">
        <v>33</v>
      </c>
    </row>
    <row r="161" spans="3:79" x14ac:dyDescent="0.25">
      <c r="C161" t="str">
        <f t="shared" si="296"/>
        <v xml:space="preserve">Ferrara </v>
      </c>
      <c r="D161" s="105">
        <f ca="1">HLOOKUP(Italia!$B$170,$F$128:$BZ$235,$CA161,FALSE)</f>
        <v>8</v>
      </c>
      <c r="G161" s="85">
        <f t="shared" ref="G161:BF161" si="328">+G34-F34</f>
        <v>0</v>
      </c>
      <c r="H161" s="85">
        <f t="shared" si="328"/>
        <v>1</v>
      </c>
      <c r="I161" s="85">
        <f t="shared" si="328"/>
        <v>1</v>
      </c>
      <c r="J161" s="85">
        <f t="shared" si="328"/>
        <v>4</v>
      </c>
      <c r="K161" s="85">
        <f t="shared" si="328"/>
        <v>1</v>
      </c>
      <c r="L161" s="85">
        <f t="shared" si="328"/>
        <v>1</v>
      </c>
      <c r="M161" s="85">
        <f t="shared" si="328"/>
        <v>4</v>
      </c>
      <c r="N161" s="85">
        <f t="shared" si="328"/>
        <v>5</v>
      </c>
      <c r="O161" s="85">
        <f t="shared" si="328"/>
        <v>7</v>
      </c>
      <c r="P161" s="85">
        <f t="shared" si="328"/>
        <v>5</v>
      </c>
      <c r="Q161" s="85">
        <f t="shared" si="328"/>
        <v>5</v>
      </c>
      <c r="R161" s="85">
        <f t="shared" si="328"/>
        <v>10</v>
      </c>
      <c r="S161" s="85">
        <f t="shared" si="328"/>
        <v>14</v>
      </c>
      <c r="T161" s="85">
        <f t="shared" si="328"/>
        <v>6</v>
      </c>
      <c r="U161" s="85">
        <f t="shared" si="328"/>
        <v>14</v>
      </c>
      <c r="V161" s="85">
        <f t="shared" si="328"/>
        <v>24</v>
      </c>
      <c r="W161" s="85">
        <f t="shared" si="328"/>
        <v>21</v>
      </c>
      <c r="X161" s="85">
        <f t="shared" si="328"/>
        <v>27</v>
      </c>
      <c r="Y161" s="85">
        <f t="shared" si="328"/>
        <v>22</v>
      </c>
      <c r="Z161" s="85">
        <f t="shared" si="328"/>
        <v>18</v>
      </c>
      <c r="AA161" s="85">
        <f t="shared" si="328"/>
        <v>14</v>
      </c>
      <c r="AB161" s="85">
        <f t="shared" si="328"/>
        <v>8</v>
      </c>
      <c r="AC161" s="85">
        <f t="shared" si="328"/>
        <v>32</v>
      </c>
      <c r="AD161" s="85">
        <f t="shared" si="328"/>
        <v>37</v>
      </c>
      <c r="AE161" s="85">
        <f t="shared" si="328"/>
        <v>19</v>
      </c>
      <c r="AF161" s="85">
        <f t="shared" si="328"/>
        <v>6</v>
      </c>
      <c r="AG161" s="85">
        <f t="shared" si="328"/>
        <v>14</v>
      </c>
      <c r="AH161" s="85">
        <f t="shared" si="328"/>
        <v>6</v>
      </c>
      <c r="AI161" s="85">
        <f t="shared" si="328"/>
        <v>15</v>
      </c>
      <c r="AJ161" s="85">
        <f t="shared" si="328"/>
        <v>27</v>
      </c>
      <c r="AK161" s="85">
        <f t="shared" si="328"/>
        <v>106</v>
      </c>
      <c r="AL161" s="85">
        <f t="shared" si="328"/>
        <v>14</v>
      </c>
      <c r="AM161" s="85">
        <f t="shared" si="328"/>
        <v>22</v>
      </c>
      <c r="AN161" s="85">
        <f t="shared" si="328"/>
        <v>12</v>
      </c>
      <c r="AO161" s="85">
        <f t="shared" si="328"/>
        <v>16</v>
      </c>
      <c r="AP161" s="85">
        <f t="shared" si="328"/>
        <v>25</v>
      </c>
      <c r="AQ161" s="85">
        <f t="shared" si="328"/>
        <v>3</v>
      </c>
      <c r="AR161" s="85">
        <f t="shared" si="328"/>
        <v>14</v>
      </c>
      <c r="AS161" s="85">
        <f t="shared" si="328"/>
        <v>36</v>
      </c>
      <c r="AT161" s="85">
        <f t="shared" si="328"/>
        <v>2</v>
      </c>
      <c r="AU161" s="85">
        <f t="shared" si="328"/>
        <v>17</v>
      </c>
      <c r="AV161" s="85">
        <f t="shared" si="328"/>
        <v>14</v>
      </c>
      <c r="AW161" s="85">
        <f t="shared" si="328"/>
        <v>60</v>
      </c>
      <c r="AX161" s="85">
        <f t="shared" si="328"/>
        <v>35</v>
      </c>
      <c r="AY161" s="85">
        <f t="shared" si="328"/>
        <v>15</v>
      </c>
      <c r="AZ161" s="85">
        <f t="shared" si="328"/>
        <v>12</v>
      </c>
      <c r="BA161" s="85">
        <f t="shared" si="328"/>
        <v>16</v>
      </c>
      <c r="BB161" s="85">
        <f t="shared" si="328"/>
        <v>18</v>
      </c>
      <c r="BC161" s="85">
        <f t="shared" si="328"/>
        <v>28</v>
      </c>
      <c r="BD161" s="85">
        <f t="shared" si="328"/>
        <v>24</v>
      </c>
      <c r="BE161" s="85">
        <f t="shared" si="328"/>
        <v>20</v>
      </c>
      <c r="BF161" s="85">
        <f t="shared" si="328"/>
        <v>8</v>
      </c>
      <c r="BG161" s="108"/>
      <c r="BH161" s="108"/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/>
      <c r="BV161" s="108"/>
      <c r="BW161" s="108"/>
      <c r="BX161" s="108"/>
      <c r="BY161" s="108"/>
      <c r="BZ161" s="108"/>
      <c r="CA161" s="101">
        <v>34</v>
      </c>
    </row>
    <row r="162" spans="3:79" x14ac:dyDescent="0.25">
      <c r="C162" t="str">
        <f t="shared" si="296"/>
        <v xml:space="preserve">Firenze </v>
      </c>
      <c r="D162" s="105">
        <f ca="1">HLOOKUP(Italia!$B$170,$F$128:$BZ$235,$CA162,FALSE)</f>
        <v>75</v>
      </c>
      <c r="G162" s="85">
        <f t="shared" ref="G162:BF162" si="329">+G35-F35</f>
        <v>8</v>
      </c>
      <c r="H162" s="85">
        <f t="shared" si="329"/>
        <v>3</v>
      </c>
      <c r="I162" s="85">
        <f t="shared" si="329"/>
        <v>4</v>
      </c>
      <c r="J162" s="85">
        <f t="shared" si="329"/>
        <v>12</v>
      </c>
      <c r="K162" s="85">
        <f t="shared" si="329"/>
        <v>12</v>
      </c>
      <c r="L162" s="85">
        <f t="shared" si="329"/>
        <v>10</v>
      </c>
      <c r="M162" s="85">
        <f t="shared" si="329"/>
        <v>10</v>
      </c>
      <c r="N162" s="85">
        <f t="shared" si="329"/>
        <v>15</v>
      </c>
      <c r="O162" s="85">
        <f t="shared" si="329"/>
        <v>15</v>
      </c>
      <c r="P162" s="85">
        <f t="shared" si="329"/>
        <v>31</v>
      </c>
      <c r="Q162" s="85">
        <f t="shared" si="329"/>
        <v>30</v>
      </c>
      <c r="R162" s="85">
        <f t="shared" si="329"/>
        <v>24</v>
      </c>
      <c r="S162" s="85">
        <f t="shared" si="329"/>
        <v>28</v>
      </c>
      <c r="T162" s="85">
        <f t="shared" si="329"/>
        <v>81</v>
      </c>
      <c r="U162" s="85">
        <f t="shared" si="329"/>
        <v>54</v>
      </c>
      <c r="V162" s="85">
        <f t="shared" si="329"/>
        <v>52</v>
      </c>
      <c r="W162" s="85">
        <f t="shared" si="329"/>
        <v>50</v>
      </c>
      <c r="X162" s="85">
        <f t="shared" si="329"/>
        <v>63</v>
      </c>
      <c r="Y162" s="85">
        <f t="shared" si="329"/>
        <v>34</v>
      </c>
      <c r="Z162" s="85">
        <f t="shared" si="329"/>
        <v>74</v>
      </c>
      <c r="AA162" s="85">
        <f t="shared" si="329"/>
        <v>87</v>
      </c>
      <c r="AB162" s="85">
        <f t="shared" si="329"/>
        <v>55</v>
      </c>
      <c r="AC162" s="85">
        <f t="shared" si="329"/>
        <v>0</v>
      </c>
      <c r="AD162" s="85">
        <f t="shared" si="329"/>
        <v>91</v>
      </c>
      <c r="AE162" s="85">
        <f t="shared" si="329"/>
        <v>102</v>
      </c>
      <c r="AF162" s="85">
        <f t="shared" si="329"/>
        <v>65</v>
      </c>
      <c r="AG162" s="85">
        <f t="shared" si="329"/>
        <v>65</v>
      </c>
      <c r="AH162" s="85">
        <f t="shared" si="329"/>
        <v>71</v>
      </c>
      <c r="AI162" s="85">
        <f t="shared" si="329"/>
        <v>261</v>
      </c>
      <c r="AJ162" s="85">
        <f t="shared" si="329"/>
        <v>124</v>
      </c>
      <c r="AK162" s="85">
        <f t="shared" si="329"/>
        <v>83</v>
      </c>
      <c r="AL162" s="85">
        <f t="shared" si="329"/>
        <v>89</v>
      </c>
      <c r="AM162" s="85">
        <f t="shared" si="329"/>
        <v>54</v>
      </c>
      <c r="AN162" s="85">
        <f t="shared" si="329"/>
        <v>36</v>
      </c>
      <c r="AO162" s="85">
        <f t="shared" si="329"/>
        <v>66</v>
      </c>
      <c r="AP162" s="85">
        <f t="shared" si="329"/>
        <v>90</v>
      </c>
      <c r="AQ162" s="85">
        <f t="shared" si="329"/>
        <v>108</v>
      </c>
      <c r="AR162" s="85">
        <f t="shared" si="329"/>
        <v>85</v>
      </c>
      <c r="AS162" s="85">
        <f t="shared" si="329"/>
        <v>105</v>
      </c>
      <c r="AT162" s="85">
        <f t="shared" si="329"/>
        <v>10</v>
      </c>
      <c r="AU162" s="85">
        <f t="shared" si="329"/>
        <v>42</v>
      </c>
      <c r="AV162" s="85">
        <f t="shared" si="329"/>
        <v>61</v>
      </c>
      <c r="AW162" s="85">
        <f t="shared" si="329"/>
        <v>71</v>
      </c>
      <c r="AX162" s="85">
        <f t="shared" si="329"/>
        <v>51</v>
      </c>
      <c r="AY162" s="85">
        <f t="shared" si="329"/>
        <v>69</v>
      </c>
      <c r="AZ162" s="85">
        <f t="shared" si="329"/>
        <v>46</v>
      </c>
      <c r="BA162" s="85">
        <f t="shared" si="329"/>
        <v>44</v>
      </c>
      <c r="BB162" s="85">
        <f t="shared" si="329"/>
        <v>51</v>
      </c>
      <c r="BC162" s="85">
        <f t="shared" si="329"/>
        <v>56</v>
      </c>
      <c r="BD162" s="85">
        <f t="shared" si="329"/>
        <v>35</v>
      </c>
      <c r="BE162" s="85">
        <f t="shared" si="329"/>
        <v>54</v>
      </c>
      <c r="BF162" s="85">
        <f t="shared" si="329"/>
        <v>75</v>
      </c>
      <c r="BG162" s="108"/>
      <c r="BH162" s="108"/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/>
      <c r="BV162" s="108"/>
      <c r="BW162" s="108"/>
      <c r="BX162" s="108"/>
      <c r="BY162" s="108"/>
      <c r="BZ162" s="108"/>
      <c r="CA162" s="101">
        <v>35</v>
      </c>
    </row>
    <row r="163" spans="3:79" x14ac:dyDescent="0.25">
      <c r="C163" t="str">
        <f t="shared" si="296"/>
        <v xml:space="preserve">Foggia </v>
      </c>
      <c r="D163" s="105">
        <f ca="1">HLOOKUP(Italia!$B$170,$F$128:$BZ$235,$CA163,FALSE)</f>
        <v>9</v>
      </c>
      <c r="G163" s="85">
        <f t="shared" ref="G163:BF163" si="330">+G36-F36</f>
        <v>5</v>
      </c>
      <c r="H163" s="85">
        <f t="shared" si="330"/>
        <v>0</v>
      </c>
      <c r="I163" s="85">
        <f t="shared" si="330"/>
        <v>2</v>
      </c>
      <c r="J163" s="85">
        <f t="shared" si="330"/>
        <v>7</v>
      </c>
      <c r="K163" s="85">
        <f t="shared" si="330"/>
        <v>7</v>
      </c>
      <c r="L163" s="85">
        <f t="shared" si="330"/>
        <v>0</v>
      </c>
      <c r="M163" s="85">
        <f t="shared" si="330"/>
        <v>1</v>
      </c>
      <c r="N163" s="85">
        <f t="shared" si="330"/>
        <v>9</v>
      </c>
      <c r="O163" s="85">
        <f t="shared" si="330"/>
        <v>1</v>
      </c>
      <c r="P163" s="85">
        <f t="shared" si="330"/>
        <v>18</v>
      </c>
      <c r="Q163" s="85">
        <f t="shared" si="330"/>
        <v>10</v>
      </c>
      <c r="R163" s="85">
        <f t="shared" si="330"/>
        <v>0</v>
      </c>
      <c r="S163" s="85">
        <f t="shared" si="330"/>
        <v>29</v>
      </c>
      <c r="T163" s="85">
        <f t="shared" si="330"/>
        <v>0</v>
      </c>
      <c r="U163" s="85">
        <f t="shared" si="330"/>
        <v>43</v>
      </c>
      <c r="V163" s="85">
        <f t="shared" si="330"/>
        <v>29</v>
      </c>
      <c r="W163" s="85">
        <f t="shared" si="330"/>
        <v>27</v>
      </c>
      <c r="X163" s="85">
        <f t="shared" si="330"/>
        <v>22</v>
      </c>
      <c r="Y163" s="85">
        <f t="shared" si="330"/>
        <v>14</v>
      </c>
      <c r="Z163" s="85">
        <f t="shared" si="330"/>
        <v>29</v>
      </c>
      <c r="AA163" s="85">
        <f t="shared" si="330"/>
        <v>22</v>
      </c>
      <c r="AB163" s="85">
        <f t="shared" si="330"/>
        <v>28</v>
      </c>
      <c r="AC163" s="85">
        <f t="shared" si="330"/>
        <v>20</v>
      </c>
      <c r="AD163" s="85">
        <f t="shared" si="330"/>
        <v>30</v>
      </c>
      <c r="AE163" s="85">
        <f t="shared" si="330"/>
        <v>22</v>
      </c>
      <c r="AF163" s="85">
        <f t="shared" si="330"/>
        <v>28</v>
      </c>
      <c r="AG163" s="85">
        <f t="shared" si="330"/>
        <v>52</v>
      </c>
      <c r="AH163" s="85">
        <f t="shared" si="330"/>
        <v>33</v>
      </c>
      <c r="AI163" s="85">
        <f t="shared" si="330"/>
        <v>12</v>
      </c>
      <c r="AJ163" s="85">
        <f t="shared" si="330"/>
        <v>25</v>
      </c>
      <c r="AK163" s="85">
        <f t="shared" si="330"/>
        <v>19</v>
      </c>
      <c r="AL163" s="85">
        <f t="shared" si="330"/>
        <v>18</v>
      </c>
      <c r="AM163" s="85">
        <f t="shared" si="330"/>
        <v>41</v>
      </c>
      <c r="AN163" s="85">
        <f t="shared" si="330"/>
        <v>30</v>
      </c>
      <c r="AO163" s="85">
        <f t="shared" si="330"/>
        <v>17</v>
      </c>
      <c r="AP163" s="85">
        <f t="shared" si="330"/>
        <v>49</v>
      </c>
      <c r="AQ163" s="85">
        <f t="shared" si="330"/>
        <v>20</v>
      </c>
      <c r="AR163" s="85">
        <f t="shared" si="330"/>
        <v>3</v>
      </c>
      <c r="AS163" s="85">
        <f t="shared" si="330"/>
        <v>15</v>
      </c>
      <c r="AT163" s="85">
        <f t="shared" si="330"/>
        <v>-2</v>
      </c>
      <c r="AU163" s="85">
        <f t="shared" si="330"/>
        <v>5</v>
      </c>
      <c r="AV163" s="85">
        <f t="shared" si="330"/>
        <v>14</v>
      </c>
      <c r="AW163" s="85">
        <f t="shared" si="330"/>
        <v>24</v>
      </c>
      <c r="AX163" s="85">
        <f t="shared" si="330"/>
        <v>27</v>
      </c>
      <c r="AY163" s="85">
        <f t="shared" si="330"/>
        <v>15</v>
      </c>
      <c r="AZ163" s="85">
        <f t="shared" si="330"/>
        <v>30</v>
      </c>
      <c r="BA163" s="85">
        <f t="shared" si="330"/>
        <v>16</v>
      </c>
      <c r="BB163" s="85">
        <f t="shared" si="330"/>
        <v>28</v>
      </c>
      <c r="BC163" s="85">
        <f t="shared" si="330"/>
        <v>37</v>
      </c>
      <c r="BD163" s="85">
        <f t="shared" si="330"/>
        <v>23</v>
      </c>
      <c r="BE163" s="85">
        <f t="shared" si="330"/>
        <v>13</v>
      </c>
      <c r="BF163" s="85">
        <f t="shared" si="330"/>
        <v>9</v>
      </c>
      <c r="BG163" s="108"/>
      <c r="BH163" s="108"/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/>
      <c r="BV163" s="108"/>
      <c r="BW163" s="108"/>
      <c r="BX163" s="108"/>
      <c r="BY163" s="108"/>
      <c r="BZ163" s="108"/>
      <c r="CA163" s="101">
        <v>36</v>
      </c>
    </row>
    <row r="164" spans="3:79" x14ac:dyDescent="0.25">
      <c r="C164" t="str">
        <f t="shared" si="296"/>
        <v xml:space="preserve">Forlì-Cesena </v>
      </c>
      <c r="D164" s="105">
        <f ca="1">HLOOKUP(Italia!$B$170,$F$128:$BZ$235,$CA164,FALSE)</f>
        <v>15</v>
      </c>
      <c r="G164" s="85">
        <f t="shared" ref="G164:BF164" si="331">+G37-F37</f>
        <v>2</v>
      </c>
      <c r="H164" s="85">
        <f t="shared" si="331"/>
        <v>-1</v>
      </c>
      <c r="I164" s="85">
        <f t="shared" si="331"/>
        <v>4</v>
      </c>
      <c r="J164" s="85">
        <f t="shared" si="331"/>
        <v>8</v>
      </c>
      <c r="K164" s="85">
        <f t="shared" si="331"/>
        <v>1</v>
      </c>
      <c r="L164" s="85">
        <f t="shared" si="331"/>
        <v>4</v>
      </c>
      <c r="M164" s="85">
        <f t="shared" si="331"/>
        <v>4</v>
      </c>
      <c r="N164" s="85">
        <f t="shared" si="331"/>
        <v>9</v>
      </c>
      <c r="O164" s="85">
        <f t="shared" si="331"/>
        <v>16</v>
      </c>
      <c r="P164" s="85">
        <f t="shared" si="331"/>
        <v>13</v>
      </c>
      <c r="Q164" s="85">
        <f t="shared" si="331"/>
        <v>16</v>
      </c>
      <c r="R164" s="85">
        <f t="shared" si="331"/>
        <v>25</v>
      </c>
      <c r="S164" s="85">
        <f t="shared" si="331"/>
        <v>41</v>
      </c>
      <c r="T164" s="85">
        <f t="shared" si="331"/>
        <v>27</v>
      </c>
      <c r="U164" s="85">
        <f t="shared" si="331"/>
        <v>56</v>
      </c>
      <c r="V164" s="85">
        <f t="shared" si="331"/>
        <v>23</v>
      </c>
      <c r="W164" s="85">
        <f t="shared" si="331"/>
        <v>19</v>
      </c>
      <c r="X164" s="85">
        <f t="shared" si="331"/>
        <v>60</v>
      </c>
      <c r="Y164" s="85">
        <f t="shared" si="331"/>
        <v>51</v>
      </c>
      <c r="Z164" s="85">
        <f t="shared" si="331"/>
        <v>57</v>
      </c>
      <c r="AA164" s="85">
        <f t="shared" si="331"/>
        <v>17</v>
      </c>
      <c r="AB164" s="85">
        <f t="shared" si="331"/>
        <v>59</v>
      </c>
      <c r="AC164" s="85">
        <f t="shared" si="331"/>
        <v>67</v>
      </c>
      <c r="AD164" s="85">
        <f t="shared" si="331"/>
        <v>32</v>
      </c>
      <c r="AE164" s="85">
        <f t="shared" si="331"/>
        <v>30</v>
      </c>
      <c r="AF164" s="85">
        <f t="shared" si="331"/>
        <v>41</v>
      </c>
      <c r="AG164" s="85">
        <f t="shared" si="331"/>
        <v>47</v>
      </c>
      <c r="AH164" s="85">
        <f t="shared" si="331"/>
        <v>26</v>
      </c>
      <c r="AI164" s="85">
        <f t="shared" si="331"/>
        <v>33</v>
      </c>
      <c r="AJ164" s="85">
        <f t="shared" si="331"/>
        <v>77</v>
      </c>
      <c r="AK164" s="85">
        <f t="shared" si="331"/>
        <v>58</v>
      </c>
      <c r="AL164" s="85">
        <f t="shared" si="331"/>
        <v>53</v>
      </c>
      <c r="AM164" s="85">
        <f t="shared" si="331"/>
        <v>0</v>
      </c>
      <c r="AN164" s="85">
        <f t="shared" si="331"/>
        <v>57</v>
      </c>
      <c r="AO164" s="85">
        <f t="shared" si="331"/>
        <v>24</v>
      </c>
      <c r="AP164" s="85">
        <f t="shared" si="331"/>
        <v>23</v>
      </c>
      <c r="AQ164" s="85">
        <f t="shared" si="331"/>
        <v>18</v>
      </c>
      <c r="AR164" s="85">
        <f t="shared" si="331"/>
        <v>64</v>
      </c>
      <c r="AS164" s="85">
        <f t="shared" si="331"/>
        <v>48</v>
      </c>
      <c r="AT164" s="85">
        <f t="shared" si="331"/>
        <v>34</v>
      </c>
      <c r="AU164" s="85">
        <f t="shared" si="331"/>
        <v>56</v>
      </c>
      <c r="AV164" s="85">
        <f t="shared" si="331"/>
        <v>23</v>
      </c>
      <c r="AW164" s="85">
        <f t="shared" si="331"/>
        <v>23</v>
      </c>
      <c r="AX164" s="85">
        <f t="shared" si="331"/>
        <v>0</v>
      </c>
      <c r="AY164" s="85">
        <f t="shared" si="331"/>
        <v>49</v>
      </c>
      <c r="AZ164" s="85">
        <f t="shared" si="331"/>
        <v>19</v>
      </c>
      <c r="BA164" s="85">
        <f t="shared" si="331"/>
        <v>20</v>
      </c>
      <c r="BB164" s="85">
        <f t="shared" si="331"/>
        <v>11</v>
      </c>
      <c r="BC164" s="85">
        <f t="shared" si="331"/>
        <v>8</v>
      </c>
      <c r="BD164" s="85">
        <f t="shared" si="331"/>
        <v>17</v>
      </c>
      <c r="BE164" s="85">
        <f t="shared" si="331"/>
        <v>14</v>
      </c>
      <c r="BF164" s="85">
        <f t="shared" si="331"/>
        <v>15</v>
      </c>
      <c r="BG164" s="108"/>
      <c r="BH164" s="108"/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/>
      <c r="BV164" s="108"/>
      <c r="BW164" s="108"/>
      <c r="BX164" s="108"/>
      <c r="BY164" s="108"/>
      <c r="BZ164" s="108"/>
      <c r="CA164" s="101">
        <v>37</v>
      </c>
    </row>
    <row r="165" spans="3:79" x14ac:dyDescent="0.25">
      <c r="C165" t="str">
        <f t="shared" si="296"/>
        <v xml:space="preserve">Frosinone </v>
      </c>
      <c r="D165" s="105">
        <f ca="1">HLOOKUP(Italia!$B$170,$F$128:$BZ$235,$CA165,FALSE)</f>
        <v>0</v>
      </c>
      <c r="G165" s="85">
        <f t="shared" ref="G165:BF165" si="332">+G38-F38</f>
        <v>0</v>
      </c>
      <c r="H165" s="85">
        <f t="shared" si="332"/>
        <v>0</v>
      </c>
      <c r="I165" s="85">
        <f t="shared" si="332"/>
        <v>0</v>
      </c>
      <c r="J165" s="85">
        <f t="shared" si="332"/>
        <v>1</v>
      </c>
      <c r="K165" s="85">
        <f t="shared" si="332"/>
        <v>0</v>
      </c>
      <c r="L165" s="85">
        <f t="shared" si="332"/>
        <v>4</v>
      </c>
      <c r="M165" s="85">
        <f t="shared" si="332"/>
        <v>2</v>
      </c>
      <c r="N165" s="85">
        <f t="shared" si="332"/>
        <v>10</v>
      </c>
      <c r="O165" s="85">
        <f t="shared" si="332"/>
        <v>10</v>
      </c>
      <c r="P165" s="85">
        <f t="shared" si="332"/>
        <v>0</v>
      </c>
      <c r="Q165" s="85">
        <f t="shared" si="332"/>
        <v>6</v>
      </c>
      <c r="R165" s="85">
        <f t="shared" si="332"/>
        <v>10</v>
      </c>
      <c r="S165" s="85">
        <f t="shared" si="332"/>
        <v>5</v>
      </c>
      <c r="T165" s="85">
        <f t="shared" si="332"/>
        <v>5</v>
      </c>
      <c r="U165" s="85">
        <f t="shared" si="332"/>
        <v>-6</v>
      </c>
      <c r="V165" s="85">
        <f t="shared" si="332"/>
        <v>4</v>
      </c>
      <c r="W165" s="85">
        <f t="shared" si="332"/>
        <v>7</v>
      </c>
      <c r="X165" s="85">
        <f t="shared" si="332"/>
        <v>19</v>
      </c>
      <c r="Y165" s="85">
        <f t="shared" si="332"/>
        <v>4</v>
      </c>
      <c r="Z165" s="85">
        <f t="shared" si="332"/>
        <v>15</v>
      </c>
      <c r="AA165" s="85">
        <f t="shared" si="332"/>
        <v>9</v>
      </c>
      <c r="AB165" s="85">
        <f t="shared" si="332"/>
        <v>50</v>
      </c>
      <c r="AC165" s="85">
        <f t="shared" si="332"/>
        <v>35</v>
      </c>
      <c r="AD165" s="85">
        <f t="shared" si="332"/>
        <v>41</v>
      </c>
      <c r="AE165" s="85">
        <f t="shared" si="332"/>
        <v>20</v>
      </c>
      <c r="AF165" s="85">
        <f t="shared" si="332"/>
        <v>38</v>
      </c>
      <c r="AG165" s="85">
        <f t="shared" si="332"/>
        <v>31</v>
      </c>
      <c r="AH165" s="85">
        <f t="shared" si="332"/>
        <v>8</v>
      </c>
      <c r="AI165" s="85">
        <f t="shared" si="332"/>
        <v>5</v>
      </c>
      <c r="AJ165" s="85">
        <f t="shared" si="332"/>
        <v>20</v>
      </c>
      <c r="AK165" s="85">
        <f t="shared" si="332"/>
        <v>10</v>
      </c>
      <c r="AL165" s="85">
        <f t="shared" si="332"/>
        <v>5</v>
      </c>
      <c r="AM165" s="85">
        <f t="shared" si="332"/>
        <v>5</v>
      </c>
      <c r="AN165" s="85">
        <f t="shared" si="332"/>
        <v>27</v>
      </c>
      <c r="AO165" s="85">
        <f t="shared" si="332"/>
        <v>24</v>
      </c>
      <c r="AP165" s="85">
        <f t="shared" si="332"/>
        <v>16</v>
      </c>
      <c r="AQ165" s="85">
        <f t="shared" si="332"/>
        <v>22</v>
      </c>
      <c r="AR165" s="85">
        <f t="shared" si="332"/>
        <v>6</v>
      </c>
      <c r="AS165" s="85">
        <f t="shared" si="332"/>
        <v>4</v>
      </c>
      <c r="AT165" s="85">
        <f t="shared" si="332"/>
        <v>-1</v>
      </c>
      <c r="AU165" s="85">
        <f t="shared" si="332"/>
        <v>1</v>
      </c>
      <c r="AV165" s="85">
        <f t="shared" si="332"/>
        <v>6</v>
      </c>
      <c r="AW165" s="85">
        <f t="shared" si="332"/>
        <v>18</v>
      </c>
      <c r="AX165" s="85">
        <f t="shared" si="332"/>
        <v>5</v>
      </c>
      <c r="AY165" s="85">
        <f t="shared" si="332"/>
        <v>3</v>
      </c>
      <c r="AZ165" s="85">
        <f t="shared" si="332"/>
        <v>16</v>
      </c>
      <c r="BA165" s="85">
        <f t="shared" si="332"/>
        <v>4</v>
      </c>
      <c r="BB165" s="85">
        <f t="shared" si="332"/>
        <v>8</v>
      </c>
      <c r="BC165" s="85">
        <f t="shared" si="332"/>
        <v>9</v>
      </c>
      <c r="BD165" s="85">
        <f t="shared" si="332"/>
        <v>2</v>
      </c>
      <c r="BE165" s="85">
        <f t="shared" si="332"/>
        <v>3</v>
      </c>
      <c r="BF165" s="85">
        <f t="shared" si="332"/>
        <v>0</v>
      </c>
      <c r="BG165" s="108"/>
      <c r="BH165" s="108"/>
      <c r="BI165" s="108"/>
      <c r="BJ165" s="108"/>
      <c r="BK165" s="108"/>
      <c r="BL165" s="108"/>
      <c r="BM165" s="108"/>
      <c r="BN165" s="108"/>
      <c r="BO165" s="108"/>
      <c r="BP165" s="108"/>
      <c r="BQ165" s="108"/>
      <c r="BR165" s="108"/>
      <c r="BS165" s="108"/>
      <c r="BT165" s="108"/>
      <c r="BU165" s="108"/>
      <c r="BV165" s="108"/>
      <c r="BW165" s="108"/>
      <c r="BX165" s="108"/>
      <c r="BY165" s="108"/>
      <c r="BZ165" s="108"/>
      <c r="CA165" s="101">
        <v>38</v>
      </c>
    </row>
    <row r="166" spans="3:79" x14ac:dyDescent="0.25">
      <c r="C166" t="str">
        <f t="shared" si="296"/>
        <v xml:space="preserve">Genova </v>
      </c>
      <c r="D166" s="105">
        <f ca="1">HLOOKUP(Italia!$B$170,$F$128:$BZ$235,$CA166,FALSE)</f>
        <v>45</v>
      </c>
      <c r="G166" s="85">
        <f t="shared" ref="G166:BF166" si="333">+G39-F39</f>
        <v>0</v>
      </c>
      <c r="H166" s="85">
        <f t="shared" si="333"/>
        <v>8</v>
      </c>
      <c r="I166" s="85">
        <f t="shared" si="333"/>
        <v>6</v>
      </c>
      <c r="J166" s="85">
        <f t="shared" si="333"/>
        <v>10</v>
      </c>
      <c r="K166" s="85">
        <f t="shared" si="333"/>
        <v>13</v>
      </c>
      <c r="L166" s="85">
        <f t="shared" si="333"/>
        <v>4</v>
      </c>
      <c r="M166" s="85">
        <f t="shared" si="333"/>
        <v>21</v>
      </c>
      <c r="N166" s="85">
        <f t="shared" si="333"/>
        <v>29</v>
      </c>
      <c r="O166" s="85">
        <f t="shared" si="333"/>
        <v>36</v>
      </c>
      <c r="P166" s="85">
        <f t="shared" si="333"/>
        <v>103</v>
      </c>
      <c r="Q166" s="85">
        <f t="shared" si="333"/>
        <v>43</v>
      </c>
      <c r="R166" s="85">
        <f t="shared" si="333"/>
        <v>0</v>
      </c>
      <c r="S166" s="85">
        <f t="shared" si="333"/>
        <v>56</v>
      </c>
      <c r="T166" s="85">
        <f t="shared" si="333"/>
        <v>48</v>
      </c>
      <c r="U166" s="85">
        <f t="shared" si="333"/>
        <v>110</v>
      </c>
      <c r="V166" s="85">
        <f t="shared" si="333"/>
        <v>39</v>
      </c>
      <c r="W166" s="85">
        <f t="shared" si="333"/>
        <v>34</v>
      </c>
      <c r="X166" s="85">
        <f t="shared" si="333"/>
        <v>116</v>
      </c>
      <c r="Y166" s="85">
        <f t="shared" si="333"/>
        <v>12</v>
      </c>
      <c r="Z166" s="85">
        <f t="shared" si="333"/>
        <v>7</v>
      </c>
      <c r="AA166" s="85">
        <f t="shared" si="333"/>
        <v>86</v>
      </c>
      <c r="AB166" s="85">
        <f t="shared" si="333"/>
        <v>-20</v>
      </c>
      <c r="AC166" s="85">
        <f t="shared" si="333"/>
        <v>55</v>
      </c>
      <c r="AD166" s="85">
        <f t="shared" si="333"/>
        <v>62</v>
      </c>
      <c r="AE166" s="85">
        <f t="shared" si="333"/>
        <v>147</v>
      </c>
      <c r="AF166" s="85">
        <f t="shared" si="333"/>
        <v>43</v>
      </c>
      <c r="AG166" s="85">
        <f t="shared" si="333"/>
        <v>26</v>
      </c>
      <c r="AH166" s="85">
        <f t="shared" si="333"/>
        <v>13</v>
      </c>
      <c r="AI166" s="85">
        <f t="shared" si="333"/>
        <v>45</v>
      </c>
      <c r="AJ166" s="85">
        <f t="shared" si="333"/>
        <v>27</v>
      </c>
      <c r="AK166" s="85">
        <f t="shared" si="333"/>
        <v>132</v>
      </c>
      <c r="AL166" s="85">
        <f t="shared" si="333"/>
        <v>612</v>
      </c>
      <c r="AM166" s="85">
        <f t="shared" si="333"/>
        <v>78</v>
      </c>
      <c r="AN166" s="85">
        <f t="shared" si="333"/>
        <v>155</v>
      </c>
      <c r="AO166" s="85">
        <f t="shared" si="333"/>
        <v>628</v>
      </c>
      <c r="AP166" s="85">
        <f t="shared" si="333"/>
        <v>64</v>
      </c>
      <c r="AQ166" s="85">
        <f t="shared" si="333"/>
        <v>69</v>
      </c>
      <c r="AR166" s="85">
        <f t="shared" si="333"/>
        <v>14</v>
      </c>
      <c r="AS166" s="85">
        <f t="shared" si="333"/>
        <v>154</v>
      </c>
      <c r="AT166" s="85">
        <f t="shared" si="333"/>
        <v>0</v>
      </c>
      <c r="AU166" s="85">
        <f t="shared" si="333"/>
        <v>386</v>
      </c>
      <c r="AV166" s="85">
        <f t="shared" si="333"/>
        <v>15</v>
      </c>
      <c r="AW166" s="85">
        <f t="shared" si="333"/>
        <v>35</v>
      </c>
      <c r="AX166" s="85">
        <f t="shared" si="333"/>
        <v>35</v>
      </c>
      <c r="AY166" s="85">
        <f t="shared" si="333"/>
        <v>87</v>
      </c>
      <c r="AZ166" s="85">
        <f t="shared" si="333"/>
        <v>62</v>
      </c>
      <c r="BA166" s="85">
        <f t="shared" si="333"/>
        <v>86</v>
      </c>
      <c r="BB166" s="85">
        <f t="shared" si="333"/>
        <v>63</v>
      </c>
      <c r="BC166" s="85">
        <f t="shared" si="333"/>
        <v>82</v>
      </c>
      <c r="BD166" s="85">
        <f t="shared" si="333"/>
        <v>94</v>
      </c>
      <c r="BE166" s="85">
        <f t="shared" si="333"/>
        <v>61</v>
      </c>
      <c r="BF166" s="85">
        <f t="shared" si="333"/>
        <v>45</v>
      </c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08"/>
      <c r="BW166" s="108"/>
      <c r="BX166" s="108"/>
      <c r="BY166" s="108"/>
      <c r="BZ166" s="108"/>
      <c r="CA166" s="101">
        <v>39</v>
      </c>
    </row>
    <row r="167" spans="3:79" x14ac:dyDescent="0.25">
      <c r="C167" t="str">
        <f t="shared" si="296"/>
        <v xml:space="preserve">Gorizia </v>
      </c>
      <c r="D167" s="105">
        <f ca="1">HLOOKUP(Italia!$B$170,$F$128:$BZ$235,$CA167,FALSE)</f>
        <v>6</v>
      </c>
      <c r="G167" s="85">
        <f t="shared" ref="G167:BF167" si="334">+G40-F40</f>
        <v>0</v>
      </c>
      <c r="H167" s="85">
        <f t="shared" si="334"/>
        <v>1</v>
      </c>
      <c r="I167" s="85">
        <f t="shared" si="334"/>
        <v>0</v>
      </c>
      <c r="J167" s="85">
        <f t="shared" si="334"/>
        <v>0</v>
      </c>
      <c r="K167" s="85">
        <f t="shared" si="334"/>
        <v>0</v>
      </c>
      <c r="L167" s="85">
        <f t="shared" si="334"/>
        <v>4</v>
      </c>
      <c r="M167" s="85">
        <f t="shared" si="334"/>
        <v>2</v>
      </c>
      <c r="N167" s="85">
        <f t="shared" si="334"/>
        <v>0</v>
      </c>
      <c r="O167" s="85">
        <f t="shared" si="334"/>
        <v>8</v>
      </c>
      <c r="P167" s="85">
        <f t="shared" si="334"/>
        <v>0</v>
      </c>
      <c r="Q167" s="85">
        <f t="shared" si="334"/>
        <v>11</v>
      </c>
      <c r="R167" s="85">
        <f t="shared" si="334"/>
        <v>-15</v>
      </c>
      <c r="S167" s="85">
        <f t="shared" si="334"/>
        <v>2</v>
      </c>
      <c r="T167" s="85">
        <f t="shared" si="334"/>
        <v>7</v>
      </c>
      <c r="U167" s="85">
        <f t="shared" si="334"/>
        <v>3</v>
      </c>
      <c r="V167" s="85">
        <f t="shared" si="334"/>
        <v>2</v>
      </c>
      <c r="W167" s="85">
        <f t="shared" si="334"/>
        <v>8</v>
      </c>
      <c r="X167" s="85">
        <f t="shared" si="334"/>
        <v>6</v>
      </c>
      <c r="Y167" s="85">
        <f t="shared" si="334"/>
        <v>11</v>
      </c>
      <c r="Z167" s="85">
        <f t="shared" si="334"/>
        <v>2</v>
      </c>
      <c r="AA167" s="85">
        <f t="shared" si="334"/>
        <v>8</v>
      </c>
      <c r="AB167" s="85">
        <f t="shared" si="334"/>
        <v>10</v>
      </c>
      <c r="AC167" s="85">
        <f t="shared" si="334"/>
        <v>4</v>
      </c>
      <c r="AD167" s="85">
        <f t="shared" si="334"/>
        <v>6</v>
      </c>
      <c r="AE167" s="85">
        <f t="shared" si="334"/>
        <v>6</v>
      </c>
      <c r="AF167" s="85">
        <f t="shared" si="334"/>
        <v>0</v>
      </c>
      <c r="AG167" s="85">
        <f t="shared" si="334"/>
        <v>7</v>
      </c>
      <c r="AH167" s="85">
        <f t="shared" si="334"/>
        <v>8</v>
      </c>
      <c r="AI167" s="85">
        <f t="shared" si="334"/>
        <v>4</v>
      </c>
      <c r="AJ167" s="85">
        <f t="shared" si="334"/>
        <v>1</v>
      </c>
      <c r="AK167" s="85">
        <f t="shared" si="334"/>
        <v>4</v>
      </c>
      <c r="AL167" s="85">
        <f t="shared" si="334"/>
        <v>1</v>
      </c>
      <c r="AM167" s="85">
        <f t="shared" si="334"/>
        <v>3</v>
      </c>
      <c r="AN167" s="85">
        <f t="shared" si="334"/>
        <v>0</v>
      </c>
      <c r="AO167" s="85">
        <f t="shared" si="334"/>
        <v>2</v>
      </c>
      <c r="AP167" s="85">
        <f t="shared" si="334"/>
        <v>-1</v>
      </c>
      <c r="AQ167" s="85">
        <f t="shared" si="334"/>
        <v>1</v>
      </c>
      <c r="AR167" s="85">
        <f t="shared" si="334"/>
        <v>0</v>
      </c>
      <c r="AS167" s="85">
        <f t="shared" si="334"/>
        <v>2</v>
      </c>
      <c r="AT167" s="85">
        <f t="shared" si="334"/>
        <v>4</v>
      </c>
      <c r="AU167" s="85">
        <f t="shared" si="334"/>
        <v>2</v>
      </c>
      <c r="AV167" s="85">
        <f t="shared" si="334"/>
        <v>1</v>
      </c>
      <c r="AW167" s="85">
        <f t="shared" si="334"/>
        <v>2</v>
      </c>
      <c r="AX167" s="85">
        <f t="shared" si="334"/>
        <v>0</v>
      </c>
      <c r="AY167" s="85">
        <f t="shared" si="334"/>
        <v>-1</v>
      </c>
      <c r="AZ167" s="85">
        <f t="shared" si="334"/>
        <v>1</v>
      </c>
      <c r="BA167" s="85">
        <f t="shared" si="334"/>
        <v>6</v>
      </c>
      <c r="BB167" s="85">
        <f t="shared" si="334"/>
        <v>5</v>
      </c>
      <c r="BC167" s="85">
        <f t="shared" si="334"/>
        <v>6</v>
      </c>
      <c r="BD167" s="85">
        <f t="shared" si="334"/>
        <v>15</v>
      </c>
      <c r="BE167" s="85">
        <f t="shared" si="334"/>
        <v>4</v>
      </c>
      <c r="BF167" s="85">
        <f t="shared" si="334"/>
        <v>6</v>
      </c>
      <c r="BG167" s="108"/>
      <c r="BH167" s="108"/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/>
      <c r="BV167" s="108"/>
      <c r="BW167" s="108"/>
      <c r="BX167" s="108"/>
      <c r="BY167" s="108"/>
      <c r="BZ167" s="108"/>
      <c r="CA167" s="101">
        <v>40</v>
      </c>
    </row>
    <row r="168" spans="3:79" x14ac:dyDescent="0.25">
      <c r="C168" t="str">
        <f t="shared" si="296"/>
        <v xml:space="preserve">Grosseto </v>
      </c>
      <c r="D168" s="105">
        <f ca="1">HLOOKUP(Italia!$B$170,$F$128:$BZ$235,$CA168,FALSE)</f>
        <v>3</v>
      </c>
      <c r="G168" s="85">
        <f t="shared" ref="G168:BF168" si="335">+G41-F41</f>
        <v>2</v>
      </c>
      <c r="H168" s="85">
        <f t="shared" si="335"/>
        <v>0</v>
      </c>
      <c r="I168" s="85">
        <f t="shared" si="335"/>
        <v>0</v>
      </c>
      <c r="J168" s="85">
        <f t="shared" si="335"/>
        <v>2</v>
      </c>
      <c r="K168" s="85">
        <f t="shared" si="335"/>
        <v>2</v>
      </c>
      <c r="L168" s="85">
        <f t="shared" si="335"/>
        <v>4</v>
      </c>
      <c r="M168" s="85">
        <f t="shared" si="335"/>
        <v>2</v>
      </c>
      <c r="N168" s="85">
        <f t="shared" si="335"/>
        <v>4</v>
      </c>
      <c r="O168" s="85">
        <f t="shared" si="335"/>
        <v>0</v>
      </c>
      <c r="P168" s="85">
        <f t="shared" si="335"/>
        <v>15</v>
      </c>
      <c r="Q168" s="85">
        <f t="shared" si="335"/>
        <v>7</v>
      </c>
      <c r="R168" s="85">
        <f t="shared" si="335"/>
        <v>12</v>
      </c>
      <c r="S168" s="85">
        <f t="shared" si="335"/>
        <v>10</v>
      </c>
      <c r="T168" s="85">
        <f t="shared" si="335"/>
        <v>8</v>
      </c>
      <c r="U168" s="85">
        <f t="shared" si="335"/>
        <v>21</v>
      </c>
      <c r="V168" s="85">
        <f t="shared" si="335"/>
        <v>8</v>
      </c>
      <c r="W168" s="85">
        <f t="shared" si="335"/>
        <v>9</v>
      </c>
      <c r="X168" s="85">
        <f t="shared" si="335"/>
        <v>14</v>
      </c>
      <c r="Y168" s="85">
        <f t="shared" si="335"/>
        <v>8</v>
      </c>
      <c r="Z168" s="85">
        <f t="shared" si="335"/>
        <v>12</v>
      </c>
      <c r="AA168" s="85">
        <f t="shared" si="335"/>
        <v>7</v>
      </c>
      <c r="AB168" s="85">
        <f t="shared" si="335"/>
        <v>27</v>
      </c>
      <c r="AC168" s="85">
        <f t="shared" si="335"/>
        <v>0</v>
      </c>
      <c r="AD168" s="85">
        <f t="shared" si="335"/>
        <v>60</v>
      </c>
      <c r="AE168" s="85">
        <f t="shared" si="335"/>
        <v>11</v>
      </c>
      <c r="AF168" s="85">
        <f t="shared" si="335"/>
        <v>6</v>
      </c>
      <c r="AG168" s="85">
        <f t="shared" si="335"/>
        <v>6</v>
      </c>
      <c r="AH168" s="85">
        <f t="shared" si="335"/>
        <v>6</v>
      </c>
      <c r="AI168" s="85">
        <f t="shared" si="335"/>
        <v>1</v>
      </c>
      <c r="AJ168" s="85">
        <f t="shared" si="335"/>
        <v>0</v>
      </c>
      <c r="AK168" s="85">
        <f t="shared" si="335"/>
        <v>9</v>
      </c>
      <c r="AL168" s="85">
        <f t="shared" si="335"/>
        <v>4</v>
      </c>
      <c r="AM168" s="85">
        <f t="shared" si="335"/>
        <v>7</v>
      </c>
      <c r="AN168" s="85">
        <f t="shared" si="335"/>
        <v>6</v>
      </c>
      <c r="AO168" s="85">
        <f t="shared" si="335"/>
        <v>0</v>
      </c>
      <c r="AP168" s="85">
        <f t="shared" si="335"/>
        <v>2</v>
      </c>
      <c r="AQ168" s="85">
        <f t="shared" si="335"/>
        <v>18</v>
      </c>
      <c r="AR168" s="85">
        <f t="shared" si="335"/>
        <v>13</v>
      </c>
      <c r="AS168" s="85">
        <f t="shared" si="335"/>
        <v>4</v>
      </c>
      <c r="AT168" s="85">
        <f t="shared" si="335"/>
        <v>41</v>
      </c>
      <c r="AU168" s="85">
        <f t="shared" si="335"/>
        <v>0</v>
      </c>
      <c r="AV168" s="85">
        <f t="shared" si="335"/>
        <v>0</v>
      </c>
      <c r="AW168" s="85">
        <f t="shared" si="335"/>
        <v>0</v>
      </c>
      <c r="AX168" s="85">
        <f t="shared" si="335"/>
        <v>8</v>
      </c>
      <c r="AY168" s="85">
        <f t="shared" si="335"/>
        <v>3</v>
      </c>
      <c r="AZ168" s="85">
        <f t="shared" si="335"/>
        <v>1</v>
      </c>
      <c r="BA168" s="85">
        <f t="shared" si="335"/>
        <v>3</v>
      </c>
      <c r="BB168" s="85">
        <f t="shared" si="335"/>
        <v>3</v>
      </c>
      <c r="BC168" s="85">
        <f t="shared" si="335"/>
        <v>3</v>
      </c>
      <c r="BD168" s="85">
        <f t="shared" si="335"/>
        <v>5</v>
      </c>
      <c r="BE168" s="85">
        <f t="shared" si="335"/>
        <v>3</v>
      </c>
      <c r="BF168" s="85">
        <f t="shared" si="335"/>
        <v>3</v>
      </c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8"/>
      <c r="BW168" s="108"/>
      <c r="BX168" s="108"/>
      <c r="BY168" s="108"/>
      <c r="BZ168" s="108"/>
      <c r="CA168" s="101">
        <v>41</v>
      </c>
    </row>
    <row r="169" spans="3:79" x14ac:dyDescent="0.25">
      <c r="C169" t="str">
        <f t="shared" si="296"/>
        <v xml:space="preserve">Imperia </v>
      </c>
      <c r="D169" s="105">
        <f ca="1">HLOOKUP(Italia!$B$170,$F$128:$BZ$235,$CA169,FALSE)</f>
        <v>19</v>
      </c>
      <c r="G169" s="85">
        <f t="shared" ref="G169:BF169" si="336">+G42-F42</f>
        <v>0</v>
      </c>
      <c r="H169" s="85">
        <f t="shared" si="336"/>
        <v>1</v>
      </c>
      <c r="I169" s="85">
        <f t="shared" si="336"/>
        <v>4</v>
      </c>
      <c r="J169" s="85">
        <f t="shared" si="336"/>
        <v>3</v>
      </c>
      <c r="K169" s="85">
        <f t="shared" si="336"/>
        <v>1</v>
      </c>
      <c r="L169" s="85">
        <f t="shared" si="336"/>
        <v>4</v>
      </c>
      <c r="M169" s="85">
        <f t="shared" si="336"/>
        <v>3</v>
      </c>
      <c r="N169" s="85">
        <f t="shared" si="336"/>
        <v>14</v>
      </c>
      <c r="O169" s="85">
        <f t="shared" si="336"/>
        <v>9</v>
      </c>
      <c r="P169" s="85">
        <f t="shared" si="336"/>
        <v>23</v>
      </c>
      <c r="Q169" s="85">
        <f t="shared" si="336"/>
        <v>14</v>
      </c>
      <c r="R169" s="85">
        <f t="shared" si="336"/>
        <v>0</v>
      </c>
      <c r="S169" s="85">
        <f t="shared" si="336"/>
        <v>-2</v>
      </c>
      <c r="T169" s="85">
        <f t="shared" si="336"/>
        <v>25</v>
      </c>
      <c r="U169" s="85">
        <f t="shared" si="336"/>
        <v>16</v>
      </c>
      <c r="V169" s="85">
        <f t="shared" si="336"/>
        <v>28</v>
      </c>
      <c r="W169" s="85">
        <f t="shared" si="336"/>
        <v>10</v>
      </c>
      <c r="X169" s="85">
        <f t="shared" si="336"/>
        <v>13</v>
      </c>
      <c r="Y169" s="85">
        <f t="shared" si="336"/>
        <v>-8</v>
      </c>
      <c r="Z169" s="85">
        <f t="shared" si="336"/>
        <v>26</v>
      </c>
      <c r="AA169" s="85">
        <f t="shared" si="336"/>
        <v>-9</v>
      </c>
      <c r="AB169" s="85">
        <f t="shared" si="336"/>
        <v>34</v>
      </c>
      <c r="AC169" s="85">
        <f t="shared" si="336"/>
        <v>3</v>
      </c>
      <c r="AD169" s="85">
        <f t="shared" si="336"/>
        <v>22</v>
      </c>
      <c r="AE169" s="85">
        <f t="shared" si="336"/>
        <v>-2</v>
      </c>
      <c r="AF169" s="85">
        <f t="shared" si="336"/>
        <v>9</v>
      </c>
      <c r="AG169" s="85">
        <f t="shared" si="336"/>
        <v>-9</v>
      </c>
      <c r="AH169" s="85">
        <f t="shared" si="336"/>
        <v>-8</v>
      </c>
      <c r="AI169" s="85">
        <f t="shared" si="336"/>
        <v>-6</v>
      </c>
      <c r="AJ169" s="85">
        <f t="shared" si="336"/>
        <v>3</v>
      </c>
      <c r="AK169" s="85">
        <f t="shared" si="336"/>
        <v>1</v>
      </c>
      <c r="AL169" s="85">
        <f t="shared" si="336"/>
        <v>362</v>
      </c>
      <c r="AM169" s="85">
        <f t="shared" si="336"/>
        <v>6</v>
      </c>
      <c r="AN169" s="85">
        <f t="shared" si="336"/>
        <v>75</v>
      </c>
      <c r="AO169" s="85">
        <f t="shared" si="336"/>
        <v>132</v>
      </c>
      <c r="AP169" s="85">
        <f t="shared" si="336"/>
        <v>32</v>
      </c>
      <c r="AQ169" s="85">
        <f t="shared" si="336"/>
        <v>68</v>
      </c>
      <c r="AR169" s="85">
        <f t="shared" si="336"/>
        <v>-18</v>
      </c>
      <c r="AS169" s="85">
        <f t="shared" si="336"/>
        <v>1</v>
      </c>
      <c r="AT169" s="85">
        <f t="shared" si="336"/>
        <v>0</v>
      </c>
      <c r="AU169" s="85">
        <f t="shared" si="336"/>
        <v>97</v>
      </c>
      <c r="AV169" s="85">
        <f t="shared" si="336"/>
        <v>57</v>
      </c>
      <c r="AW169" s="85">
        <f t="shared" si="336"/>
        <v>12</v>
      </c>
      <c r="AX169" s="85">
        <f t="shared" si="336"/>
        <v>35</v>
      </c>
      <c r="AY169" s="85">
        <f t="shared" si="336"/>
        <v>21</v>
      </c>
      <c r="AZ169" s="85">
        <f t="shared" si="336"/>
        <v>18</v>
      </c>
      <c r="BA169" s="85">
        <f t="shared" si="336"/>
        <v>34</v>
      </c>
      <c r="BB169" s="85">
        <f t="shared" si="336"/>
        <v>0</v>
      </c>
      <c r="BC169" s="85">
        <f t="shared" si="336"/>
        <v>30</v>
      </c>
      <c r="BD169" s="85">
        <f t="shared" si="336"/>
        <v>13</v>
      </c>
      <c r="BE169" s="85">
        <f t="shared" si="336"/>
        <v>15</v>
      </c>
      <c r="BF169" s="85">
        <f t="shared" si="336"/>
        <v>19</v>
      </c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08"/>
      <c r="BW169" s="108"/>
      <c r="BX169" s="108"/>
      <c r="BY169" s="108"/>
      <c r="BZ169" s="108"/>
      <c r="CA169" s="101">
        <v>42</v>
      </c>
    </row>
    <row r="170" spans="3:79" x14ac:dyDescent="0.25">
      <c r="C170" t="str">
        <f t="shared" si="296"/>
        <v xml:space="preserve">Isernia </v>
      </c>
      <c r="D170" s="105">
        <f ca="1">HLOOKUP(Italia!$B$170,$F$128:$BZ$235,$CA170,FALSE)</f>
        <v>0</v>
      </c>
      <c r="G170" s="85">
        <f t="shared" ref="G170:BF170" si="337">+G43-F43</f>
        <v>0</v>
      </c>
      <c r="H170" s="85">
        <f t="shared" si="337"/>
        <v>0</v>
      </c>
      <c r="I170" s="85">
        <f t="shared" si="337"/>
        <v>0</v>
      </c>
      <c r="J170" s="85">
        <f t="shared" si="337"/>
        <v>0</v>
      </c>
      <c r="K170" s="85">
        <f t="shared" si="337"/>
        <v>0</v>
      </c>
      <c r="L170" s="85">
        <f t="shared" si="337"/>
        <v>0</v>
      </c>
      <c r="M170" s="85">
        <f t="shared" si="337"/>
        <v>0</v>
      </c>
      <c r="N170" s="85">
        <f t="shared" si="337"/>
        <v>0</v>
      </c>
      <c r="O170" s="85">
        <f t="shared" si="337"/>
        <v>0</v>
      </c>
      <c r="P170" s="85">
        <f t="shared" si="337"/>
        <v>0</v>
      </c>
      <c r="Q170" s="85">
        <f t="shared" si="337"/>
        <v>0</v>
      </c>
      <c r="R170" s="85">
        <f t="shared" si="337"/>
        <v>0</v>
      </c>
      <c r="S170" s="85">
        <f t="shared" si="337"/>
        <v>0</v>
      </c>
      <c r="T170" s="85">
        <f t="shared" si="337"/>
        <v>1</v>
      </c>
      <c r="U170" s="85">
        <f t="shared" si="337"/>
        <v>3</v>
      </c>
      <c r="V170" s="85">
        <f t="shared" si="337"/>
        <v>0</v>
      </c>
      <c r="W170" s="85">
        <f t="shared" si="337"/>
        <v>0</v>
      </c>
      <c r="X170" s="85">
        <f t="shared" si="337"/>
        <v>0</v>
      </c>
      <c r="Y170" s="85">
        <f t="shared" si="337"/>
        <v>0</v>
      </c>
      <c r="Z170" s="85">
        <f t="shared" si="337"/>
        <v>0</v>
      </c>
      <c r="AA170" s="85">
        <f t="shared" si="337"/>
        <v>0</v>
      </c>
      <c r="AB170" s="85">
        <f t="shared" si="337"/>
        <v>5</v>
      </c>
      <c r="AC170" s="85">
        <f t="shared" si="337"/>
        <v>0</v>
      </c>
      <c r="AD170" s="85">
        <f t="shared" si="337"/>
        <v>4</v>
      </c>
      <c r="AE170" s="85">
        <f t="shared" si="337"/>
        <v>-4</v>
      </c>
      <c r="AF170" s="85">
        <f t="shared" si="337"/>
        <v>0</v>
      </c>
      <c r="AG170" s="85">
        <f t="shared" si="337"/>
        <v>0</v>
      </c>
      <c r="AH170" s="85">
        <f t="shared" si="337"/>
        <v>1</v>
      </c>
      <c r="AI170" s="85">
        <f t="shared" si="337"/>
        <v>1</v>
      </c>
      <c r="AJ170" s="85">
        <f t="shared" si="337"/>
        <v>4</v>
      </c>
      <c r="AK170" s="85">
        <f t="shared" si="337"/>
        <v>25</v>
      </c>
      <c r="AL170" s="85">
        <f t="shared" si="337"/>
        <v>4</v>
      </c>
      <c r="AM170" s="85">
        <f t="shared" si="337"/>
        <v>0</v>
      </c>
      <c r="AN170" s="85">
        <f t="shared" si="337"/>
        <v>-1</v>
      </c>
      <c r="AO170" s="85">
        <f t="shared" si="337"/>
        <v>0</v>
      </c>
      <c r="AP170" s="85">
        <f t="shared" si="337"/>
        <v>0</v>
      </c>
      <c r="AQ170" s="85">
        <f t="shared" si="337"/>
        <v>0</v>
      </c>
      <c r="AR170" s="85">
        <f t="shared" si="337"/>
        <v>0</v>
      </c>
      <c r="AS170" s="85">
        <f t="shared" si="337"/>
        <v>7</v>
      </c>
      <c r="AT170" s="85">
        <f t="shared" si="337"/>
        <v>0</v>
      </c>
      <c r="AU170" s="85">
        <f t="shared" si="337"/>
        <v>0</v>
      </c>
      <c r="AV170" s="85">
        <f t="shared" si="337"/>
        <v>0</v>
      </c>
      <c r="AW170" s="85">
        <f t="shared" si="337"/>
        <v>0</v>
      </c>
      <c r="AX170" s="85">
        <f t="shared" si="337"/>
        <v>0</v>
      </c>
      <c r="AY170" s="85">
        <f t="shared" si="337"/>
        <v>0</v>
      </c>
      <c r="AZ170" s="85">
        <f t="shared" si="337"/>
        <v>0</v>
      </c>
      <c r="BA170" s="85">
        <f t="shared" si="337"/>
        <v>1</v>
      </c>
      <c r="BB170" s="85">
        <f t="shared" si="337"/>
        <v>0</v>
      </c>
      <c r="BC170" s="85">
        <f t="shared" si="337"/>
        <v>0</v>
      </c>
      <c r="BD170" s="85">
        <f t="shared" si="337"/>
        <v>0</v>
      </c>
      <c r="BE170" s="85">
        <f t="shared" si="337"/>
        <v>2</v>
      </c>
      <c r="BF170" s="85">
        <f t="shared" si="337"/>
        <v>0</v>
      </c>
      <c r="BG170" s="108"/>
      <c r="BH170" s="108"/>
      <c r="BI170" s="108"/>
      <c r="BJ170" s="108"/>
      <c r="BK170" s="108"/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8"/>
      <c r="BW170" s="108"/>
      <c r="BX170" s="108"/>
      <c r="BY170" s="108"/>
      <c r="BZ170" s="108"/>
      <c r="CA170" s="101">
        <v>43</v>
      </c>
    </row>
    <row r="171" spans="3:79" x14ac:dyDescent="0.25">
      <c r="C171" t="str">
        <f t="shared" si="296"/>
        <v xml:space="preserve">La Spezia </v>
      </c>
      <c r="D171" s="105">
        <f ca="1">HLOOKUP(Italia!$B$170,$F$128:$BZ$235,$CA171,FALSE)</f>
        <v>4</v>
      </c>
      <c r="G171" s="85">
        <f t="shared" ref="G171:BF171" si="338">+G44-F44</f>
        <v>0</v>
      </c>
      <c r="H171" s="85">
        <f t="shared" si="338"/>
        <v>0</v>
      </c>
      <c r="I171" s="85">
        <f t="shared" si="338"/>
        <v>4</v>
      </c>
      <c r="J171" s="85">
        <f t="shared" si="338"/>
        <v>6</v>
      </c>
      <c r="K171" s="85">
        <f t="shared" si="338"/>
        <v>4</v>
      </c>
      <c r="L171" s="85">
        <f t="shared" si="338"/>
        <v>0</v>
      </c>
      <c r="M171" s="85">
        <f t="shared" si="338"/>
        <v>4</v>
      </c>
      <c r="N171" s="85">
        <f t="shared" si="338"/>
        <v>7</v>
      </c>
      <c r="O171" s="85">
        <f t="shared" si="338"/>
        <v>11</v>
      </c>
      <c r="P171" s="85">
        <f t="shared" si="338"/>
        <v>15</v>
      </c>
      <c r="Q171" s="85">
        <f t="shared" si="338"/>
        <v>8</v>
      </c>
      <c r="R171" s="85">
        <f t="shared" si="338"/>
        <v>0</v>
      </c>
      <c r="S171" s="85">
        <f t="shared" si="338"/>
        <v>5</v>
      </c>
      <c r="T171" s="85">
        <f t="shared" si="338"/>
        <v>18</v>
      </c>
      <c r="U171" s="85">
        <f t="shared" si="338"/>
        <v>5</v>
      </c>
      <c r="V171" s="85">
        <f t="shared" si="338"/>
        <v>2</v>
      </c>
      <c r="W171" s="85">
        <f t="shared" si="338"/>
        <v>4</v>
      </c>
      <c r="X171" s="85">
        <f t="shared" si="338"/>
        <v>5</v>
      </c>
      <c r="Y171" s="85">
        <f t="shared" si="338"/>
        <v>11</v>
      </c>
      <c r="Z171" s="85">
        <f t="shared" si="338"/>
        <v>-6</v>
      </c>
      <c r="AA171" s="85">
        <f t="shared" si="338"/>
        <v>33</v>
      </c>
      <c r="AB171" s="85">
        <f t="shared" si="338"/>
        <v>12</v>
      </c>
      <c r="AC171" s="85">
        <f t="shared" si="338"/>
        <v>64</v>
      </c>
      <c r="AD171" s="85">
        <f t="shared" si="338"/>
        <v>21</v>
      </c>
      <c r="AE171" s="85">
        <f t="shared" si="338"/>
        <v>-1</v>
      </c>
      <c r="AF171" s="85">
        <f t="shared" si="338"/>
        <v>1</v>
      </c>
      <c r="AG171" s="85">
        <f t="shared" si="338"/>
        <v>14</v>
      </c>
      <c r="AH171" s="85">
        <f t="shared" si="338"/>
        <v>-3</v>
      </c>
      <c r="AI171" s="85">
        <f t="shared" si="338"/>
        <v>5</v>
      </c>
      <c r="AJ171" s="85">
        <f t="shared" si="338"/>
        <v>73</v>
      </c>
      <c r="AK171" s="85">
        <f t="shared" si="338"/>
        <v>18</v>
      </c>
      <c r="AL171" s="85">
        <f t="shared" si="338"/>
        <v>104</v>
      </c>
      <c r="AM171" s="85">
        <f t="shared" si="338"/>
        <v>5</v>
      </c>
      <c r="AN171" s="85">
        <f t="shared" si="338"/>
        <v>13</v>
      </c>
      <c r="AO171" s="85">
        <f t="shared" si="338"/>
        <v>142</v>
      </c>
      <c r="AP171" s="85">
        <f t="shared" si="338"/>
        <v>14</v>
      </c>
      <c r="AQ171" s="85">
        <f t="shared" si="338"/>
        <v>10</v>
      </c>
      <c r="AR171" s="85">
        <f t="shared" si="338"/>
        <v>0</v>
      </c>
      <c r="AS171" s="85">
        <f t="shared" si="338"/>
        <v>41</v>
      </c>
      <c r="AT171" s="85">
        <f t="shared" si="338"/>
        <v>0</v>
      </c>
      <c r="AU171" s="85">
        <f t="shared" si="338"/>
        <v>-10</v>
      </c>
      <c r="AV171" s="85">
        <f t="shared" si="338"/>
        <v>36</v>
      </c>
      <c r="AW171" s="85">
        <f t="shared" si="338"/>
        <v>24</v>
      </c>
      <c r="AX171" s="85">
        <f t="shared" si="338"/>
        <v>5</v>
      </c>
      <c r="AY171" s="85">
        <f t="shared" si="338"/>
        <v>16</v>
      </c>
      <c r="AZ171" s="85">
        <f t="shared" si="338"/>
        <v>26</v>
      </c>
      <c r="BA171" s="85">
        <f t="shared" si="338"/>
        <v>10</v>
      </c>
      <c r="BB171" s="85">
        <f t="shared" si="338"/>
        <v>11</v>
      </c>
      <c r="BC171" s="85">
        <f t="shared" si="338"/>
        <v>5</v>
      </c>
      <c r="BD171" s="85">
        <f t="shared" si="338"/>
        <v>10</v>
      </c>
      <c r="BE171" s="85">
        <f t="shared" si="338"/>
        <v>6</v>
      </c>
      <c r="BF171" s="85">
        <f t="shared" si="338"/>
        <v>4</v>
      </c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1">
        <v>44</v>
      </c>
    </row>
    <row r="172" spans="3:79" x14ac:dyDescent="0.25">
      <c r="C172" t="str">
        <f t="shared" si="296"/>
        <v xml:space="preserve">L'Aquila </v>
      </c>
      <c r="D172" s="105">
        <f ca="1">HLOOKUP(Italia!$B$170,$F$128:$BZ$235,$CA172,FALSE)</f>
        <v>-1</v>
      </c>
      <c r="G172" s="85">
        <f t="shared" ref="G172:BF172" si="339">+G45-F45</f>
        <v>0</v>
      </c>
      <c r="H172" s="85">
        <f t="shared" si="339"/>
        <v>0</v>
      </c>
      <c r="I172" s="85">
        <f t="shared" si="339"/>
        <v>0</v>
      </c>
      <c r="J172" s="85">
        <f t="shared" si="339"/>
        <v>0</v>
      </c>
      <c r="K172" s="85">
        <f t="shared" si="339"/>
        <v>4</v>
      </c>
      <c r="L172" s="85">
        <f t="shared" si="339"/>
        <v>1</v>
      </c>
      <c r="M172" s="85">
        <f t="shared" si="339"/>
        <v>0</v>
      </c>
      <c r="N172" s="85">
        <f t="shared" si="339"/>
        <v>2</v>
      </c>
      <c r="O172" s="85">
        <f t="shared" si="339"/>
        <v>1</v>
      </c>
      <c r="P172" s="85">
        <f t="shared" si="339"/>
        <v>4</v>
      </c>
      <c r="Q172" s="85">
        <f t="shared" si="339"/>
        <v>2</v>
      </c>
      <c r="R172" s="85">
        <f t="shared" si="339"/>
        <v>3</v>
      </c>
      <c r="S172" s="85">
        <f t="shared" si="339"/>
        <v>1</v>
      </c>
      <c r="T172" s="85">
        <f t="shared" si="339"/>
        <v>1</v>
      </c>
      <c r="U172" s="85">
        <f t="shared" si="339"/>
        <v>5</v>
      </c>
      <c r="V172" s="85">
        <f t="shared" si="339"/>
        <v>4</v>
      </c>
      <c r="W172" s="85">
        <f t="shared" si="339"/>
        <v>2</v>
      </c>
      <c r="X172" s="85">
        <f t="shared" si="339"/>
        <v>7</v>
      </c>
      <c r="Y172" s="85">
        <f t="shared" si="339"/>
        <v>2</v>
      </c>
      <c r="Z172" s="85">
        <f t="shared" si="339"/>
        <v>7</v>
      </c>
      <c r="AA172" s="85">
        <f t="shared" si="339"/>
        <v>13</v>
      </c>
      <c r="AB172" s="85">
        <f t="shared" si="339"/>
        <v>4</v>
      </c>
      <c r="AC172" s="85">
        <f t="shared" si="339"/>
        <v>11</v>
      </c>
      <c r="AD172" s="85">
        <f t="shared" si="339"/>
        <v>13</v>
      </c>
      <c r="AE172" s="85">
        <f t="shared" si="339"/>
        <v>13</v>
      </c>
      <c r="AF172" s="85">
        <f t="shared" si="339"/>
        <v>14</v>
      </c>
      <c r="AG172" s="85">
        <f t="shared" si="339"/>
        <v>8</v>
      </c>
      <c r="AH172" s="85">
        <f t="shared" si="339"/>
        <v>5</v>
      </c>
      <c r="AI172" s="85">
        <f t="shared" si="339"/>
        <v>12</v>
      </c>
      <c r="AJ172" s="85">
        <f t="shared" si="339"/>
        <v>26</v>
      </c>
      <c r="AK172" s="85">
        <f t="shared" si="339"/>
        <v>8</v>
      </c>
      <c r="AL172" s="85">
        <f t="shared" si="339"/>
        <v>5</v>
      </c>
      <c r="AM172" s="85">
        <f t="shared" si="339"/>
        <v>4</v>
      </c>
      <c r="AN172" s="85">
        <f t="shared" si="339"/>
        <v>6</v>
      </c>
      <c r="AO172" s="85">
        <f t="shared" si="339"/>
        <v>8</v>
      </c>
      <c r="AP172" s="85">
        <f t="shared" si="339"/>
        <v>2</v>
      </c>
      <c r="AQ172" s="85">
        <f t="shared" si="339"/>
        <v>14</v>
      </c>
      <c r="AR172" s="85">
        <f t="shared" si="339"/>
        <v>5</v>
      </c>
      <c r="AS172" s="85">
        <f t="shared" si="339"/>
        <v>2</v>
      </c>
      <c r="AT172" s="85">
        <f t="shared" si="339"/>
        <v>0</v>
      </c>
      <c r="AU172" s="85">
        <f t="shared" si="339"/>
        <v>8</v>
      </c>
      <c r="AV172" s="85">
        <f t="shared" si="339"/>
        <v>1</v>
      </c>
      <c r="AW172" s="85">
        <f t="shared" si="339"/>
        <v>3</v>
      </c>
      <c r="AX172" s="85">
        <f t="shared" si="339"/>
        <v>1</v>
      </c>
      <c r="AY172" s="85">
        <f t="shared" si="339"/>
        <v>0</v>
      </c>
      <c r="AZ172" s="85">
        <f t="shared" si="339"/>
        <v>4</v>
      </c>
      <c r="BA172" s="85">
        <f t="shared" si="339"/>
        <v>0</v>
      </c>
      <c r="BB172" s="85">
        <f t="shared" si="339"/>
        <v>1</v>
      </c>
      <c r="BC172" s="85">
        <f t="shared" si="339"/>
        <v>0</v>
      </c>
      <c r="BD172" s="85">
        <f t="shared" si="339"/>
        <v>3</v>
      </c>
      <c r="BE172" s="85">
        <f t="shared" si="339"/>
        <v>0</v>
      </c>
      <c r="BF172" s="85">
        <f t="shared" si="339"/>
        <v>-1</v>
      </c>
      <c r="BG172" s="108"/>
      <c r="BH172" s="108"/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/>
      <c r="BV172" s="108"/>
      <c r="BW172" s="108"/>
      <c r="BX172" s="108"/>
      <c r="BY172" s="108"/>
      <c r="BZ172" s="108"/>
      <c r="CA172" s="101">
        <v>45</v>
      </c>
    </row>
    <row r="173" spans="3:79" x14ac:dyDescent="0.25">
      <c r="C173" t="str">
        <f t="shared" si="296"/>
        <v xml:space="preserve">Latina </v>
      </c>
      <c r="D173" s="105">
        <f ca="1">HLOOKUP(Italia!$B$170,$F$128:$BZ$235,$CA173,FALSE)</f>
        <v>11</v>
      </c>
      <c r="G173" s="85">
        <f t="shared" ref="G173:BF173" si="340">+G46-F46</f>
        <v>0</v>
      </c>
      <c r="H173" s="85">
        <f t="shared" si="340"/>
        <v>2</v>
      </c>
      <c r="I173" s="85">
        <f t="shared" si="340"/>
        <v>0</v>
      </c>
      <c r="J173" s="85">
        <f t="shared" si="340"/>
        <v>4</v>
      </c>
      <c r="K173" s="85">
        <f t="shared" si="340"/>
        <v>0</v>
      </c>
      <c r="L173" s="85">
        <f t="shared" si="340"/>
        <v>5</v>
      </c>
      <c r="M173" s="85">
        <f t="shared" si="340"/>
        <v>0</v>
      </c>
      <c r="N173" s="85">
        <f t="shared" si="340"/>
        <v>0</v>
      </c>
      <c r="O173" s="85">
        <f t="shared" si="340"/>
        <v>4</v>
      </c>
      <c r="P173" s="85">
        <f t="shared" si="340"/>
        <v>5</v>
      </c>
      <c r="Q173" s="85">
        <f t="shared" si="340"/>
        <v>3</v>
      </c>
      <c r="R173" s="85">
        <f t="shared" si="340"/>
        <v>0</v>
      </c>
      <c r="S173" s="85">
        <f t="shared" si="340"/>
        <v>0</v>
      </c>
      <c r="T173" s="85">
        <f t="shared" si="340"/>
        <v>0</v>
      </c>
      <c r="U173" s="85">
        <f t="shared" si="340"/>
        <v>0</v>
      </c>
      <c r="V173" s="85">
        <f t="shared" si="340"/>
        <v>92</v>
      </c>
      <c r="W173" s="85">
        <f t="shared" si="340"/>
        <v>21</v>
      </c>
      <c r="X173" s="85">
        <f t="shared" si="340"/>
        <v>10</v>
      </c>
      <c r="Y173" s="85">
        <f t="shared" si="340"/>
        <v>13</v>
      </c>
      <c r="Z173" s="85">
        <f t="shared" si="340"/>
        <v>23</v>
      </c>
      <c r="AA173" s="85">
        <f t="shared" si="340"/>
        <v>16</v>
      </c>
      <c r="AB173" s="85">
        <f t="shared" si="340"/>
        <v>8</v>
      </c>
      <c r="AC173" s="85">
        <f t="shared" si="340"/>
        <v>6</v>
      </c>
      <c r="AD173" s="85">
        <f t="shared" si="340"/>
        <v>3</v>
      </c>
      <c r="AE173" s="85">
        <f t="shared" si="340"/>
        <v>24</v>
      </c>
      <c r="AF173" s="85">
        <f t="shared" si="340"/>
        <v>15</v>
      </c>
      <c r="AG173" s="85">
        <f t="shared" si="340"/>
        <v>3</v>
      </c>
      <c r="AH173" s="85">
        <f t="shared" si="340"/>
        <v>15</v>
      </c>
      <c r="AI173" s="85">
        <f t="shared" si="340"/>
        <v>8</v>
      </c>
      <c r="AJ173" s="85">
        <f t="shared" si="340"/>
        <v>24</v>
      </c>
      <c r="AK173" s="85">
        <f t="shared" si="340"/>
        <v>14</v>
      </c>
      <c r="AL173" s="85">
        <f t="shared" si="340"/>
        <v>18</v>
      </c>
      <c r="AM173" s="85">
        <f t="shared" si="340"/>
        <v>13</v>
      </c>
      <c r="AN173" s="85">
        <f t="shared" si="340"/>
        <v>7</v>
      </c>
      <c r="AO173" s="85">
        <f t="shared" si="340"/>
        <v>8</v>
      </c>
      <c r="AP173" s="85">
        <f t="shared" si="340"/>
        <v>13</v>
      </c>
      <c r="AQ173" s="85">
        <f t="shared" si="340"/>
        <v>7</v>
      </c>
      <c r="AR173" s="85">
        <f t="shared" si="340"/>
        <v>3</v>
      </c>
      <c r="AS173" s="85">
        <f t="shared" si="340"/>
        <v>11</v>
      </c>
      <c r="AT173" s="85">
        <f t="shared" si="340"/>
        <v>6</v>
      </c>
      <c r="AU173" s="85">
        <f t="shared" si="340"/>
        <v>6</v>
      </c>
      <c r="AV173" s="85">
        <f t="shared" si="340"/>
        <v>9</v>
      </c>
      <c r="AW173" s="85">
        <f t="shared" si="340"/>
        <v>2</v>
      </c>
      <c r="AX173" s="85">
        <f t="shared" si="340"/>
        <v>9</v>
      </c>
      <c r="AY173" s="85">
        <f t="shared" si="340"/>
        <v>6</v>
      </c>
      <c r="AZ173" s="85">
        <f t="shared" si="340"/>
        <v>6</v>
      </c>
      <c r="BA173" s="85">
        <f t="shared" si="340"/>
        <v>2</v>
      </c>
      <c r="BB173" s="85">
        <f t="shared" si="340"/>
        <v>7</v>
      </c>
      <c r="BC173" s="85">
        <f t="shared" si="340"/>
        <v>0</v>
      </c>
      <c r="BD173" s="85">
        <f t="shared" si="340"/>
        <v>3</v>
      </c>
      <c r="BE173" s="85">
        <f t="shared" si="340"/>
        <v>0</v>
      </c>
      <c r="BF173" s="85">
        <f t="shared" si="340"/>
        <v>11</v>
      </c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08"/>
      <c r="BW173" s="108"/>
      <c r="BX173" s="108"/>
      <c r="BY173" s="108"/>
      <c r="BZ173" s="108"/>
      <c r="CA173" s="101">
        <v>46</v>
      </c>
    </row>
    <row r="174" spans="3:79" x14ac:dyDescent="0.25">
      <c r="C174" t="str">
        <f t="shared" si="296"/>
        <v xml:space="preserve">Lecce </v>
      </c>
      <c r="D174" s="105">
        <f ca="1">HLOOKUP(Italia!$B$170,$F$128:$BZ$235,$CA174,FALSE)</f>
        <v>4</v>
      </c>
      <c r="G174" s="85">
        <f t="shared" ref="G174:BF174" si="341">+G47-F47</f>
        <v>0</v>
      </c>
      <c r="H174" s="85">
        <f t="shared" si="341"/>
        <v>2</v>
      </c>
      <c r="I174" s="85">
        <f t="shared" si="341"/>
        <v>1</v>
      </c>
      <c r="J174" s="85">
        <f t="shared" si="341"/>
        <v>6</v>
      </c>
      <c r="K174" s="85">
        <f t="shared" si="341"/>
        <v>0</v>
      </c>
      <c r="L174" s="85">
        <f t="shared" si="341"/>
        <v>0</v>
      </c>
      <c r="M174" s="85">
        <f t="shared" si="341"/>
        <v>2</v>
      </c>
      <c r="N174" s="85">
        <f t="shared" si="341"/>
        <v>6</v>
      </c>
      <c r="O174" s="85">
        <f t="shared" si="341"/>
        <v>1</v>
      </c>
      <c r="P174" s="85">
        <f t="shared" si="341"/>
        <v>5</v>
      </c>
      <c r="Q174" s="85">
        <f t="shared" si="341"/>
        <v>14</v>
      </c>
      <c r="R174" s="85">
        <f t="shared" si="341"/>
        <v>0</v>
      </c>
      <c r="S174" s="85">
        <f t="shared" si="341"/>
        <v>24</v>
      </c>
      <c r="T174" s="85">
        <f t="shared" si="341"/>
        <v>3</v>
      </c>
      <c r="U174" s="85">
        <f t="shared" si="341"/>
        <v>6</v>
      </c>
      <c r="V174" s="85">
        <f t="shared" si="341"/>
        <v>17</v>
      </c>
      <c r="W174" s="85">
        <f t="shared" si="341"/>
        <v>15</v>
      </c>
      <c r="X174" s="85">
        <f t="shared" si="341"/>
        <v>17</v>
      </c>
      <c r="Y174" s="85">
        <f t="shared" si="341"/>
        <v>29</v>
      </c>
      <c r="Z174" s="85">
        <f t="shared" si="341"/>
        <v>12</v>
      </c>
      <c r="AA174" s="85">
        <f t="shared" si="341"/>
        <v>3</v>
      </c>
      <c r="AB174" s="85">
        <f t="shared" si="341"/>
        <v>13</v>
      </c>
      <c r="AC174" s="85">
        <f t="shared" si="341"/>
        <v>38</v>
      </c>
      <c r="AD174" s="85">
        <f t="shared" si="341"/>
        <v>24</v>
      </c>
      <c r="AE174" s="85">
        <f t="shared" si="341"/>
        <v>0</v>
      </c>
      <c r="AF174" s="85">
        <f t="shared" si="341"/>
        <v>54</v>
      </c>
      <c r="AG174" s="85">
        <f t="shared" si="341"/>
        <v>10</v>
      </c>
      <c r="AH174" s="85">
        <f t="shared" si="341"/>
        <v>18</v>
      </c>
      <c r="AI174" s="85">
        <f t="shared" si="341"/>
        <v>32</v>
      </c>
      <c r="AJ174" s="85">
        <f t="shared" si="341"/>
        <v>6</v>
      </c>
      <c r="AK174" s="85">
        <f t="shared" si="341"/>
        <v>3</v>
      </c>
      <c r="AL174" s="85">
        <f t="shared" si="341"/>
        <v>6</v>
      </c>
      <c r="AM174" s="85">
        <f t="shared" si="341"/>
        <v>10</v>
      </c>
      <c r="AN174" s="85">
        <f t="shared" si="341"/>
        <v>6</v>
      </c>
      <c r="AO174" s="85">
        <f t="shared" si="341"/>
        <v>5</v>
      </c>
      <c r="AP174" s="85">
        <f t="shared" si="341"/>
        <v>6</v>
      </c>
      <c r="AQ174" s="85">
        <f t="shared" si="341"/>
        <v>8</v>
      </c>
      <c r="AR174" s="85">
        <f t="shared" si="341"/>
        <v>15</v>
      </c>
      <c r="AS174" s="85">
        <f t="shared" si="341"/>
        <v>0</v>
      </c>
      <c r="AT174" s="85">
        <f t="shared" si="341"/>
        <v>6</v>
      </c>
      <c r="AU174" s="85">
        <f t="shared" si="341"/>
        <v>1</v>
      </c>
      <c r="AV174" s="85">
        <f t="shared" si="341"/>
        <v>1</v>
      </c>
      <c r="AW174" s="85">
        <f t="shared" si="341"/>
        <v>1</v>
      </c>
      <c r="AX174" s="85">
        <f t="shared" si="341"/>
        <v>7</v>
      </c>
      <c r="AY174" s="85">
        <f t="shared" si="341"/>
        <v>9</v>
      </c>
      <c r="AZ174" s="85">
        <f t="shared" si="341"/>
        <v>8</v>
      </c>
      <c r="BA174" s="85">
        <f t="shared" si="341"/>
        <v>1</v>
      </c>
      <c r="BB174" s="85">
        <f t="shared" si="341"/>
        <v>0</v>
      </c>
      <c r="BC174" s="85">
        <f t="shared" si="341"/>
        <v>9</v>
      </c>
      <c r="BD174" s="85">
        <f t="shared" si="341"/>
        <v>5</v>
      </c>
      <c r="BE174" s="85">
        <f t="shared" si="341"/>
        <v>0</v>
      </c>
      <c r="BF174" s="85">
        <f t="shared" si="341"/>
        <v>4</v>
      </c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8"/>
      <c r="BQ174" s="108"/>
      <c r="BR174" s="108"/>
      <c r="BS174" s="108"/>
      <c r="BT174" s="108"/>
      <c r="BU174" s="108"/>
      <c r="BV174" s="108"/>
      <c r="BW174" s="108"/>
      <c r="BX174" s="108"/>
      <c r="BY174" s="108"/>
      <c r="BZ174" s="108"/>
      <c r="CA174" s="101">
        <v>47</v>
      </c>
    </row>
    <row r="175" spans="3:79" x14ac:dyDescent="0.25">
      <c r="C175" t="str">
        <f t="shared" si="296"/>
        <v xml:space="preserve">Lecco </v>
      </c>
      <c r="D175" s="105">
        <f ca="1">HLOOKUP(Italia!$B$170,$F$128:$BZ$235,$CA175,FALSE)</f>
        <v>8</v>
      </c>
      <c r="G175" s="85">
        <f t="shared" ref="G175:BF175" si="342">+G48-F48</f>
        <v>3</v>
      </c>
      <c r="H175" s="85">
        <f t="shared" si="342"/>
        <v>3</v>
      </c>
      <c r="I175" s="85">
        <f t="shared" si="342"/>
        <v>24</v>
      </c>
      <c r="J175" s="85">
        <f t="shared" si="342"/>
        <v>18</v>
      </c>
      <c r="K175" s="85">
        <f t="shared" si="342"/>
        <v>13</v>
      </c>
      <c r="L175" s="85">
        <f t="shared" si="342"/>
        <v>23</v>
      </c>
      <c r="M175" s="85">
        <f t="shared" si="342"/>
        <v>24</v>
      </c>
      <c r="N175" s="85">
        <f t="shared" si="342"/>
        <v>86</v>
      </c>
      <c r="O175" s="85">
        <f t="shared" si="342"/>
        <v>38</v>
      </c>
      <c r="P175" s="85">
        <f t="shared" si="342"/>
        <v>50</v>
      </c>
      <c r="Q175" s="85">
        <f t="shared" si="342"/>
        <v>57</v>
      </c>
      <c r="R175" s="85">
        <f t="shared" si="342"/>
        <v>42</v>
      </c>
      <c r="S175" s="85">
        <f t="shared" si="342"/>
        <v>54</v>
      </c>
      <c r="T175" s="85">
        <f t="shared" si="342"/>
        <v>26</v>
      </c>
      <c r="U175" s="85">
        <f t="shared" si="342"/>
        <v>64</v>
      </c>
      <c r="V175" s="85">
        <f t="shared" si="342"/>
        <v>146</v>
      </c>
      <c r="W175" s="85">
        <f t="shared" si="342"/>
        <v>142</v>
      </c>
      <c r="X175" s="85">
        <f t="shared" si="342"/>
        <v>54</v>
      </c>
      <c r="Y175" s="85">
        <f t="shared" si="342"/>
        <v>62</v>
      </c>
      <c r="Z175" s="85">
        <f t="shared" si="342"/>
        <v>81</v>
      </c>
      <c r="AA175" s="85">
        <f t="shared" si="342"/>
        <v>61</v>
      </c>
      <c r="AB175" s="85">
        <f t="shared" si="342"/>
        <v>83</v>
      </c>
      <c r="AC175" s="85">
        <f t="shared" si="342"/>
        <v>51</v>
      </c>
      <c r="AD175" s="85">
        <f t="shared" si="342"/>
        <v>106</v>
      </c>
      <c r="AE175" s="85">
        <f t="shared" si="342"/>
        <v>65</v>
      </c>
      <c r="AF175" s="85">
        <f t="shared" si="342"/>
        <v>56</v>
      </c>
      <c r="AG175" s="85">
        <f t="shared" si="342"/>
        <v>33</v>
      </c>
      <c r="AH175" s="85">
        <f t="shared" si="342"/>
        <v>46</v>
      </c>
      <c r="AI175" s="85">
        <f t="shared" si="342"/>
        <v>36</v>
      </c>
      <c r="AJ175" s="85">
        <f t="shared" si="342"/>
        <v>42</v>
      </c>
      <c r="AK175" s="85">
        <f t="shared" si="342"/>
        <v>34</v>
      </c>
      <c r="AL175" s="85">
        <f t="shared" si="342"/>
        <v>50</v>
      </c>
      <c r="AM175" s="85">
        <f t="shared" si="342"/>
        <v>34</v>
      </c>
      <c r="AN175" s="85">
        <f t="shared" si="342"/>
        <v>19</v>
      </c>
      <c r="AO175" s="85">
        <f t="shared" si="342"/>
        <v>24</v>
      </c>
      <c r="AP175" s="85">
        <f t="shared" si="342"/>
        <v>50</v>
      </c>
      <c r="AQ175" s="85">
        <f t="shared" si="342"/>
        <v>33</v>
      </c>
      <c r="AR175" s="85">
        <f t="shared" si="342"/>
        <v>22</v>
      </c>
      <c r="AS175" s="85">
        <f t="shared" si="342"/>
        <v>21</v>
      </c>
      <c r="AT175" s="85">
        <f t="shared" si="342"/>
        <v>30</v>
      </c>
      <c r="AU175" s="85">
        <f t="shared" si="342"/>
        <v>59</v>
      </c>
      <c r="AV175" s="85">
        <f t="shared" si="342"/>
        <v>12</v>
      </c>
      <c r="AW175" s="85">
        <f t="shared" si="342"/>
        <v>4</v>
      </c>
      <c r="AX175" s="85">
        <f t="shared" si="342"/>
        <v>19</v>
      </c>
      <c r="AY175" s="85">
        <f t="shared" si="342"/>
        <v>25</v>
      </c>
      <c r="AZ175" s="85">
        <f t="shared" si="342"/>
        <v>42</v>
      </c>
      <c r="BA175" s="85">
        <f t="shared" si="342"/>
        <v>8</v>
      </c>
      <c r="BB175" s="85">
        <f t="shared" si="342"/>
        <v>13</v>
      </c>
      <c r="BC175" s="85">
        <f t="shared" si="342"/>
        <v>16</v>
      </c>
      <c r="BD175" s="85">
        <f t="shared" si="342"/>
        <v>23</v>
      </c>
      <c r="BE175" s="85">
        <f t="shared" si="342"/>
        <v>17</v>
      </c>
      <c r="BF175" s="85">
        <f t="shared" si="342"/>
        <v>8</v>
      </c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08"/>
      <c r="BW175" s="108"/>
      <c r="BX175" s="108"/>
      <c r="BY175" s="108"/>
      <c r="BZ175" s="108"/>
      <c r="CA175" s="101">
        <v>48</v>
      </c>
    </row>
    <row r="176" spans="3:79" x14ac:dyDescent="0.25">
      <c r="C176" t="str">
        <f t="shared" si="296"/>
        <v xml:space="preserve">Livorno </v>
      </c>
      <c r="D176" s="105">
        <f ca="1">HLOOKUP(Italia!$B$170,$F$128:$BZ$235,$CA176,FALSE)</f>
        <v>2</v>
      </c>
      <c r="G176" s="85">
        <f t="shared" ref="G176:BF176" si="343">+G49-F49</f>
        <v>0</v>
      </c>
      <c r="H176" s="85">
        <f t="shared" si="343"/>
        <v>2</v>
      </c>
      <c r="I176" s="85">
        <f t="shared" si="343"/>
        <v>1</v>
      </c>
      <c r="J176" s="85">
        <f t="shared" si="343"/>
        <v>4</v>
      </c>
      <c r="K176" s="85">
        <f t="shared" si="343"/>
        <v>0</v>
      </c>
      <c r="L176" s="85">
        <f t="shared" si="343"/>
        <v>4</v>
      </c>
      <c r="M176" s="85">
        <f t="shared" si="343"/>
        <v>2</v>
      </c>
      <c r="N176" s="85">
        <f t="shared" si="343"/>
        <v>0</v>
      </c>
      <c r="O176" s="85">
        <f t="shared" si="343"/>
        <v>11</v>
      </c>
      <c r="P176" s="85">
        <f t="shared" si="343"/>
        <v>13</v>
      </c>
      <c r="Q176" s="85">
        <f t="shared" si="343"/>
        <v>10</v>
      </c>
      <c r="R176" s="85">
        <f t="shared" si="343"/>
        <v>3</v>
      </c>
      <c r="S176" s="85">
        <f t="shared" si="343"/>
        <v>6</v>
      </c>
      <c r="T176" s="85">
        <f t="shared" si="343"/>
        <v>3</v>
      </c>
      <c r="U176" s="85">
        <f t="shared" si="343"/>
        <v>0</v>
      </c>
      <c r="V176" s="85">
        <f t="shared" si="343"/>
        <v>55</v>
      </c>
      <c r="W176" s="85">
        <f t="shared" si="343"/>
        <v>3</v>
      </c>
      <c r="X176" s="85">
        <f t="shared" si="343"/>
        <v>10</v>
      </c>
      <c r="Y176" s="85">
        <f t="shared" si="343"/>
        <v>10</v>
      </c>
      <c r="Z176" s="85">
        <f t="shared" si="343"/>
        <v>22</v>
      </c>
      <c r="AA176" s="85">
        <f t="shared" si="343"/>
        <v>17</v>
      </c>
      <c r="AB176" s="85">
        <f t="shared" si="343"/>
        <v>25</v>
      </c>
      <c r="AC176" s="85">
        <f t="shared" si="343"/>
        <v>0</v>
      </c>
      <c r="AD176" s="85">
        <f t="shared" si="343"/>
        <v>16</v>
      </c>
      <c r="AE176" s="85">
        <f t="shared" si="343"/>
        <v>16</v>
      </c>
      <c r="AF176" s="85">
        <f t="shared" si="343"/>
        <v>35</v>
      </c>
      <c r="AG176" s="85">
        <f t="shared" si="343"/>
        <v>9</v>
      </c>
      <c r="AH176" s="85">
        <f t="shared" si="343"/>
        <v>15</v>
      </c>
      <c r="AI176" s="85">
        <f t="shared" si="343"/>
        <v>6</v>
      </c>
      <c r="AJ176" s="85">
        <f t="shared" si="343"/>
        <v>6</v>
      </c>
      <c r="AK176" s="85">
        <f t="shared" si="343"/>
        <v>9</v>
      </c>
      <c r="AL176" s="85">
        <f t="shared" si="343"/>
        <v>6</v>
      </c>
      <c r="AM176" s="85">
        <f t="shared" si="343"/>
        <v>1</v>
      </c>
      <c r="AN176" s="85">
        <f t="shared" si="343"/>
        <v>13</v>
      </c>
      <c r="AO176" s="85">
        <f t="shared" si="343"/>
        <v>13</v>
      </c>
      <c r="AP176" s="85">
        <f t="shared" si="343"/>
        <v>4</v>
      </c>
      <c r="AQ176" s="85">
        <f t="shared" si="343"/>
        <v>5</v>
      </c>
      <c r="AR176" s="85">
        <f t="shared" si="343"/>
        <v>21</v>
      </c>
      <c r="AS176" s="85">
        <f t="shared" si="343"/>
        <v>19</v>
      </c>
      <c r="AT176" s="85">
        <f t="shared" si="343"/>
        <v>6</v>
      </c>
      <c r="AU176" s="85">
        <f t="shared" si="343"/>
        <v>6</v>
      </c>
      <c r="AV176" s="85">
        <f t="shared" si="343"/>
        <v>5</v>
      </c>
      <c r="AW176" s="85">
        <f t="shared" si="343"/>
        <v>50</v>
      </c>
      <c r="AX176" s="85">
        <f t="shared" si="343"/>
        <v>10</v>
      </c>
      <c r="AY176" s="85">
        <f t="shared" si="343"/>
        <v>5</v>
      </c>
      <c r="AZ176" s="85">
        <f t="shared" si="343"/>
        <v>9</v>
      </c>
      <c r="BA176" s="85">
        <f t="shared" si="343"/>
        <v>2</v>
      </c>
      <c r="BB176" s="85">
        <f t="shared" si="343"/>
        <v>1</v>
      </c>
      <c r="BC176" s="85">
        <f t="shared" si="343"/>
        <v>2</v>
      </c>
      <c r="BD176" s="85">
        <f t="shared" si="343"/>
        <v>1</v>
      </c>
      <c r="BE176" s="85">
        <f t="shared" si="343"/>
        <v>4</v>
      </c>
      <c r="BF176" s="85">
        <f t="shared" si="343"/>
        <v>2</v>
      </c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08"/>
      <c r="BW176" s="108"/>
      <c r="BX176" s="108"/>
      <c r="BY176" s="108"/>
      <c r="BZ176" s="108"/>
      <c r="CA176" s="101">
        <v>49</v>
      </c>
    </row>
    <row r="177" spans="3:79" x14ac:dyDescent="0.25">
      <c r="C177" t="str">
        <f t="shared" si="296"/>
        <v xml:space="preserve">Lodi </v>
      </c>
      <c r="D177" s="105">
        <f ca="1">HLOOKUP(Italia!$B$170,$F$128:$BZ$235,$CA177,FALSE)</f>
        <v>67</v>
      </c>
      <c r="G177" s="85">
        <f t="shared" ref="G177:BF177" si="344">+G50-F50</f>
        <v>99</v>
      </c>
      <c r="H177" s="85">
        <f t="shared" si="344"/>
        <v>81</v>
      </c>
      <c r="I177" s="85">
        <f t="shared" si="344"/>
        <v>72</v>
      </c>
      <c r="J177" s="85">
        <f t="shared" si="344"/>
        <v>42</v>
      </c>
      <c r="K177" s="85">
        <f t="shared" si="344"/>
        <v>75</v>
      </c>
      <c r="L177" s="85">
        <f t="shared" si="344"/>
        <v>35</v>
      </c>
      <c r="M177" s="85">
        <f t="shared" si="344"/>
        <v>72</v>
      </c>
      <c r="N177" s="85">
        <f t="shared" si="344"/>
        <v>88</v>
      </c>
      <c r="O177" s="85">
        <f t="shared" si="344"/>
        <v>10</v>
      </c>
      <c r="P177" s="85">
        <f t="shared" si="344"/>
        <v>143</v>
      </c>
      <c r="Q177" s="85">
        <f t="shared" si="344"/>
        <v>44</v>
      </c>
      <c r="R177" s="85">
        <f t="shared" si="344"/>
        <v>42</v>
      </c>
      <c r="S177" s="85">
        <f t="shared" si="344"/>
        <v>56</v>
      </c>
      <c r="T177" s="85">
        <f t="shared" si="344"/>
        <v>27</v>
      </c>
      <c r="U177" s="85">
        <f t="shared" si="344"/>
        <v>83</v>
      </c>
      <c r="V177" s="85">
        <f t="shared" si="344"/>
        <v>69</v>
      </c>
      <c r="W177" s="85">
        <f t="shared" si="344"/>
        <v>96</v>
      </c>
      <c r="X177" s="85">
        <f t="shared" si="344"/>
        <v>79</v>
      </c>
      <c r="Y177" s="85">
        <f t="shared" si="344"/>
        <v>45</v>
      </c>
      <c r="Z177" s="85">
        <f t="shared" si="344"/>
        <v>43</v>
      </c>
      <c r="AA177" s="85">
        <f t="shared" si="344"/>
        <v>24</v>
      </c>
      <c r="AB177" s="85">
        <f t="shared" si="344"/>
        <v>84</v>
      </c>
      <c r="AC177" s="85">
        <f t="shared" si="344"/>
        <v>38</v>
      </c>
      <c r="AD177" s="85">
        <f t="shared" si="344"/>
        <v>23</v>
      </c>
      <c r="AE177" s="85">
        <f t="shared" si="344"/>
        <v>28</v>
      </c>
      <c r="AF177" s="85">
        <f t="shared" si="344"/>
        <v>30</v>
      </c>
      <c r="AG177" s="85">
        <f t="shared" si="344"/>
        <v>29</v>
      </c>
      <c r="AH177" s="85">
        <f t="shared" si="344"/>
        <v>41</v>
      </c>
      <c r="AI177" s="85">
        <f t="shared" si="344"/>
        <v>32</v>
      </c>
      <c r="AJ177" s="85">
        <f t="shared" si="344"/>
        <v>25</v>
      </c>
      <c r="AK177" s="85">
        <f t="shared" si="344"/>
        <v>24</v>
      </c>
      <c r="AL177" s="85">
        <f t="shared" si="344"/>
        <v>17</v>
      </c>
      <c r="AM177" s="85">
        <f t="shared" si="344"/>
        <v>23</v>
      </c>
      <c r="AN177" s="85">
        <f t="shared" si="344"/>
        <v>43</v>
      </c>
      <c r="AO177" s="85">
        <f t="shared" si="344"/>
        <v>26</v>
      </c>
      <c r="AP177" s="85">
        <f t="shared" si="344"/>
        <v>29</v>
      </c>
      <c r="AQ177" s="85">
        <f t="shared" si="344"/>
        <v>43</v>
      </c>
      <c r="AR177" s="85">
        <f t="shared" si="344"/>
        <v>53</v>
      </c>
      <c r="AS177" s="85">
        <f t="shared" si="344"/>
        <v>71</v>
      </c>
      <c r="AT177" s="85">
        <f t="shared" si="344"/>
        <v>16</v>
      </c>
      <c r="AU177" s="85">
        <f t="shared" si="344"/>
        <v>10</v>
      </c>
      <c r="AV177" s="85">
        <f t="shared" si="344"/>
        <v>18</v>
      </c>
      <c r="AW177" s="85">
        <f t="shared" si="344"/>
        <v>39</v>
      </c>
      <c r="AX177" s="85">
        <f t="shared" si="344"/>
        <v>52</v>
      </c>
      <c r="AY177" s="85">
        <f t="shared" si="344"/>
        <v>36</v>
      </c>
      <c r="AZ177" s="85">
        <f t="shared" si="344"/>
        <v>10</v>
      </c>
      <c r="BA177" s="85">
        <f t="shared" si="344"/>
        <v>16</v>
      </c>
      <c r="BB177" s="85">
        <f t="shared" si="344"/>
        <v>11</v>
      </c>
      <c r="BC177" s="85">
        <f t="shared" si="344"/>
        <v>36</v>
      </c>
      <c r="BD177" s="85">
        <f t="shared" si="344"/>
        <v>46</v>
      </c>
      <c r="BE177" s="85">
        <f t="shared" si="344"/>
        <v>3</v>
      </c>
      <c r="BF177" s="85">
        <f t="shared" si="344"/>
        <v>67</v>
      </c>
      <c r="BG177" s="108"/>
      <c r="BH177" s="108"/>
      <c r="BI177" s="108"/>
      <c r="BJ177" s="108"/>
      <c r="BK177" s="108"/>
      <c r="BL177" s="108"/>
      <c r="BM177" s="108"/>
      <c r="BN177" s="108"/>
      <c r="BO177" s="108"/>
      <c r="BP177" s="108"/>
      <c r="BQ177" s="108"/>
      <c r="BR177" s="108"/>
      <c r="BS177" s="108"/>
      <c r="BT177" s="108"/>
      <c r="BU177" s="108"/>
      <c r="BV177" s="108"/>
      <c r="BW177" s="108"/>
      <c r="BX177" s="108"/>
      <c r="BY177" s="108"/>
      <c r="BZ177" s="108"/>
      <c r="CA177" s="101">
        <v>50</v>
      </c>
    </row>
    <row r="178" spans="3:79" x14ac:dyDescent="0.25">
      <c r="C178" t="str">
        <f t="shared" si="296"/>
        <v xml:space="preserve">Lucca </v>
      </c>
      <c r="D178" s="105">
        <f ca="1">HLOOKUP(Italia!$B$170,$F$128:$BZ$235,$CA178,FALSE)</f>
        <v>14</v>
      </c>
      <c r="G178" s="85">
        <f t="shared" ref="G178:BF178" si="345">+G51-F51</f>
        <v>3</v>
      </c>
      <c r="H178" s="85">
        <f t="shared" si="345"/>
        <v>2</v>
      </c>
      <c r="I178" s="85">
        <f t="shared" si="345"/>
        <v>7</v>
      </c>
      <c r="J178" s="85">
        <f t="shared" si="345"/>
        <v>11</v>
      </c>
      <c r="K178" s="85">
        <f t="shared" si="345"/>
        <v>5</v>
      </c>
      <c r="L178" s="85">
        <f t="shared" si="345"/>
        <v>6</v>
      </c>
      <c r="M178" s="85">
        <f t="shared" si="345"/>
        <v>6</v>
      </c>
      <c r="N178" s="85">
        <f t="shared" si="345"/>
        <v>6</v>
      </c>
      <c r="O178" s="85">
        <f t="shared" si="345"/>
        <v>30</v>
      </c>
      <c r="P178" s="85">
        <f t="shared" si="345"/>
        <v>17</v>
      </c>
      <c r="Q178" s="85">
        <f t="shared" si="345"/>
        <v>34</v>
      </c>
      <c r="R178" s="85">
        <f t="shared" si="345"/>
        <v>8</v>
      </c>
      <c r="S178" s="85">
        <f t="shared" si="345"/>
        <v>41</v>
      </c>
      <c r="T178" s="85">
        <f t="shared" si="345"/>
        <v>26</v>
      </c>
      <c r="U178" s="85">
        <f t="shared" si="345"/>
        <v>25</v>
      </c>
      <c r="V178" s="85">
        <f t="shared" si="345"/>
        <v>19</v>
      </c>
      <c r="W178" s="85">
        <f t="shared" si="345"/>
        <v>58</v>
      </c>
      <c r="X178" s="85">
        <f t="shared" si="345"/>
        <v>49</v>
      </c>
      <c r="Y178" s="85">
        <f t="shared" si="345"/>
        <v>7</v>
      </c>
      <c r="Z178" s="85">
        <f t="shared" si="345"/>
        <v>24</v>
      </c>
      <c r="AA178" s="85">
        <f t="shared" si="345"/>
        <v>49</v>
      </c>
      <c r="AB178" s="85">
        <f t="shared" si="345"/>
        <v>45</v>
      </c>
      <c r="AC178" s="85">
        <f t="shared" si="345"/>
        <v>0</v>
      </c>
      <c r="AD178" s="85">
        <f t="shared" si="345"/>
        <v>137</v>
      </c>
      <c r="AE178" s="85">
        <f t="shared" si="345"/>
        <v>54</v>
      </c>
      <c r="AF178" s="85">
        <f t="shared" si="345"/>
        <v>39</v>
      </c>
      <c r="AG178" s="85">
        <f t="shared" si="345"/>
        <v>18</v>
      </c>
      <c r="AH178" s="85">
        <f t="shared" si="345"/>
        <v>42</v>
      </c>
      <c r="AI178" s="85">
        <f t="shared" si="345"/>
        <v>31</v>
      </c>
      <c r="AJ178" s="85">
        <f t="shared" si="345"/>
        <v>41</v>
      </c>
      <c r="AK178" s="85">
        <f t="shared" si="345"/>
        <v>12</v>
      </c>
      <c r="AL178" s="85">
        <f t="shared" si="345"/>
        <v>17</v>
      </c>
      <c r="AM178" s="85">
        <f t="shared" si="345"/>
        <v>16</v>
      </c>
      <c r="AN178" s="85">
        <f t="shared" si="345"/>
        <v>32</v>
      </c>
      <c r="AO178" s="85">
        <f t="shared" si="345"/>
        <v>34</v>
      </c>
      <c r="AP178" s="85">
        <f t="shared" si="345"/>
        <v>25</v>
      </c>
      <c r="AQ178" s="85">
        <f t="shared" si="345"/>
        <v>9</v>
      </c>
      <c r="AR178" s="85">
        <f t="shared" si="345"/>
        <v>18</v>
      </c>
      <c r="AS178" s="85">
        <f t="shared" si="345"/>
        <v>14</v>
      </c>
      <c r="AT178" s="85">
        <f t="shared" si="345"/>
        <v>40</v>
      </c>
      <c r="AU178" s="85">
        <f t="shared" si="345"/>
        <v>1</v>
      </c>
      <c r="AV178" s="85">
        <f t="shared" si="345"/>
        <v>12</v>
      </c>
      <c r="AW178" s="85">
        <f t="shared" si="345"/>
        <v>61</v>
      </c>
      <c r="AX178" s="85">
        <f t="shared" si="345"/>
        <v>24</v>
      </c>
      <c r="AY178" s="85">
        <f t="shared" si="345"/>
        <v>7</v>
      </c>
      <c r="AZ178" s="85">
        <f t="shared" si="345"/>
        <v>32</v>
      </c>
      <c r="BA178" s="85">
        <f t="shared" si="345"/>
        <v>16</v>
      </c>
      <c r="BB178" s="85">
        <f t="shared" si="345"/>
        <v>2</v>
      </c>
      <c r="BC178" s="85">
        <f t="shared" si="345"/>
        <v>6</v>
      </c>
      <c r="BD178" s="85">
        <f t="shared" si="345"/>
        <v>4</v>
      </c>
      <c r="BE178" s="85">
        <f t="shared" si="345"/>
        <v>5</v>
      </c>
      <c r="BF178" s="85">
        <f t="shared" si="345"/>
        <v>14</v>
      </c>
      <c r="BG178" s="108"/>
      <c r="BH178" s="108"/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/>
      <c r="BV178" s="108"/>
      <c r="BW178" s="108"/>
      <c r="BX178" s="108"/>
      <c r="BY178" s="108"/>
      <c r="BZ178" s="108"/>
      <c r="CA178" s="101">
        <v>51</v>
      </c>
    </row>
    <row r="179" spans="3:79" x14ac:dyDescent="0.25">
      <c r="C179" t="str">
        <f t="shared" si="296"/>
        <v xml:space="preserve">Macerata </v>
      </c>
      <c r="D179" s="105">
        <f ca="1">HLOOKUP(Italia!$B$170,$F$128:$BZ$235,$CA179,FALSE)</f>
        <v>9</v>
      </c>
      <c r="G179" s="85">
        <f t="shared" ref="G179:BF179" si="346">+G52-F52</f>
        <v>0</v>
      </c>
      <c r="H179" s="85">
        <f t="shared" si="346"/>
        <v>5</v>
      </c>
      <c r="I179" s="85">
        <f t="shared" si="346"/>
        <v>0</v>
      </c>
      <c r="J179" s="85">
        <f t="shared" si="346"/>
        <v>2</v>
      </c>
      <c r="K179" s="85">
        <f t="shared" si="346"/>
        <v>0</v>
      </c>
      <c r="L179" s="85">
        <f t="shared" si="346"/>
        <v>2</v>
      </c>
      <c r="M179" s="85">
        <f t="shared" si="346"/>
        <v>6</v>
      </c>
      <c r="N179" s="85">
        <f t="shared" si="346"/>
        <v>15</v>
      </c>
      <c r="O179" s="85">
        <f t="shared" si="346"/>
        <v>16</v>
      </c>
      <c r="P179" s="85">
        <f t="shared" si="346"/>
        <v>10</v>
      </c>
      <c r="Q179" s="85">
        <f t="shared" si="346"/>
        <v>36</v>
      </c>
      <c r="R179" s="85">
        <f t="shared" si="346"/>
        <v>23</v>
      </c>
      <c r="S179" s="85">
        <f t="shared" si="346"/>
        <v>11</v>
      </c>
      <c r="T179" s="85">
        <f t="shared" si="346"/>
        <v>32</v>
      </c>
      <c r="U179" s="85">
        <f t="shared" si="346"/>
        <v>26</v>
      </c>
      <c r="V179" s="85">
        <f t="shared" si="346"/>
        <v>29</v>
      </c>
      <c r="W179" s="85">
        <f t="shared" si="346"/>
        <v>23</v>
      </c>
      <c r="X179" s="85">
        <f t="shared" si="346"/>
        <v>55</v>
      </c>
      <c r="Y179" s="85">
        <f t="shared" si="346"/>
        <v>33</v>
      </c>
      <c r="Z179" s="85">
        <f t="shared" si="346"/>
        <v>42</v>
      </c>
      <c r="AA179" s="85">
        <f t="shared" si="346"/>
        <v>27</v>
      </c>
      <c r="AB179" s="85">
        <f t="shared" si="346"/>
        <v>10</v>
      </c>
      <c r="AC179" s="85">
        <f t="shared" si="346"/>
        <v>6</v>
      </c>
      <c r="AD179" s="85">
        <f t="shared" si="346"/>
        <v>46</v>
      </c>
      <c r="AE179" s="85">
        <f t="shared" si="346"/>
        <v>19</v>
      </c>
      <c r="AF179" s="85">
        <f t="shared" si="346"/>
        <v>1</v>
      </c>
      <c r="AG179" s="85">
        <f t="shared" si="346"/>
        <v>16</v>
      </c>
      <c r="AH179" s="85">
        <f t="shared" si="346"/>
        <v>13</v>
      </c>
      <c r="AI179" s="85">
        <f t="shared" si="346"/>
        <v>27</v>
      </c>
      <c r="AJ179" s="85">
        <f t="shared" si="346"/>
        <v>28</v>
      </c>
      <c r="AK179" s="85">
        <f t="shared" si="346"/>
        <v>37</v>
      </c>
      <c r="AL179" s="85">
        <f t="shared" si="346"/>
        <v>16</v>
      </c>
      <c r="AM179" s="85">
        <f t="shared" si="346"/>
        <v>25</v>
      </c>
      <c r="AN179" s="85">
        <f t="shared" si="346"/>
        <v>25</v>
      </c>
      <c r="AO179" s="85">
        <f t="shared" si="346"/>
        <v>50</v>
      </c>
      <c r="AP179" s="85">
        <f t="shared" si="346"/>
        <v>18</v>
      </c>
      <c r="AQ179" s="85">
        <f t="shared" si="346"/>
        <v>44</v>
      </c>
      <c r="AR179" s="85">
        <f t="shared" si="346"/>
        <v>25</v>
      </c>
      <c r="AS179" s="85">
        <f t="shared" si="346"/>
        <v>17</v>
      </c>
      <c r="AT179" s="85">
        <f t="shared" si="346"/>
        <v>16</v>
      </c>
      <c r="AU179" s="85">
        <f t="shared" si="346"/>
        <v>3</v>
      </c>
      <c r="AV179" s="85">
        <f t="shared" si="346"/>
        <v>9</v>
      </c>
      <c r="AW179" s="85">
        <f t="shared" si="346"/>
        <v>25</v>
      </c>
      <c r="AX179" s="85">
        <f t="shared" si="346"/>
        <v>24</v>
      </c>
      <c r="AY179" s="85">
        <f t="shared" si="346"/>
        <v>11</v>
      </c>
      <c r="AZ179" s="85">
        <f t="shared" si="346"/>
        <v>8</v>
      </c>
      <c r="BA179" s="85">
        <f t="shared" si="346"/>
        <v>8</v>
      </c>
      <c r="BB179" s="85">
        <f t="shared" si="346"/>
        <v>10</v>
      </c>
      <c r="BC179" s="85">
        <f t="shared" si="346"/>
        <v>14</v>
      </c>
      <c r="BD179" s="85">
        <f t="shared" si="346"/>
        <v>10</v>
      </c>
      <c r="BE179" s="85">
        <f t="shared" si="346"/>
        <v>20</v>
      </c>
      <c r="BF179" s="85">
        <f t="shared" si="346"/>
        <v>9</v>
      </c>
      <c r="BG179" s="108"/>
      <c r="BH179" s="108"/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/>
      <c r="BV179" s="108"/>
      <c r="BW179" s="108"/>
      <c r="BX179" s="108"/>
      <c r="BY179" s="108"/>
      <c r="BZ179" s="108"/>
      <c r="CA179" s="101">
        <v>52</v>
      </c>
    </row>
    <row r="180" spans="3:79" x14ac:dyDescent="0.25">
      <c r="C180" t="str">
        <f t="shared" si="296"/>
        <v xml:space="preserve">Mantova </v>
      </c>
      <c r="D180" s="105">
        <f ca="1">HLOOKUP(Italia!$B$170,$F$128:$BZ$235,$CA180,FALSE)</f>
        <v>25</v>
      </c>
      <c r="G180" s="85">
        <f t="shared" ref="G180:BF180" si="347">+G53-F53</f>
        <v>4</v>
      </c>
      <c r="H180" s="85">
        <f t="shared" si="347"/>
        <v>6</v>
      </c>
      <c r="I180" s="85">
        <f t="shared" si="347"/>
        <v>14</v>
      </c>
      <c r="J180" s="85">
        <f t="shared" si="347"/>
        <v>10</v>
      </c>
      <c r="K180" s="85">
        <f t="shared" si="347"/>
        <v>46</v>
      </c>
      <c r="L180" s="85">
        <f t="shared" si="347"/>
        <v>17</v>
      </c>
      <c r="M180" s="85">
        <f t="shared" si="347"/>
        <v>18</v>
      </c>
      <c r="N180" s="85">
        <f t="shared" si="347"/>
        <v>32</v>
      </c>
      <c r="O180" s="85">
        <f t="shared" si="347"/>
        <v>18</v>
      </c>
      <c r="P180" s="85">
        <f t="shared" si="347"/>
        <v>74</v>
      </c>
      <c r="Q180" s="85">
        <f t="shared" si="347"/>
        <v>78</v>
      </c>
      <c r="R180" s="85">
        <f t="shared" si="347"/>
        <v>43</v>
      </c>
      <c r="S180" s="85">
        <f t="shared" si="347"/>
        <v>83</v>
      </c>
      <c r="T180" s="85">
        <f t="shared" si="347"/>
        <v>49</v>
      </c>
      <c r="U180" s="85">
        <f t="shared" si="347"/>
        <v>122</v>
      </c>
      <c r="V180" s="85">
        <f t="shared" si="347"/>
        <v>87</v>
      </c>
      <c r="W180" s="85">
        <f t="shared" si="347"/>
        <v>119</v>
      </c>
      <c r="X180" s="85">
        <f t="shared" si="347"/>
        <v>63</v>
      </c>
      <c r="Y180" s="85">
        <f t="shared" si="347"/>
        <v>80</v>
      </c>
      <c r="Z180" s="85">
        <f t="shared" si="347"/>
        <v>108</v>
      </c>
      <c r="AA180" s="85">
        <f t="shared" si="347"/>
        <v>83</v>
      </c>
      <c r="AB180" s="85">
        <f t="shared" si="347"/>
        <v>74</v>
      </c>
      <c r="AC180" s="85">
        <f t="shared" si="347"/>
        <v>148</v>
      </c>
      <c r="AD180" s="85">
        <f t="shared" si="347"/>
        <v>86</v>
      </c>
      <c r="AE180" s="85">
        <f t="shared" si="347"/>
        <v>66</v>
      </c>
      <c r="AF180" s="85">
        <f t="shared" si="347"/>
        <v>67</v>
      </c>
      <c r="AG180" s="85">
        <f t="shared" si="347"/>
        <v>71</v>
      </c>
      <c r="AH180" s="85">
        <f t="shared" si="347"/>
        <v>48</v>
      </c>
      <c r="AI180" s="85">
        <f t="shared" si="347"/>
        <v>46</v>
      </c>
      <c r="AJ180" s="85">
        <f t="shared" si="347"/>
        <v>102</v>
      </c>
      <c r="AK180" s="85">
        <f t="shared" si="347"/>
        <v>97</v>
      </c>
      <c r="AL180" s="85">
        <f t="shared" si="347"/>
        <v>63</v>
      </c>
      <c r="AM180" s="85">
        <f t="shared" si="347"/>
        <v>40</v>
      </c>
      <c r="AN180" s="85">
        <f t="shared" si="347"/>
        <v>58</v>
      </c>
      <c r="AO180" s="85">
        <f t="shared" si="347"/>
        <v>74</v>
      </c>
      <c r="AP180" s="85">
        <f t="shared" si="347"/>
        <v>61</v>
      </c>
      <c r="AQ180" s="85">
        <f t="shared" si="347"/>
        <v>78</v>
      </c>
      <c r="AR180" s="85">
        <f t="shared" si="347"/>
        <v>56</v>
      </c>
      <c r="AS180" s="85">
        <f t="shared" si="347"/>
        <v>75</v>
      </c>
      <c r="AT180" s="85">
        <f t="shared" si="347"/>
        <v>85</v>
      </c>
      <c r="AU180" s="85">
        <f t="shared" si="347"/>
        <v>60</v>
      </c>
      <c r="AV180" s="85">
        <f t="shared" si="347"/>
        <v>24</v>
      </c>
      <c r="AW180" s="85">
        <f t="shared" si="347"/>
        <v>36</v>
      </c>
      <c r="AX180" s="85">
        <f t="shared" si="347"/>
        <v>57</v>
      </c>
      <c r="AY180" s="85">
        <f t="shared" si="347"/>
        <v>115</v>
      </c>
      <c r="AZ180" s="85">
        <f t="shared" si="347"/>
        <v>42</v>
      </c>
      <c r="BA180" s="85">
        <f t="shared" si="347"/>
        <v>8</v>
      </c>
      <c r="BB180" s="85">
        <f t="shared" si="347"/>
        <v>20</v>
      </c>
      <c r="BC180" s="85">
        <f t="shared" si="347"/>
        <v>44</v>
      </c>
      <c r="BD180" s="85">
        <f t="shared" si="347"/>
        <v>45</v>
      </c>
      <c r="BE180" s="85">
        <f t="shared" si="347"/>
        <v>35</v>
      </c>
      <c r="BF180" s="85">
        <f t="shared" si="347"/>
        <v>25</v>
      </c>
      <c r="BG180" s="108"/>
      <c r="BH180" s="108"/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/>
      <c r="BV180" s="108"/>
      <c r="BW180" s="108"/>
      <c r="BX180" s="108"/>
      <c r="BY180" s="108"/>
      <c r="BZ180" s="108"/>
      <c r="CA180" s="101">
        <v>53</v>
      </c>
    </row>
    <row r="181" spans="3:79" x14ac:dyDescent="0.25">
      <c r="C181" t="str">
        <f t="shared" si="296"/>
        <v xml:space="preserve">Massa Carrara </v>
      </c>
      <c r="D181" s="105">
        <f ca="1">HLOOKUP(Italia!$B$170,$F$128:$BZ$235,$CA181,FALSE)</f>
        <v>11</v>
      </c>
      <c r="G181" s="85">
        <f t="shared" ref="G181:BF181" si="348">+G54-F54</f>
        <v>2</v>
      </c>
      <c r="H181" s="85">
        <f t="shared" si="348"/>
        <v>4</v>
      </c>
      <c r="I181" s="85">
        <f t="shared" si="348"/>
        <v>6</v>
      </c>
      <c r="J181" s="85">
        <f t="shared" si="348"/>
        <v>5</v>
      </c>
      <c r="K181" s="85">
        <f t="shared" si="348"/>
        <v>7</v>
      </c>
      <c r="L181" s="85">
        <f t="shared" si="348"/>
        <v>9</v>
      </c>
      <c r="M181" s="85">
        <f t="shared" si="348"/>
        <v>3</v>
      </c>
      <c r="N181" s="85">
        <f t="shared" si="348"/>
        <v>0</v>
      </c>
      <c r="O181" s="85">
        <f t="shared" si="348"/>
        <v>25</v>
      </c>
      <c r="P181" s="85">
        <f t="shared" si="348"/>
        <v>23</v>
      </c>
      <c r="Q181" s="85">
        <f t="shared" si="348"/>
        <v>20</v>
      </c>
      <c r="R181" s="85">
        <f t="shared" si="348"/>
        <v>9</v>
      </c>
      <c r="S181" s="85">
        <f t="shared" si="348"/>
        <v>26</v>
      </c>
      <c r="T181" s="85">
        <f t="shared" si="348"/>
        <v>33</v>
      </c>
      <c r="U181" s="85">
        <f t="shared" si="348"/>
        <v>24</v>
      </c>
      <c r="V181" s="85">
        <f t="shared" si="348"/>
        <v>32</v>
      </c>
      <c r="W181" s="85">
        <f t="shared" si="348"/>
        <v>24</v>
      </c>
      <c r="X181" s="85">
        <f t="shared" si="348"/>
        <v>25</v>
      </c>
      <c r="Y181" s="85">
        <f t="shared" si="348"/>
        <v>8</v>
      </c>
      <c r="Z181" s="85">
        <f t="shared" si="348"/>
        <v>25</v>
      </c>
      <c r="AA181" s="85">
        <f t="shared" si="348"/>
        <v>16</v>
      </c>
      <c r="AB181" s="85">
        <f t="shared" si="348"/>
        <v>4</v>
      </c>
      <c r="AC181" s="85">
        <f t="shared" si="348"/>
        <v>0</v>
      </c>
      <c r="AD181" s="85">
        <f t="shared" si="348"/>
        <v>136</v>
      </c>
      <c r="AE181" s="85">
        <f t="shared" si="348"/>
        <v>23</v>
      </c>
      <c r="AF181" s="85">
        <f t="shared" si="348"/>
        <v>50</v>
      </c>
      <c r="AG181" s="85">
        <f t="shared" si="348"/>
        <v>18</v>
      </c>
      <c r="AH181" s="85">
        <f t="shared" si="348"/>
        <v>50</v>
      </c>
      <c r="AI181" s="85">
        <f t="shared" si="348"/>
        <v>33</v>
      </c>
      <c r="AJ181" s="85">
        <f t="shared" si="348"/>
        <v>0</v>
      </c>
      <c r="AK181" s="85">
        <f t="shared" si="348"/>
        <v>15</v>
      </c>
      <c r="AL181" s="85">
        <f t="shared" si="348"/>
        <v>8</v>
      </c>
      <c r="AM181" s="85">
        <f t="shared" si="348"/>
        <v>31</v>
      </c>
      <c r="AN181" s="85">
        <f t="shared" si="348"/>
        <v>36</v>
      </c>
      <c r="AO181" s="85">
        <f t="shared" si="348"/>
        <v>35</v>
      </c>
      <c r="AP181" s="85">
        <f t="shared" si="348"/>
        <v>21</v>
      </c>
      <c r="AQ181" s="85">
        <f t="shared" si="348"/>
        <v>8</v>
      </c>
      <c r="AR181" s="85">
        <f t="shared" si="348"/>
        <v>16</v>
      </c>
      <c r="AS181" s="85">
        <f t="shared" si="348"/>
        <v>41</v>
      </c>
      <c r="AT181" s="85">
        <f t="shared" si="348"/>
        <v>12</v>
      </c>
      <c r="AU181" s="85">
        <f t="shared" si="348"/>
        <v>6</v>
      </c>
      <c r="AV181" s="85">
        <f t="shared" si="348"/>
        <v>8</v>
      </c>
      <c r="AW181" s="85">
        <f t="shared" si="348"/>
        <v>12</v>
      </c>
      <c r="AX181" s="85">
        <f t="shared" si="348"/>
        <v>19</v>
      </c>
      <c r="AY181" s="85">
        <f t="shared" si="348"/>
        <v>6</v>
      </c>
      <c r="AZ181" s="85">
        <f t="shared" si="348"/>
        <v>15</v>
      </c>
      <c r="BA181" s="85">
        <f t="shared" si="348"/>
        <v>16</v>
      </c>
      <c r="BB181" s="85">
        <f t="shared" si="348"/>
        <v>7</v>
      </c>
      <c r="BC181" s="85">
        <f t="shared" si="348"/>
        <v>1</v>
      </c>
      <c r="BD181" s="85">
        <f t="shared" si="348"/>
        <v>2</v>
      </c>
      <c r="BE181" s="85">
        <f t="shared" si="348"/>
        <v>7</v>
      </c>
      <c r="BF181" s="85">
        <f t="shared" si="348"/>
        <v>11</v>
      </c>
      <c r="BG181" s="108"/>
      <c r="BH181" s="108"/>
      <c r="BI181" s="108"/>
      <c r="BJ181" s="108"/>
      <c r="BK181" s="108"/>
      <c r="BL181" s="108"/>
      <c r="BM181" s="108"/>
      <c r="BN181" s="108"/>
      <c r="BO181" s="108"/>
      <c r="BP181" s="108"/>
      <c r="BQ181" s="108"/>
      <c r="BR181" s="108"/>
      <c r="BS181" s="108"/>
      <c r="BT181" s="108"/>
      <c r="BU181" s="108"/>
      <c r="BV181" s="108"/>
      <c r="BW181" s="108"/>
      <c r="BX181" s="108"/>
      <c r="BY181" s="108"/>
      <c r="BZ181" s="108"/>
      <c r="CA181" s="101">
        <v>54</v>
      </c>
    </row>
    <row r="182" spans="3:79" x14ac:dyDescent="0.25">
      <c r="C182" t="str">
        <f t="shared" si="296"/>
        <v xml:space="preserve">Matera </v>
      </c>
      <c r="D182" s="105">
        <f ca="1">HLOOKUP(Italia!$B$170,$F$128:$BZ$235,$CA182,FALSE)</f>
        <v>1</v>
      </c>
      <c r="G182" s="85">
        <f t="shared" ref="G182:BF182" si="349">+G55-F55</f>
        <v>0</v>
      </c>
      <c r="H182" s="85">
        <f t="shared" si="349"/>
        <v>1</v>
      </c>
      <c r="I182" s="85">
        <f t="shared" si="349"/>
        <v>0</v>
      </c>
      <c r="J182" s="85">
        <f t="shared" si="349"/>
        <v>1</v>
      </c>
      <c r="K182" s="85">
        <f t="shared" si="349"/>
        <v>1</v>
      </c>
      <c r="L182" s="85">
        <f t="shared" si="349"/>
        <v>0</v>
      </c>
      <c r="M182" s="85">
        <f t="shared" si="349"/>
        <v>0</v>
      </c>
      <c r="N182" s="85">
        <f t="shared" si="349"/>
        <v>0</v>
      </c>
      <c r="O182" s="85">
        <f t="shared" si="349"/>
        <v>0</v>
      </c>
      <c r="P182" s="85">
        <f t="shared" si="349"/>
        <v>0</v>
      </c>
      <c r="Q182" s="85">
        <f t="shared" si="349"/>
        <v>1</v>
      </c>
      <c r="R182" s="85">
        <f t="shared" si="349"/>
        <v>0</v>
      </c>
      <c r="S182" s="85">
        <f t="shared" si="349"/>
        <v>0</v>
      </c>
      <c r="T182" s="85">
        <f t="shared" si="349"/>
        <v>1</v>
      </c>
      <c r="U182" s="85">
        <f t="shared" si="349"/>
        <v>2</v>
      </c>
      <c r="V182" s="85">
        <f t="shared" si="349"/>
        <v>2</v>
      </c>
      <c r="W182" s="85">
        <f t="shared" si="349"/>
        <v>-1</v>
      </c>
      <c r="X182" s="85">
        <f t="shared" si="349"/>
        <v>8</v>
      </c>
      <c r="Y182" s="85">
        <f t="shared" si="349"/>
        <v>2</v>
      </c>
      <c r="Z182" s="85">
        <f t="shared" si="349"/>
        <v>7</v>
      </c>
      <c r="AA182" s="85">
        <f t="shared" si="349"/>
        <v>11</v>
      </c>
      <c r="AB182" s="85">
        <f t="shared" si="349"/>
        <v>12</v>
      </c>
      <c r="AC182" s="85">
        <f t="shared" si="349"/>
        <v>5</v>
      </c>
      <c r="AD182" s="85">
        <f t="shared" si="349"/>
        <v>23</v>
      </c>
      <c r="AE182" s="85">
        <f t="shared" si="349"/>
        <v>8</v>
      </c>
      <c r="AF182" s="85">
        <f t="shared" si="349"/>
        <v>8</v>
      </c>
      <c r="AG182" s="85">
        <f t="shared" si="349"/>
        <v>12</v>
      </c>
      <c r="AH182" s="85">
        <f t="shared" si="349"/>
        <v>10</v>
      </c>
      <c r="AI182" s="85">
        <f t="shared" si="349"/>
        <v>4</v>
      </c>
      <c r="AJ182" s="85">
        <f t="shared" si="349"/>
        <v>6</v>
      </c>
      <c r="AK182" s="85">
        <f t="shared" si="349"/>
        <v>1</v>
      </c>
      <c r="AL182" s="85">
        <f t="shared" si="349"/>
        <v>11</v>
      </c>
      <c r="AM182" s="85">
        <f t="shared" si="349"/>
        <v>7</v>
      </c>
      <c r="AN182" s="85">
        <f t="shared" si="349"/>
        <v>1</v>
      </c>
      <c r="AO182" s="85">
        <f t="shared" si="349"/>
        <v>1</v>
      </c>
      <c r="AP182" s="85">
        <f t="shared" si="349"/>
        <v>1</v>
      </c>
      <c r="AQ182" s="85">
        <f t="shared" si="349"/>
        <v>1</v>
      </c>
      <c r="AR182" s="85">
        <f t="shared" si="349"/>
        <v>4</v>
      </c>
      <c r="AS182" s="85">
        <f t="shared" si="349"/>
        <v>2</v>
      </c>
      <c r="AT182" s="85">
        <f t="shared" si="349"/>
        <v>2</v>
      </c>
      <c r="AU182" s="85">
        <f t="shared" si="349"/>
        <v>0</v>
      </c>
      <c r="AV182" s="85">
        <f t="shared" si="349"/>
        <v>0</v>
      </c>
      <c r="AW182" s="85">
        <f t="shared" si="349"/>
        <v>14</v>
      </c>
      <c r="AX182" s="85">
        <f t="shared" si="349"/>
        <v>1</v>
      </c>
      <c r="AY182" s="85">
        <f t="shared" si="349"/>
        <v>2</v>
      </c>
      <c r="AZ182" s="85">
        <f t="shared" si="349"/>
        <v>2</v>
      </c>
      <c r="BA182" s="85">
        <f t="shared" si="349"/>
        <v>0</v>
      </c>
      <c r="BB182" s="85">
        <f t="shared" si="349"/>
        <v>3</v>
      </c>
      <c r="BC182" s="85">
        <f t="shared" si="349"/>
        <v>4</v>
      </c>
      <c r="BD182" s="85">
        <f t="shared" si="349"/>
        <v>2</v>
      </c>
      <c r="BE182" s="85">
        <f t="shared" si="349"/>
        <v>2</v>
      </c>
      <c r="BF182" s="85">
        <f t="shared" si="349"/>
        <v>1</v>
      </c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/>
      <c r="BV182" s="108"/>
      <c r="BW182" s="108"/>
      <c r="BX182" s="108"/>
      <c r="BY182" s="108"/>
      <c r="BZ182" s="108"/>
      <c r="CA182" s="101">
        <v>55</v>
      </c>
    </row>
    <row r="183" spans="3:79" x14ac:dyDescent="0.25">
      <c r="C183" t="str">
        <f t="shared" si="296"/>
        <v xml:space="preserve">Messina </v>
      </c>
      <c r="D183" s="105">
        <f ca="1">HLOOKUP(Italia!$B$170,$F$128:$BZ$235,$CA183,FALSE)</f>
        <v>5</v>
      </c>
      <c r="G183" s="85">
        <f t="shared" ref="G183:BF183" si="350">+G56-F56</f>
        <v>0</v>
      </c>
      <c r="H183" s="85">
        <f t="shared" si="350"/>
        <v>0</v>
      </c>
      <c r="I183" s="85">
        <f t="shared" si="350"/>
        <v>0</v>
      </c>
      <c r="J183" s="85">
        <f t="shared" si="350"/>
        <v>2</v>
      </c>
      <c r="K183" s="85">
        <f t="shared" si="350"/>
        <v>0</v>
      </c>
      <c r="L183" s="85">
        <f t="shared" si="350"/>
        <v>0</v>
      </c>
      <c r="M183" s="85">
        <f t="shared" si="350"/>
        <v>2</v>
      </c>
      <c r="N183" s="85">
        <f t="shared" si="350"/>
        <v>5</v>
      </c>
      <c r="O183" s="85">
        <f t="shared" si="350"/>
        <v>0</v>
      </c>
      <c r="P183" s="85">
        <f t="shared" si="350"/>
        <v>0</v>
      </c>
      <c r="Q183" s="85">
        <f t="shared" si="350"/>
        <v>1</v>
      </c>
      <c r="R183" s="85">
        <f t="shared" si="350"/>
        <v>1</v>
      </c>
      <c r="S183" s="85">
        <f t="shared" si="350"/>
        <v>5</v>
      </c>
      <c r="T183" s="85">
        <f t="shared" si="350"/>
        <v>0</v>
      </c>
      <c r="U183" s="85">
        <f t="shared" si="350"/>
        <v>0</v>
      </c>
      <c r="V183" s="85">
        <f t="shared" si="350"/>
        <v>23</v>
      </c>
      <c r="W183" s="85">
        <f t="shared" si="350"/>
        <v>31</v>
      </c>
      <c r="X183" s="85">
        <f t="shared" si="350"/>
        <v>42</v>
      </c>
      <c r="Y183" s="85">
        <f t="shared" si="350"/>
        <v>8</v>
      </c>
      <c r="Z183" s="85">
        <f t="shared" si="350"/>
        <v>19</v>
      </c>
      <c r="AA183" s="85">
        <f t="shared" si="350"/>
        <v>35</v>
      </c>
      <c r="AB183" s="85">
        <f t="shared" si="350"/>
        <v>47</v>
      </c>
      <c r="AC183" s="85">
        <f t="shared" si="350"/>
        <v>6</v>
      </c>
      <c r="AD183" s="85">
        <f t="shared" si="350"/>
        <v>52</v>
      </c>
      <c r="AE183" s="85">
        <f t="shared" si="350"/>
        <v>10</v>
      </c>
      <c r="AF183" s="85">
        <f t="shared" si="350"/>
        <v>16</v>
      </c>
      <c r="AG183" s="85">
        <f t="shared" si="350"/>
        <v>6</v>
      </c>
      <c r="AH183" s="85">
        <f t="shared" si="350"/>
        <v>8</v>
      </c>
      <c r="AI183" s="85">
        <f t="shared" si="350"/>
        <v>4</v>
      </c>
      <c r="AJ183" s="85">
        <f t="shared" si="350"/>
        <v>14</v>
      </c>
      <c r="AK183" s="85">
        <f t="shared" si="350"/>
        <v>7</v>
      </c>
      <c r="AL183" s="85">
        <f t="shared" si="350"/>
        <v>9</v>
      </c>
      <c r="AM183" s="85">
        <f t="shared" si="350"/>
        <v>9</v>
      </c>
      <c r="AN183" s="85">
        <f t="shared" si="350"/>
        <v>8</v>
      </c>
      <c r="AO183" s="85">
        <f t="shared" si="350"/>
        <v>6</v>
      </c>
      <c r="AP183" s="85">
        <f t="shared" si="350"/>
        <v>23</v>
      </c>
      <c r="AQ183" s="85">
        <f t="shared" si="350"/>
        <v>13</v>
      </c>
      <c r="AR183" s="85">
        <f t="shared" si="350"/>
        <v>10</v>
      </c>
      <c r="AS183" s="85">
        <f t="shared" si="350"/>
        <v>7</v>
      </c>
      <c r="AT183" s="85">
        <f t="shared" si="350"/>
        <v>7</v>
      </c>
      <c r="AU183" s="85">
        <f t="shared" si="350"/>
        <v>3</v>
      </c>
      <c r="AV183" s="85">
        <f t="shared" si="350"/>
        <v>10</v>
      </c>
      <c r="AW183" s="85">
        <f t="shared" si="350"/>
        <v>7</v>
      </c>
      <c r="AX183" s="85">
        <f t="shared" si="350"/>
        <v>11</v>
      </c>
      <c r="AY183" s="85">
        <f t="shared" si="350"/>
        <v>14</v>
      </c>
      <c r="AZ183" s="85">
        <f t="shared" si="350"/>
        <v>8</v>
      </c>
      <c r="BA183" s="85">
        <f t="shared" si="350"/>
        <v>8</v>
      </c>
      <c r="BB183" s="85">
        <f t="shared" si="350"/>
        <v>16</v>
      </c>
      <c r="BC183" s="85">
        <f t="shared" si="350"/>
        <v>2</v>
      </c>
      <c r="BD183" s="85">
        <f t="shared" si="350"/>
        <v>4</v>
      </c>
      <c r="BE183" s="85">
        <f t="shared" si="350"/>
        <v>6</v>
      </c>
      <c r="BF183" s="85">
        <f t="shared" si="350"/>
        <v>5</v>
      </c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08"/>
      <c r="BW183" s="108"/>
      <c r="BX183" s="108"/>
      <c r="BY183" s="108"/>
      <c r="BZ183" s="108"/>
      <c r="CA183" s="101">
        <v>56</v>
      </c>
    </row>
    <row r="184" spans="3:79" x14ac:dyDescent="0.25">
      <c r="C184" t="str">
        <f t="shared" si="296"/>
        <v xml:space="preserve">Milano </v>
      </c>
      <c r="D184" s="105">
        <f ca="1">HLOOKUP(Italia!$B$170,$F$128:$BZ$235,$CA184,FALSE)</f>
        <v>219</v>
      </c>
      <c r="G184" s="85">
        <f t="shared" ref="G184:BF184" si="351">+G57-F57</f>
        <v>52</v>
      </c>
      <c r="H184" s="85">
        <f t="shared" si="351"/>
        <v>70</v>
      </c>
      <c r="I184" s="85">
        <f t="shared" si="351"/>
        <v>94</v>
      </c>
      <c r="J184" s="85">
        <f t="shared" si="351"/>
        <v>45</v>
      </c>
      <c r="K184" s="85">
        <f t="shared" si="351"/>
        <v>100</v>
      </c>
      <c r="L184" s="85">
        <f t="shared" si="351"/>
        <v>86</v>
      </c>
      <c r="M184" s="85">
        <f t="shared" si="351"/>
        <v>333</v>
      </c>
      <c r="N184" s="85">
        <f t="shared" si="351"/>
        <v>221</v>
      </c>
      <c r="O184" s="85">
        <f t="shared" si="351"/>
        <v>161</v>
      </c>
      <c r="P184" s="85">
        <f t="shared" si="351"/>
        <v>244</v>
      </c>
      <c r="Q184" s="85">
        <f t="shared" si="351"/>
        <v>199</v>
      </c>
      <c r="R184" s="85">
        <f t="shared" si="351"/>
        <v>233</v>
      </c>
      <c r="S184" s="85">
        <f t="shared" si="351"/>
        <v>343</v>
      </c>
      <c r="T184" s="85">
        <f t="shared" si="351"/>
        <v>318</v>
      </c>
      <c r="U184" s="85">
        <f t="shared" si="351"/>
        <v>634</v>
      </c>
      <c r="V184" s="85">
        <f t="shared" si="351"/>
        <v>526</v>
      </c>
      <c r="W184" s="85">
        <f t="shared" si="351"/>
        <v>868</v>
      </c>
      <c r="X184" s="85">
        <f t="shared" si="351"/>
        <v>424</v>
      </c>
      <c r="Y184" s="85">
        <f t="shared" si="351"/>
        <v>230</v>
      </c>
      <c r="Z184" s="85">
        <f t="shared" si="351"/>
        <v>375</v>
      </c>
      <c r="AA184" s="85">
        <f t="shared" si="351"/>
        <v>373</v>
      </c>
      <c r="AB184" s="85">
        <f t="shared" si="351"/>
        <v>848</v>
      </c>
      <c r="AC184" s="85">
        <f t="shared" si="351"/>
        <v>547</v>
      </c>
      <c r="AD184" s="85">
        <f t="shared" si="351"/>
        <v>314</v>
      </c>
      <c r="AE184" s="85">
        <f t="shared" si="351"/>
        <v>546</v>
      </c>
      <c r="AF184" s="85">
        <f t="shared" si="351"/>
        <v>347</v>
      </c>
      <c r="AG184" s="85">
        <f t="shared" si="351"/>
        <v>235</v>
      </c>
      <c r="AH184" s="85">
        <f t="shared" si="351"/>
        <v>611</v>
      </c>
      <c r="AI184" s="85">
        <f t="shared" si="351"/>
        <v>482</v>
      </c>
      <c r="AJ184" s="85">
        <f t="shared" si="351"/>
        <v>387</v>
      </c>
      <c r="AK184" s="85">
        <f t="shared" si="351"/>
        <v>428</v>
      </c>
      <c r="AL184" s="85">
        <f t="shared" si="351"/>
        <v>411</v>
      </c>
      <c r="AM184" s="85">
        <f t="shared" si="351"/>
        <v>308</v>
      </c>
      <c r="AN184" s="85">
        <f t="shared" si="351"/>
        <v>249</v>
      </c>
      <c r="AO184" s="85">
        <f t="shared" si="351"/>
        <v>252</v>
      </c>
      <c r="AP184" s="85">
        <f t="shared" si="351"/>
        <v>440</v>
      </c>
      <c r="AQ184" s="85">
        <f t="shared" si="351"/>
        <v>269</v>
      </c>
      <c r="AR184" s="85">
        <f t="shared" si="351"/>
        <v>520</v>
      </c>
      <c r="AS184" s="85">
        <f t="shared" si="351"/>
        <v>412</v>
      </c>
      <c r="AT184" s="85">
        <f t="shared" si="351"/>
        <v>481</v>
      </c>
      <c r="AU184" s="85">
        <f t="shared" si="351"/>
        <v>189</v>
      </c>
      <c r="AV184" s="85">
        <f t="shared" si="351"/>
        <v>325</v>
      </c>
      <c r="AW184" s="85">
        <f t="shared" si="351"/>
        <v>277</v>
      </c>
      <c r="AX184" s="85">
        <f t="shared" si="351"/>
        <v>325</v>
      </c>
      <c r="AY184" s="85">
        <f t="shared" si="351"/>
        <v>269</v>
      </c>
      <c r="AZ184" s="85">
        <f t="shared" si="351"/>
        <v>279</v>
      </c>
      <c r="BA184" s="85">
        <f t="shared" si="351"/>
        <v>287</v>
      </c>
      <c r="BB184" s="85">
        <f t="shared" si="351"/>
        <v>408</v>
      </c>
      <c r="BC184" s="85">
        <f t="shared" si="351"/>
        <v>480</v>
      </c>
      <c r="BD184" s="85">
        <f t="shared" si="351"/>
        <v>277</v>
      </c>
      <c r="BE184" s="85">
        <f t="shared" si="351"/>
        <v>412</v>
      </c>
      <c r="BF184" s="85">
        <f t="shared" si="351"/>
        <v>219</v>
      </c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/>
      <c r="BV184" s="108"/>
      <c r="BW184" s="108"/>
      <c r="BX184" s="108"/>
      <c r="BY184" s="108"/>
      <c r="BZ184" s="108"/>
      <c r="CA184" s="101">
        <v>57</v>
      </c>
    </row>
    <row r="185" spans="3:79" x14ac:dyDescent="0.25">
      <c r="C185" t="str">
        <f t="shared" si="296"/>
        <v xml:space="preserve">Modena </v>
      </c>
      <c r="D185" s="105">
        <f ca="1">HLOOKUP(Italia!$B$170,$F$128:$BZ$235,$CA185,FALSE)</f>
        <v>19</v>
      </c>
      <c r="G185" s="85">
        <f t="shared" ref="G185:BF185" si="352">+G58-F58</f>
        <v>4</v>
      </c>
      <c r="H185" s="85">
        <f t="shared" si="352"/>
        <v>28</v>
      </c>
      <c r="I185" s="85">
        <f t="shared" si="352"/>
        <v>9</v>
      </c>
      <c r="J185" s="85">
        <f t="shared" si="352"/>
        <v>15</v>
      </c>
      <c r="K185" s="85">
        <f t="shared" si="352"/>
        <v>19</v>
      </c>
      <c r="L185" s="85">
        <f t="shared" si="352"/>
        <v>11</v>
      </c>
      <c r="M185" s="85">
        <f t="shared" si="352"/>
        <v>36</v>
      </c>
      <c r="N185" s="85">
        <f t="shared" si="352"/>
        <v>27</v>
      </c>
      <c r="O185" s="85">
        <f t="shared" si="352"/>
        <v>61</v>
      </c>
      <c r="P185" s="85">
        <f t="shared" si="352"/>
        <v>55</v>
      </c>
      <c r="Q185" s="85">
        <f t="shared" si="352"/>
        <v>61</v>
      </c>
      <c r="R185" s="85">
        <f t="shared" si="352"/>
        <v>73</v>
      </c>
      <c r="S185" s="85">
        <f t="shared" si="352"/>
        <v>20</v>
      </c>
      <c r="T185" s="85">
        <f t="shared" si="352"/>
        <v>115</v>
      </c>
      <c r="U185" s="85">
        <f t="shared" si="352"/>
        <v>88</v>
      </c>
      <c r="V185" s="85">
        <f t="shared" si="352"/>
        <v>104</v>
      </c>
      <c r="W185" s="85">
        <f t="shared" si="352"/>
        <v>139</v>
      </c>
      <c r="X185" s="85">
        <f t="shared" si="352"/>
        <v>104</v>
      </c>
      <c r="Y185" s="85">
        <f t="shared" si="352"/>
        <v>145</v>
      </c>
      <c r="Z185" s="85">
        <f t="shared" si="352"/>
        <v>199</v>
      </c>
      <c r="AA185" s="85">
        <f t="shared" si="352"/>
        <v>179</v>
      </c>
      <c r="AB185" s="85">
        <f t="shared" si="352"/>
        <v>143</v>
      </c>
      <c r="AC185" s="85">
        <f t="shared" si="352"/>
        <v>96</v>
      </c>
      <c r="AD185" s="85">
        <f t="shared" si="352"/>
        <v>150</v>
      </c>
      <c r="AE185" s="85">
        <f t="shared" si="352"/>
        <v>172</v>
      </c>
      <c r="AF185" s="85">
        <f t="shared" si="352"/>
        <v>43</v>
      </c>
      <c r="AG185" s="85">
        <f t="shared" si="352"/>
        <v>85</v>
      </c>
      <c r="AH185" s="85">
        <f t="shared" si="352"/>
        <v>75</v>
      </c>
      <c r="AI185" s="85">
        <f t="shared" si="352"/>
        <v>119</v>
      </c>
      <c r="AJ185" s="85">
        <f t="shared" si="352"/>
        <v>82</v>
      </c>
      <c r="AK185" s="85">
        <f t="shared" si="352"/>
        <v>53</v>
      </c>
      <c r="AL185" s="85">
        <f t="shared" si="352"/>
        <v>58</v>
      </c>
      <c r="AM185" s="85">
        <f t="shared" si="352"/>
        <v>82</v>
      </c>
      <c r="AN185" s="85">
        <f t="shared" si="352"/>
        <v>67</v>
      </c>
      <c r="AO185" s="85">
        <f t="shared" si="352"/>
        <v>53</v>
      </c>
      <c r="AP185" s="85">
        <f t="shared" si="352"/>
        <v>56</v>
      </c>
      <c r="AQ185" s="85">
        <f t="shared" si="352"/>
        <v>63</v>
      </c>
      <c r="AR185" s="85">
        <f t="shared" si="352"/>
        <v>81</v>
      </c>
      <c r="AS185" s="85">
        <f t="shared" si="352"/>
        <v>76</v>
      </c>
      <c r="AT185" s="85">
        <f t="shared" si="352"/>
        <v>45</v>
      </c>
      <c r="AU185" s="85">
        <f t="shared" si="352"/>
        <v>48</v>
      </c>
      <c r="AV185" s="85">
        <f t="shared" si="352"/>
        <v>37</v>
      </c>
      <c r="AW185" s="85">
        <f t="shared" si="352"/>
        <v>45</v>
      </c>
      <c r="AX185" s="85">
        <f t="shared" si="352"/>
        <v>39</v>
      </c>
      <c r="AY185" s="85">
        <f t="shared" si="352"/>
        <v>39</v>
      </c>
      <c r="AZ185" s="85">
        <f t="shared" si="352"/>
        <v>50</v>
      </c>
      <c r="BA185" s="85">
        <f t="shared" si="352"/>
        <v>21</v>
      </c>
      <c r="BB185" s="85">
        <f t="shared" si="352"/>
        <v>38</v>
      </c>
      <c r="BC185" s="85">
        <f t="shared" si="352"/>
        <v>23</v>
      </c>
      <c r="BD185" s="85">
        <f t="shared" si="352"/>
        <v>18</v>
      </c>
      <c r="BE185" s="85">
        <f t="shared" si="352"/>
        <v>29</v>
      </c>
      <c r="BF185" s="85">
        <f t="shared" si="352"/>
        <v>19</v>
      </c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08"/>
      <c r="BW185" s="108"/>
      <c r="BX185" s="108"/>
      <c r="BY185" s="108"/>
      <c r="BZ185" s="108"/>
      <c r="CA185" s="101">
        <v>58</v>
      </c>
    </row>
    <row r="186" spans="3:79" x14ac:dyDescent="0.25">
      <c r="C186" t="str">
        <f t="shared" si="296"/>
        <v xml:space="preserve">Monza e della Brianza </v>
      </c>
      <c r="D186" s="105">
        <f ca="1">HLOOKUP(Italia!$B$170,$F$128:$BZ$235,$CA186,FALSE)</f>
        <v>45</v>
      </c>
      <c r="G186" s="85">
        <f t="shared" ref="G186:BF186" si="353">+G59-F59</f>
        <v>8</v>
      </c>
      <c r="H186" s="85">
        <f t="shared" si="353"/>
        <v>1</v>
      </c>
      <c r="I186" s="85">
        <f t="shared" si="353"/>
        <v>41</v>
      </c>
      <c r="J186" s="85">
        <f t="shared" si="353"/>
        <v>-2</v>
      </c>
      <c r="K186" s="85">
        <f t="shared" si="353"/>
        <v>5</v>
      </c>
      <c r="L186" s="85">
        <f t="shared" si="353"/>
        <v>1</v>
      </c>
      <c r="M186" s="85">
        <f t="shared" si="353"/>
        <v>20</v>
      </c>
      <c r="N186" s="85">
        <f t="shared" si="353"/>
        <v>45</v>
      </c>
      <c r="O186" s="85">
        <f t="shared" si="353"/>
        <v>13</v>
      </c>
      <c r="P186" s="85">
        <f t="shared" si="353"/>
        <v>81</v>
      </c>
      <c r="Q186" s="85">
        <f t="shared" si="353"/>
        <v>103</v>
      </c>
      <c r="R186" s="85">
        <f t="shared" si="353"/>
        <v>19</v>
      </c>
      <c r="S186" s="85">
        <f t="shared" si="353"/>
        <v>30</v>
      </c>
      <c r="T186" s="85">
        <f t="shared" si="353"/>
        <v>25</v>
      </c>
      <c r="U186" s="85">
        <f t="shared" si="353"/>
        <v>94</v>
      </c>
      <c r="V186" s="85">
        <f t="shared" si="353"/>
        <v>321</v>
      </c>
      <c r="W186" s="85">
        <f t="shared" si="353"/>
        <v>268</v>
      </c>
      <c r="X186" s="85">
        <f t="shared" si="353"/>
        <v>24</v>
      </c>
      <c r="Y186" s="85">
        <f t="shared" si="353"/>
        <v>22</v>
      </c>
      <c r="Z186" s="85">
        <f t="shared" si="353"/>
        <v>324</v>
      </c>
      <c r="AA186" s="85">
        <f t="shared" si="353"/>
        <v>133</v>
      </c>
      <c r="AB186" s="85">
        <f t="shared" si="353"/>
        <v>163</v>
      </c>
      <c r="AC186" s="85">
        <f t="shared" si="353"/>
        <v>198</v>
      </c>
      <c r="AD186" s="85">
        <f t="shared" si="353"/>
        <v>138</v>
      </c>
      <c r="AE186" s="85">
        <f t="shared" si="353"/>
        <v>179</v>
      </c>
      <c r="AF186" s="85">
        <f t="shared" si="353"/>
        <v>97</v>
      </c>
      <c r="AG186" s="85">
        <f t="shared" si="353"/>
        <v>100</v>
      </c>
      <c r="AH186" s="85">
        <f t="shared" si="353"/>
        <v>81</v>
      </c>
      <c r="AI186" s="85">
        <f t="shared" si="353"/>
        <v>90</v>
      </c>
      <c r="AJ186" s="85">
        <f t="shared" si="353"/>
        <v>141</v>
      </c>
      <c r="AK186" s="85">
        <f t="shared" si="353"/>
        <v>161</v>
      </c>
      <c r="AL186" s="85">
        <f t="shared" si="353"/>
        <v>111</v>
      </c>
      <c r="AM186" s="85">
        <f t="shared" si="353"/>
        <v>111</v>
      </c>
      <c r="AN186" s="85">
        <f t="shared" si="353"/>
        <v>49</v>
      </c>
      <c r="AO186" s="85">
        <f t="shared" si="353"/>
        <v>58</v>
      </c>
      <c r="AP186" s="85">
        <f t="shared" si="353"/>
        <v>91</v>
      </c>
      <c r="AQ186" s="85">
        <f t="shared" si="353"/>
        <v>69</v>
      </c>
      <c r="AR186" s="85">
        <f t="shared" si="353"/>
        <v>151</v>
      </c>
      <c r="AS186" s="85">
        <f t="shared" si="353"/>
        <v>64</v>
      </c>
      <c r="AT186" s="85">
        <f t="shared" si="353"/>
        <v>81</v>
      </c>
      <c r="AU186" s="85">
        <f t="shared" si="353"/>
        <v>101</v>
      </c>
      <c r="AV186" s="85">
        <f t="shared" si="353"/>
        <v>57</v>
      </c>
      <c r="AW186" s="85">
        <f t="shared" si="353"/>
        <v>54</v>
      </c>
      <c r="AX186" s="85">
        <f t="shared" si="353"/>
        <v>43</v>
      </c>
      <c r="AY186" s="85">
        <f t="shared" si="353"/>
        <v>67</v>
      </c>
      <c r="AZ186" s="85">
        <f t="shared" si="353"/>
        <v>56</v>
      </c>
      <c r="BA186" s="85">
        <f t="shared" si="353"/>
        <v>59</v>
      </c>
      <c r="BB186" s="85">
        <f t="shared" si="353"/>
        <v>54</v>
      </c>
      <c r="BC186" s="85">
        <f t="shared" si="353"/>
        <v>42</v>
      </c>
      <c r="BD186" s="85">
        <f t="shared" si="353"/>
        <v>64</v>
      </c>
      <c r="BE186" s="85">
        <f t="shared" si="353"/>
        <v>55</v>
      </c>
      <c r="BF186" s="85">
        <f t="shared" si="353"/>
        <v>45</v>
      </c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08"/>
      <c r="BW186" s="108"/>
      <c r="BX186" s="108"/>
      <c r="BY186" s="108"/>
      <c r="BZ186" s="108"/>
      <c r="CA186" s="101">
        <v>59</v>
      </c>
    </row>
    <row r="187" spans="3:79" x14ac:dyDescent="0.25">
      <c r="C187" t="str">
        <f t="shared" si="296"/>
        <v xml:space="preserve">Napoli </v>
      </c>
      <c r="D187" s="105">
        <f ca="1">HLOOKUP(Italia!$B$170,$F$128:$BZ$235,$CA187,FALSE)</f>
        <v>19</v>
      </c>
      <c r="G187" s="85">
        <f t="shared" ref="G187:BF187" si="354">+G60-F60</f>
        <v>0</v>
      </c>
      <c r="H187" s="85">
        <f t="shared" si="354"/>
        <v>0</v>
      </c>
      <c r="I187" s="85">
        <f t="shared" si="354"/>
        <v>0</v>
      </c>
      <c r="J187" s="85">
        <f t="shared" si="354"/>
        <v>28</v>
      </c>
      <c r="K187" s="85">
        <f t="shared" si="354"/>
        <v>10</v>
      </c>
      <c r="L187" s="85">
        <f t="shared" si="354"/>
        <v>6</v>
      </c>
      <c r="M187" s="85">
        <f t="shared" si="354"/>
        <v>35</v>
      </c>
      <c r="N187" s="85">
        <f t="shared" si="354"/>
        <v>13</v>
      </c>
      <c r="O187" s="85">
        <f t="shared" si="354"/>
        <v>31</v>
      </c>
      <c r="P187" s="85">
        <f t="shared" si="354"/>
        <v>31</v>
      </c>
      <c r="Q187" s="85">
        <f t="shared" si="354"/>
        <v>17</v>
      </c>
      <c r="R187" s="85">
        <f t="shared" si="354"/>
        <v>31</v>
      </c>
      <c r="S187" s="85">
        <f t="shared" si="354"/>
        <v>39</v>
      </c>
      <c r="T187" s="85">
        <f t="shared" si="354"/>
        <v>0</v>
      </c>
      <c r="U187" s="85">
        <f t="shared" si="354"/>
        <v>100</v>
      </c>
      <c r="V187" s="85">
        <f t="shared" si="354"/>
        <v>58</v>
      </c>
      <c r="W187" s="85">
        <f t="shared" si="354"/>
        <v>47</v>
      </c>
      <c r="X187" s="85">
        <f t="shared" si="354"/>
        <v>41</v>
      </c>
      <c r="Y187" s="85">
        <f t="shared" si="354"/>
        <v>39</v>
      </c>
      <c r="Z187" s="85">
        <f t="shared" si="354"/>
        <v>45</v>
      </c>
      <c r="AA187" s="85">
        <f t="shared" si="354"/>
        <v>38</v>
      </c>
      <c r="AB187" s="85">
        <f t="shared" si="354"/>
        <v>39</v>
      </c>
      <c r="AC187" s="85">
        <f t="shared" si="354"/>
        <v>69</v>
      </c>
      <c r="AD187" s="85">
        <f t="shared" si="354"/>
        <v>93</v>
      </c>
      <c r="AE187" s="85">
        <f t="shared" si="354"/>
        <v>71</v>
      </c>
      <c r="AF187" s="85">
        <f t="shared" si="354"/>
        <v>93</v>
      </c>
      <c r="AG187" s="85">
        <f t="shared" si="354"/>
        <v>62</v>
      </c>
      <c r="AH187" s="85">
        <f t="shared" si="354"/>
        <v>108</v>
      </c>
      <c r="AI187" s="85">
        <f t="shared" si="354"/>
        <v>118</v>
      </c>
      <c r="AJ187" s="85">
        <f t="shared" si="354"/>
        <v>149</v>
      </c>
      <c r="AK187" s="85">
        <f t="shared" si="354"/>
        <v>70</v>
      </c>
      <c r="AL187" s="85">
        <f t="shared" si="354"/>
        <v>34</v>
      </c>
      <c r="AM187" s="85">
        <f t="shared" si="354"/>
        <v>36</v>
      </c>
      <c r="AN187" s="85">
        <f t="shared" si="354"/>
        <v>75</v>
      </c>
      <c r="AO187" s="85">
        <f t="shared" si="354"/>
        <v>25</v>
      </c>
      <c r="AP187" s="85">
        <f t="shared" si="354"/>
        <v>31</v>
      </c>
      <c r="AQ187" s="85">
        <f t="shared" si="354"/>
        <v>73</v>
      </c>
      <c r="AR187" s="85">
        <f t="shared" si="354"/>
        <v>37</v>
      </c>
      <c r="AS187" s="85">
        <f t="shared" si="354"/>
        <v>62</v>
      </c>
      <c r="AT187" s="85">
        <f t="shared" si="354"/>
        <v>61</v>
      </c>
      <c r="AU187" s="85">
        <f t="shared" si="354"/>
        <v>78</v>
      </c>
      <c r="AV187" s="85">
        <f t="shared" si="354"/>
        <v>16</v>
      </c>
      <c r="AW187" s="85">
        <f t="shared" si="354"/>
        <v>46</v>
      </c>
      <c r="AX187" s="85">
        <f t="shared" si="354"/>
        <v>37</v>
      </c>
      <c r="AY187" s="85">
        <f t="shared" si="354"/>
        <v>21</v>
      </c>
      <c r="AZ187" s="85">
        <f t="shared" si="354"/>
        <v>29</v>
      </c>
      <c r="BA187" s="85">
        <f t="shared" si="354"/>
        <v>22</v>
      </c>
      <c r="BB187" s="85">
        <f t="shared" si="354"/>
        <v>46</v>
      </c>
      <c r="BC187" s="85">
        <f t="shared" si="354"/>
        <v>36</v>
      </c>
      <c r="BD187" s="85">
        <f t="shared" si="354"/>
        <v>53</v>
      </c>
      <c r="BE187" s="85">
        <f t="shared" si="354"/>
        <v>18</v>
      </c>
      <c r="BF187" s="85">
        <f t="shared" si="354"/>
        <v>19</v>
      </c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08"/>
      <c r="BW187" s="108"/>
      <c r="BX187" s="108"/>
      <c r="BY187" s="108"/>
      <c r="BZ187" s="108"/>
      <c r="CA187" s="101">
        <v>60</v>
      </c>
    </row>
    <row r="188" spans="3:79" x14ac:dyDescent="0.25">
      <c r="C188" t="str">
        <f t="shared" si="296"/>
        <v xml:space="preserve">Novara </v>
      </c>
      <c r="D188" s="105">
        <f ca="1">HLOOKUP(Italia!$B$170,$F$128:$BZ$235,$CA188,FALSE)</f>
        <v>31</v>
      </c>
      <c r="G188" s="85">
        <f t="shared" ref="G188:BF188" si="355">+G61-F61</f>
        <v>0</v>
      </c>
      <c r="H188" s="85">
        <f t="shared" si="355"/>
        <v>1</v>
      </c>
      <c r="I188" s="85">
        <f t="shared" si="355"/>
        <v>1</v>
      </c>
      <c r="J188" s="85">
        <f t="shared" si="355"/>
        <v>8</v>
      </c>
      <c r="K188" s="85">
        <f t="shared" si="355"/>
        <v>1</v>
      </c>
      <c r="L188" s="85">
        <f t="shared" si="355"/>
        <v>8</v>
      </c>
      <c r="M188" s="85">
        <f t="shared" si="355"/>
        <v>5</v>
      </c>
      <c r="N188" s="85">
        <f t="shared" si="355"/>
        <v>5</v>
      </c>
      <c r="O188" s="85">
        <f t="shared" si="355"/>
        <v>16</v>
      </c>
      <c r="P188" s="85">
        <f t="shared" si="355"/>
        <v>0</v>
      </c>
      <c r="Q188" s="85">
        <f t="shared" si="355"/>
        <v>23</v>
      </c>
      <c r="R188" s="85">
        <f t="shared" si="355"/>
        <v>38</v>
      </c>
      <c r="S188" s="85">
        <f t="shared" si="355"/>
        <v>41</v>
      </c>
      <c r="T188" s="85">
        <f t="shared" si="355"/>
        <v>40</v>
      </c>
      <c r="U188" s="85">
        <f t="shared" si="355"/>
        <v>0</v>
      </c>
      <c r="V188" s="85">
        <f t="shared" si="355"/>
        <v>103</v>
      </c>
      <c r="W188" s="85">
        <f t="shared" si="355"/>
        <v>37</v>
      </c>
      <c r="X188" s="85">
        <f t="shared" si="355"/>
        <v>68</v>
      </c>
      <c r="Y188" s="85">
        <f t="shared" si="355"/>
        <v>22</v>
      </c>
      <c r="Z188" s="85">
        <f t="shared" si="355"/>
        <v>51</v>
      </c>
      <c r="AA188" s="85">
        <f t="shared" si="355"/>
        <v>46</v>
      </c>
      <c r="AB188" s="85">
        <f t="shared" si="355"/>
        <v>60</v>
      </c>
      <c r="AC188" s="85">
        <f t="shared" si="355"/>
        <v>32</v>
      </c>
      <c r="AD188" s="85">
        <f t="shared" si="355"/>
        <v>48</v>
      </c>
      <c r="AE188" s="85">
        <f t="shared" si="355"/>
        <v>37</v>
      </c>
      <c r="AF188" s="85">
        <f t="shared" si="355"/>
        <v>39</v>
      </c>
      <c r="AG188" s="85">
        <f t="shared" si="355"/>
        <v>64</v>
      </c>
      <c r="AH188" s="85">
        <f t="shared" si="355"/>
        <v>57</v>
      </c>
      <c r="AI188" s="85">
        <f t="shared" si="355"/>
        <v>48</v>
      </c>
      <c r="AJ188" s="85">
        <f t="shared" si="355"/>
        <v>28</v>
      </c>
      <c r="AK188" s="85">
        <f t="shared" si="355"/>
        <v>37</v>
      </c>
      <c r="AL188" s="85">
        <f t="shared" si="355"/>
        <v>19</v>
      </c>
      <c r="AM188" s="85">
        <f t="shared" si="355"/>
        <v>22</v>
      </c>
      <c r="AN188" s="85">
        <f t="shared" si="355"/>
        <v>65</v>
      </c>
      <c r="AO188" s="85">
        <f t="shared" si="355"/>
        <v>73</v>
      </c>
      <c r="AP188" s="85">
        <f t="shared" si="355"/>
        <v>72</v>
      </c>
      <c r="AQ188" s="85">
        <f t="shared" si="355"/>
        <v>40</v>
      </c>
      <c r="AR188" s="85">
        <f t="shared" si="355"/>
        <v>282</v>
      </c>
      <c r="AS188" s="85">
        <f t="shared" si="355"/>
        <v>65</v>
      </c>
      <c r="AT188" s="85">
        <f t="shared" si="355"/>
        <v>7</v>
      </c>
      <c r="AU188" s="85">
        <f t="shared" si="355"/>
        <v>26</v>
      </c>
      <c r="AV188" s="85">
        <f t="shared" si="355"/>
        <v>70</v>
      </c>
      <c r="AW188" s="85">
        <f t="shared" si="355"/>
        <v>117</v>
      </c>
      <c r="AX188" s="85">
        <f t="shared" si="355"/>
        <v>30</v>
      </c>
      <c r="AY188" s="85">
        <f t="shared" si="355"/>
        <v>86</v>
      </c>
      <c r="AZ188" s="85">
        <f t="shared" si="355"/>
        <v>46</v>
      </c>
      <c r="BA188" s="85">
        <f t="shared" si="355"/>
        <v>9</v>
      </c>
      <c r="BB188" s="85">
        <f t="shared" si="355"/>
        <v>32</v>
      </c>
      <c r="BC188" s="85">
        <f t="shared" si="355"/>
        <v>95</v>
      </c>
      <c r="BD188" s="85">
        <f t="shared" si="355"/>
        <v>20</v>
      </c>
      <c r="BE188" s="85">
        <f t="shared" si="355"/>
        <v>29</v>
      </c>
      <c r="BF188" s="85">
        <f t="shared" si="355"/>
        <v>31</v>
      </c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08"/>
      <c r="BW188" s="108"/>
      <c r="BX188" s="108"/>
      <c r="BY188" s="108"/>
      <c r="BZ188" s="108"/>
      <c r="CA188" s="101">
        <v>61</v>
      </c>
    </row>
    <row r="189" spans="3:79" x14ac:dyDescent="0.25">
      <c r="C189" t="str">
        <f t="shared" si="296"/>
        <v xml:space="preserve">Nuoro </v>
      </c>
      <c r="D189" s="105">
        <f ca="1">HLOOKUP(Italia!$B$170,$F$128:$BZ$235,$CA189,FALSE)</f>
        <v>2</v>
      </c>
      <c r="G189" s="85">
        <f t="shared" ref="G189:BF189" si="356">+G62-F62</f>
        <v>0</v>
      </c>
      <c r="H189" s="85">
        <f t="shared" si="356"/>
        <v>0</v>
      </c>
      <c r="I189" s="85">
        <f t="shared" si="356"/>
        <v>2</v>
      </c>
      <c r="J189" s="85">
        <f t="shared" si="356"/>
        <v>0</v>
      </c>
      <c r="K189" s="85">
        <f t="shared" si="356"/>
        <v>1</v>
      </c>
      <c r="L189" s="85">
        <f t="shared" si="356"/>
        <v>0</v>
      </c>
      <c r="M189" s="85">
        <f t="shared" si="356"/>
        <v>15</v>
      </c>
      <c r="N189" s="85">
        <f t="shared" si="356"/>
        <v>0</v>
      </c>
      <c r="O189" s="85">
        <f t="shared" si="356"/>
        <v>0</v>
      </c>
      <c r="P189" s="85">
        <f t="shared" si="356"/>
        <v>0</v>
      </c>
      <c r="Q189" s="85">
        <f t="shared" si="356"/>
        <v>1</v>
      </c>
      <c r="R189" s="85">
        <f t="shared" si="356"/>
        <v>0</v>
      </c>
      <c r="S189" s="85">
        <f t="shared" si="356"/>
        <v>1</v>
      </c>
      <c r="T189" s="85">
        <f t="shared" si="356"/>
        <v>0</v>
      </c>
      <c r="U189" s="85">
        <f t="shared" si="356"/>
        <v>1</v>
      </c>
      <c r="V189" s="85">
        <f t="shared" si="356"/>
        <v>1</v>
      </c>
      <c r="W189" s="85">
        <f t="shared" si="356"/>
        <v>0</v>
      </c>
      <c r="X189" s="85">
        <f t="shared" si="356"/>
        <v>0</v>
      </c>
      <c r="Y189" s="85">
        <f t="shared" si="356"/>
        <v>0</v>
      </c>
      <c r="Z189" s="85">
        <f t="shared" si="356"/>
        <v>4</v>
      </c>
      <c r="AA189" s="85">
        <f t="shared" si="356"/>
        <v>0</v>
      </c>
      <c r="AB189" s="85">
        <f t="shared" si="356"/>
        <v>26</v>
      </c>
      <c r="AC189" s="85">
        <f t="shared" si="356"/>
        <v>0</v>
      </c>
      <c r="AD189" s="85">
        <f t="shared" si="356"/>
        <v>4</v>
      </c>
      <c r="AE189" s="85">
        <f t="shared" si="356"/>
        <v>1</v>
      </c>
      <c r="AF189" s="85">
        <f t="shared" si="356"/>
        <v>0</v>
      </c>
      <c r="AG189" s="85">
        <f t="shared" si="356"/>
        <v>0</v>
      </c>
      <c r="AH189" s="85">
        <f t="shared" si="356"/>
        <v>2</v>
      </c>
      <c r="AI189" s="85">
        <f t="shared" si="356"/>
        <v>1</v>
      </c>
      <c r="AJ189" s="85">
        <f t="shared" si="356"/>
        <v>2</v>
      </c>
      <c r="AK189" s="85">
        <f t="shared" si="356"/>
        <v>0</v>
      </c>
      <c r="AL189" s="85">
        <f t="shared" si="356"/>
        <v>3</v>
      </c>
      <c r="AM189" s="85">
        <f t="shared" si="356"/>
        <v>0</v>
      </c>
      <c r="AN189" s="85">
        <f t="shared" si="356"/>
        <v>0</v>
      </c>
      <c r="AO189" s="85">
        <f t="shared" si="356"/>
        <v>2</v>
      </c>
      <c r="AP189" s="85">
        <f t="shared" si="356"/>
        <v>0</v>
      </c>
      <c r="AQ189" s="85">
        <f t="shared" si="356"/>
        <v>0</v>
      </c>
      <c r="AR189" s="85">
        <f t="shared" si="356"/>
        <v>0</v>
      </c>
      <c r="AS189" s="85">
        <f t="shared" si="356"/>
        <v>0</v>
      </c>
      <c r="AT189" s="85">
        <f t="shared" si="356"/>
        <v>0</v>
      </c>
      <c r="AU189" s="85">
        <f t="shared" si="356"/>
        <v>0</v>
      </c>
      <c r="AV189" s="85">
        <f t="shared" si="356"/>
        <v>0</v>
      </c>
      <c r="AW189" s="85">
        <f t="shared" si="356"/>
        <v>0</v>
      </c>
      <c r="AX189" s="85">
        <f t="shared" si="356"/>
        <v>0</v>
      </c>
      <c r="AY189" s="85">
        <f t="shared" si="356"/>
        <v>3</v>
      </c>
      <c r="AZ189" s="85">
        <f t="shared" si="356"/>
        <v>4</v>
      </c>
      <c r="BA189" s="85">
        <f t="shared" si="356"/>
        <v>0</v>
      </c>
      <c r="BB189" s="85">
        <f t="shared" si="356"/>
        <v>0</v>
      </c>
      <c r="BC189" s="85">
        <f t="shared" si="356"/>
        <v>0</v>
      </c>
      <c r="BD189" s="85">
        <f t="shared" si="356"/>
        <v>0</v>
      </c>
      <c r="BE189" s="85">
        <f t="shared" si="356"/>
        <v>0</v>
      </c>
      <c r="BF189" s="85">
        <f t="shared" si="356"/>
        <v>2</v>
      </c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/>
      <c r="BU189" s="108"/>
      <c r="BV189" s="108"/>
      <c r="BW189" s="108"/>
      <c r="BX189" s="108"/>
      <c r="BY189" s="108"/>
      <c r="BZ189" s="108"/>
      <c r="CA189" s="101">
        <v>62</v>
      </c>
    </row>
    <row r="190" spans="3:79" x14ac:dyDescent="0.25">
      <c r="C190" t="str">
        <f t="shared" si="296"/>
        <v xml:space="preserve">Oristano </v>
      </c>
      <c r="D190" s="105">
        <f ca="1">HLOOKUP(Italia!$B$170,$F$128:$BZ$235,$CA190,FALSE)</f>
        <v>0</v>
      </c>
      <c r="G190" s="85">
        <f t="shared" ref="G190:BF190" si="357">+G63-F63</f>
        <v>0</v>
      </c>
      <c r="H190" s="85">
        <f t="shared" si="357"/>
        <v>0</v>
      </c>
      <c r="I190" s="85">
        <f t="shared" si="357"/>
        <v>0</v>
      </c>
      <c r="J190" s="85">
        <f t="shared" si="357"/>
        <v>0</v>
      </c>
      <c r="K190" s="85">
        <f t="shared" si="357"/>
        <v>1</v>
      </c>
      <c r="L190" s="85">
        <f t="shared" si="357"/>
        <v>0</v>
      </c>
      <c r="M190" s="85">
        <f t="shared" si="357"/>
        <v>1</v>
      </c>
      <c r="N190" s="85">
        <f t="shared" si="357"/>
        <v>0</v>
      </c>
      <c r="O190" s="85">
        <f t="shared" si="357"/>
        <v>0</v>
      </c>
      <c r="P190" s="85">
        <f t="shared" si="357"/>
        <v>0</v>
      </c>
      <c r="Q190" s="85">
        <f t="shared" si="357"/>
        <v>0</v>
      </c>
      <c r="R190" s="85">
        <f t="shared" si="357"/>
        <v>0</v>
      </c>
      <c r="S190" s="85">
        <f t="shared" si="357"/>
        <v>0</v>
      </c>
      <c r="T190" s="85">
        <f t="shared" si="357"/>
        <v>1</v>
      </c>
      <c r="U190" s="85">
        <f t="shared" si="357"/>
        <v>0</v>
      </c>
      <c r="V190" s="85">
        <f t="shared" si="357"/>
        <v>1</v>
      </c>
      <c r="W190" s="85">
        <f t="shared" si="357"/>
        <v>0</v>
      </c>
      <c r="X190" s="85">
        <f t="shared" si="357"/>
        <v>0</v>
      </c>
      <c r="Y190" s="85">
        <f t="shared" si="357"/>
        <v>3</v>
      </c>
      <c r="Z190" s="85">
        <f t="shared" si="357"/>
        <v>0</v>
      </c>
      <c r="AA190" s="85">
        <f t="shared" si="357"/>
        <v>0</v>
      </c>
      <c r="AB190" s="85">
        <f t="shared" si="357"/>
        <v>0</v>
      </c>
      <c r="AC190" s="85">
        <f t="shared" si="357"/>
        <v>2</v>
      </c>
      <c r="AD190" s="85">
        <f t="shared" si="357"/>
        <v>0</v>
      </c>
      <c r="AE190" s="85">
        <f t="shared" si="357"/>
        <v>0</v>
      </c>
      <c r="AF190" s="85">
        <f t="shared" si="357"/>
        <v>1</v>
      </c>
      <c r="AG190" s="85">
        <f t="shared" si="357"/>
        <v>0</v>
      </c>
      <c r="AH190" s="85">
        <f t="shared" si="357"/>
        <v>5</v>
      </c>
      <c r="AI190" s="85">
        <f t="shared" si="357"/>
        <v>3</v>
      </c>
      <c r="AJ190" s="85">
        <f t="shared" si="357"/>
        <v>1</v>
      </c>
      <c r="AK190" s="85">
        <f t="shared" si="357"/>
        <v>1</v>
      </c>
      <c r="AL190" s="85">
        <f t="shared" si="357"/>
        <v>4</v>
      </c>
      <c r="AM190" s="85">
        <f t="shared" si="357"/>
        <v>3</v>
      </c>
      <c r="AN190" s="85">
        <f t="shared" si="357"/>
        <v>1</v>
      </c>
      <c r="AO190" s="85">
        <f t="shared" si="357"/>
        <v>1</v>
      </c>
      <c r="AP190" s="85">
        <f t="shared" si="357"/>
        <v>2</v>
      </c>
      <c r="AQ190" s="85">
        <f t="shared" si="357"/>
        <v>0</v>
      </c>
      <c r="AR190" s="85">
        <f t="shared" si="357"/>
        <v>2</v>
      </c>
      <c r="AS190" s="85">
        <f t="shared" si="357"/>
        <v>1</v>
      </c>
      <c r="AT190" s="85">
        <f t="shared" si="357"/>
        <v>1</v>
      </c>
      <c r="AU190" s="85">
        <f t="shared" si="357"/>
        <v>0</v>
      </c>
      <c r="AV190" s="85">
        <f t="shared" si="357"/>
        <v>3</v>
      </c>
      <c r="AW190" s="85">
        <f t="shared" si="357"/>
        <v>1</v>
      </c>
      <c r="AX190" s="85">
        <f t="shared" si="357"/>
        <v>1</v>
      </c>
      <c r="AY190" s="85">
        <f t="shared" si="357"/>
        <v>1</v>
      </c>
      <c r="AZ190" s="85">
        <f t="shared" si="357"/>
        <v>1</v>
      </c>
      <c r="BA190" s="85">
        <f t="shared" si="357"/>
        <v>10</v>
      </c>
      <c r="BB190" s="85">
        <f t="shared" si="357"/>
        <v>0</v>
      </c>
      <c r="BC190" s="85">
        <f t="shared" si="357"/>
        <v>0</v>
      </c>
      <c r="BD190" s="85">
        <f t="shared" si="357"/>
        <v>0</v>
      </c>
      <c r="BE190" s="85">
        <f t="shared" si="357"/>
        <v>0</v>
      </c>
      <c r="BF190" s="85">
        <f t="shared" si="357"/>
        <v>0</v>
      </c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/>
      <c r="BV190" s="108"/>
      <c r="BW190" s="108"/>
      <c r="BX190" s="108"/>
      <c r="BY190" s="108"/>
      <c r="BZ190" s="108"/>
      <c r="CA190" s="101">
        <v>63</v>
      </c>
    </row>
    <row r="191" spans="3:79" x14ac:dyDescent="0.25">
      <c r="C191" t="str">
        <f t="shared" si="296"/>
        <v xml:space="preserve">Padova </v>
      </c>
      <c r="D191" s="105">
        <f ca="1">HLOOKUP(Italia!$B$170,$F$128:$BZ$235,$CA191,FALSE)</f>
        <v>8</v>
      </c>
      <c r="G191" s="85">
        <f t="shared" ref="G191:BF191" si="358">+G64-F64</f>
        <v>13</v>
      </c>
      <c r="H191" s="85">
        <f t="shared" si="358"/>
        <v>23</v>
      </c>
      <c r="I191" s="85">
        <f t="shared" si="358"/>
        <v>18</v>
      </c>
      <c r="J191" s="85">
        <f t="shared" si="358"/>
        <v>39</v>
      </c>
      <c r="K191" s="85">
        <f t="shared" si="358"/>
        <v>18</v>
      </c>
      <c r="L191" s="85">
        <f t="shared" si="358"/>
        <v>23</v>
      </c>
      <c r="M191" s="85">
        <f t="shared" si="358"/>
        <v>77</v>
      </c>
      <c r="N191" s="85">
        <f t="shared" si="358"/>
        <v>66</v>
      </c>
      <c r="O191" s="85">
        <f t="shared" si="358"/>
        <v>84</v>
      </c>
      <c r="P191" s="85">
        <f t="shared" si="358"/>
        <v>88</v>
      </c>
      <c r="Q191" s="85">
        <f t="shared" si="358"/>
        <v>47</v>
      </c>
      <c r="R191" s="85">
        <f t="shared" si="358"/>
        <v>57</v>
      </c>
      <c r="S191" s="85">
        <f t="shared" si="358"/>
        <v>66</v>
      </c>
      <c r="T191" s="85">
        <f t="shared" si="358"/>
        <v>101</v>
      </c>
      <c r="U191" s="85">
        <f t="shared" si="358"/>
        <v>42</v>
      </c>
      <c r="V191" s="85">
        <f t="shared" si="358"/>
        <v>102</v>
      </c>
      <c r="W191" s="85">
        <f t="shared" si="358"/>
        <v>129</v>
      </c>
      <c r="X191" s="85">
        <f t="shared" si="358"/>
        <v>122</v>
      </c>
      <c r="Y191" s="85">
        <f t="shared" si="358"/>
        <v>94</v>
      </c>
      <c r="Z191" s="85">
        <f t="shared" si="358"/>
        <v>93</v>
      </c>
      <c r="AA191" s="85">
        <f t="shared" si="358"/>
        <v>172</v>
      </c>
      <c r="AB191" s="85">
        <f t="shared" si="358"/>
        <v>141</v>
      </c>
      <c r="AC191" s="85">
        <f t="shared" si="358"/>
        <v>114</v>
      </c>
      <c r="AD191" s="85">
        <f t="shared" si="358"/>
        <v>118</v>
      </c>
      <c r="AE191" s="85">
        <f t="shared" si="358"/>
        <v>115</v>
      </c>
      <c r="AF191" s="85">
        <f t="shared" si="358"/>
        <v>64</v>
      </c>
      <c r="AG191" s="85">
        <f t="shared" si="358"/>
        <v>76</v>
      </c>
      <c r="AH191" s="85">
        <f t="shared" si="358"/>
        <v>104</v>
      </c>
      <c r="AI191" s="85">
        <f t="shared" si="358"/>
        <v>121</v>
      </c>
      <c r="AJ191" s="85">
        <f t="shared" si="358"/>
        <v>64</v>
      </c>
      <c r="AK191" s="85">
        <f t="shared" si="358"/>
        <v>79</v>
      </c>
      <c r="AL191" s="85">
        <f t="shared" si="358"/>
        <v>112</v>
      </c>
      <c r="AM191" s="85">
        <f t="shared" si="358"/>
        <v>119</v>
      </c>
      <c r="AN191" s="85">
        <f t="shared" si="358"/>
        <v>102</v>
      </c>
      <c r="AO191" s="85">
        <f t="shared" si="358"/>
        <v>91</v>
      </c>
      <c r="AP191" s="85">
        <f t="shared" si="358"/>
        <v>78</v>
      </c>
      <c r="AQ191" s="85">
        <f t="shared" si="358"/>
        <v>72</v>
      </c>
      <c r="AR191" s="85">
        <f t="shared" si="358"/>
        <v>44</v>
      </c>
      <c r="AS191" s="85">
        <f t="shared" si="358"/>
        <v>60</v>
      </c>
      <c r="AT191" s="85">
        <f t="shared" si="358"/>
        <v>44</v>
      </c>
      <c r="AU191" s="85">
        <f t="shared" si="358"/>
        <v>53</v>
      </c>
      <c r="AV191" s="85">
        <f t="shared" si="358"/>
        <v>43</v>
      </c>
      <c r="AW191" s="85">
        <f t="shared" si="358"/>
        <v>87</v>
      </c>
      <c r="AX191" s="85">
        <f t="shared" si="358"/>
        <v>54</v>
      </c>
      <c r="AY191" s="85">
        <f t="shared" si="358"/>
        <v>42</v>
      </c>
      <c r="AZ191" s="85">
        <f t="shared" si="358"/>
        <v>34</v>
      </c>
      <c r="BA191" s="85">
        <f t="shared" si="358"/>
        <v>26</v>
      </c>
      <c r="BB191" s="85">
        <f t="shared" si="358"/>
        <v>28</v>
      </c>
      <c r="BC191" s="85">
        <f t="shared" si="358"/>
        <v>30</v>
      </c>
      <c r="BD191" s="85">
        <f t="shared" si="358"/>
        <v>18</v>
      </c>
      <c r="BE191" s="85">
        <f t="shared" si="358"/>
        <v>25</v>
      </c>
      <c r="BF191" s="85">
        <f t="shared" si="358"/>
        <v>8</v>
      </c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08"/>
      <c r="BW191" s="108"/>
      <c r="BX191" s="108"/>
      <c r="BY191" s="108"/>
      <c r="BZ191" s="108"/>
      <c r="CA191" s="101">
        <v>64</v>
      </c>
    </row>
    <row r="192" spans="3:79" x14ac:dyDescent="0.25">
      <c r="C192" t="str">
        <f t="shared" si="296"/>
        <v xml:space="preserve">Palermo </v>
      </c>
      <c r="D192" s="105">
        <f ca="1">HLOOKUP(Italia!$B$170,$F$128:$BZ$235,$CA192,FALSE)</f>
        <v>12</v>
      </c>
      <c r="G192" s="85">
        <f t="shared" ref="G192:BF192" si="359">+G65-F65</f>
        <v>0</v>
      </c>
      <c r="H192" s="85">
        <f t="shared" si="359"/>
        <v>2</v>
      </c>
      <c r="I192" s="85">
        <f t="shared" si="359"/>
        <v>1</v>
      </c>
      <c r="J192" s="85">
        <f t="shared" si="359"/>
        <v>0</v>
      </c>
      <c r="K192" s="85">
        <f t="shared" si="359"/>
        <v>0</v>
      </c>
      <c r="L192" s="85">
        <f t="shared" si="359"/>
        <v>4</v>
      </c>
      <c r="M192" s="85">
        <f t="shared" si="359"/>
        <v>5</v>
      </c>
      <c r="N192" s="85">
        <f t="shared" si="359"/>
        <v>11</v>
      </c>
      <c r="O192" s="85">
        <f t="shared" si="359"/>
        <v>0</v>
      </c>
      <c r="P192" s="85">
        <f t="shared" si="359"/>
        <v>0</v>
      </c>
      <c r="Q192" s="85">
        <f t="shared" si="359"/>
        <v>7</v>
      </c>
      <c r="R192" s="85">
        <f t="shared" si="359"/>
        <v>4</v>
      </c>
      <c r="S192" s="85">
        <f t="shared" si="359"/>
        <v>3</v>
      </c>
      <c r="T192" s="85">
        <f t="shared" si="359"/>
        <v>7</v>
      </c>
      <c r="U192" s="85">
        <f t="shared" si="359"/>
        <v>5</v>
      </c>
      <c r="V192" s="85">
        <f t="shared" si="359"/>
        <v>7</v>
      </c>
      <c r="W192" s="85">
        <f t="shared" si="359"/>
        <v>4</v>
      </c>
      <c r="X192" s="85">
        <f t="shared" si="359"/>
        <v>29</v>
      </c>
      <c r="Y192" s="85">
        <f t="shared" si="359"/>
        <v>17</v>
      </c>
      <c r="Z192" s="85">
        <f t="shared" si="359"/>
        <v>61</v>
      </c>
      <c r="AA192" s="85">
        <f t="shared" si="359"/>
        <v>23</v>
      </c>
      <c r="AB192" s="85">
        <f t="shared" si="359"/>
        <v>12</v>
      </c>
      <c r="AC192" s="85">
        <f t="shared" si="359"/>
        <v>13</v>
      </c>
      <c r="AD192" s="85">
        <f t="shared" si="359"/>
        <v>14</v>
      </c>
      <c r="AE192" s="85">
        <f t="shared" si="359"/>
        <v>4</v>
      </c>
      <c r="AF192" s="85">
        <f t="shared" si="359"/>
        <v>17</v>
      </c>
      <c r="AG192" s="85">
        <f t="shared" si="359"/>
        <v>9</v>
      </c>
      <c r="AH192" s="85">
        <f t="shared" si="359"/>
        <v>14</v>
      </c>
      <c r="AI192" s="85">
        <f t="shared" si="359"/>
        <v>6</v>
      </c>
      <c r="AJ192" s="85">
        <f t="shared" si="359"/>
        <v>8</v>
      </c>
      <c r="AK192" s="85">
        <f t="shared" si="359"/>
        <v>6</v>
      </c>
      <c r="AL192" s="85">
        <f t="shared" si="359"/>
        <v>3</v>
      </c>
      <c r="AM192" s="85">
        <f t="shared" si="359"/>
        <v>2</v>
      </c>
      <c r="AN192" s="85">
        <f t="shared" si="359"/>
        <v>16</v>
      </c>
      <c r="AO192" s="85">
        <f t="shared" si="359"/>
        <v>12</v>
      </c>
      <c r="AP192" s="85">
        <f t="shared" si="359"/>
        <v>17</v>
      </c>
      <c r="AQ192" s="85">
        <f t="shared" si="359"/>
        <v>5</v>
      </c>
      <c r="AR192" s="85">
        <f t="shared" si="359"/>
        <v>12</v>
      </c>
      <c r="AS192" s="85">
        <f t="shared" si="359"/>
        <v>13</v>
      </c>
      <c r="AT192" s="85">
        <f t="shared" si="359"/>
        <v>9</v>
      </c>
      <c r="AU192" s="85">
        <f t="shared" si="359"/>
        <v>6</v>
      </c>
      <c r="AV192" s="85">
        <f t="shared" si="359"/>
        <v>2</v>
      </c>
      <c r="AW192" s="85">
        <f t="shared" si="359"/>
        <v>6</v>
      </c>
      <c r="AX192" s="85">
        <f t="shared" si="359"/>
        <v>5</v>
      </c>
      <c r="AY192" s="85">
        <f t="shared" si="359"/>
        <v>8</v>
      </c>
      <c r="AZ192" s="85">
        <f t="shared" si="359"/>
        <v>5</v>
      </c>
      <c r="BA192" s="85">
        <f t="shared" si="359"/>
        <v>3</v>
      </c>
      <c r="BB192" s="85">
        <f t="shared" si="359"/>
        <v>2</v>
      </c>
      <c r="BC192" s="85">
        <f t="shared" si="359"/>
        <v>5</v>
      </c>
      <c r="BD192" s="85">
        <f t="shared" si="359"/>
        <v>6</v>
      </c>
      <c r="BE192" s="85">
        <f t="shared" si="359"/>
        <v>2</v>
      </c>
      <c r="BF192" s="85">
        <f t="shared" si="359"/>
        <v>12</v>
      </c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08"/>
      <c r="BW192" s="108"/>
      <c r="BX192" s="108"/>
      <c r="BY192" s="108"/>
      <c r="BZ192" s="108"/>
      <c r="CA192" s="101">
        <v>65</v>
      </c>
    </row>
    <row r="193" spans="3:79" x14ac:dyDescent="0.25">
      <c r="C193" t="str">
        <f t="shared" si="296"/>
        <v xml:space="preserve">Parma </v>
      </c>
      <c r="D193" s="105">
        <f ca="1">HLOOKUP(Italia!$B$170,$F$128:$BZ$235,$CA193,FALSE)</f>
        <v>23</v>
      </c>
      <c r="G193" s="85">
        <f t="shared" ref="G193:BF193" si="360">+G66-F66</f>
        <v>35</v>
      </c>
      <c r="H193" s="85">
        <f t="shared" si="360"/>
        <v>31</v>
      </c>
      <c r="I193" s="85">
        <f t="shared" si="360"/>
        <v>48</v>
      </c>
      <c r="J193" s="85">
        <f t="shared" si="360"/>
        <v>47</v>
      </c>
      <c r="K193" s="85">
        <f t="shared" si="360"/>
        <v>3</v>
      </c>
      <c r="L193" s="85">
        <f t="shared" si="360"/>
        <v>46</v>
      </c>
      <c r="M193" s="85">
        <f t="shared" si="360"/>
        <v>53</v>
      </c>
      <c r="N193" s="85">
        <f t="shared" si="360"/>
        <v>52</v>
      </c>
      <c r="O193" s="85">
        <f t="shared" si="360"/>
        <v>88</v>
      </c>
      <c r="P193" s="85">
        <f t="shared" si="360"/>
        <v>52</v>
      </c>
      <c r="Q193" s="85">
        <f t="shared" si="360"/>
        <v>92</v>
      </c>
      <c r="R193" s="85">
        <f t="shared" si="360"/>
        <v>45</v>
      </c>
      <c r="S193" s="85">
        <f t="shared" si="360"/>
        <v>93</v>
      </c>
      <c r="T193" s="85">
        <f t="shared" si="360"/>
        <v>0</v>
      </c>
      <c r="U193" s="85">
        <f t="shared" si="360"/>
        <v>69</v>
      </c>
      <c r="V193" s="85">
        <f t="shared" si="360"/>
        <v>110</v>
      </c>
      <c r="W193" s="85">
        <f t="shared" si="360"/>
        <v>35</v>
      </c>
      <c r="X193" s="85">
        <f t="shared" si="360"/>
        <v>195</v>
      </c>
      <c r="Y193" s="85">
        <f t="shared" si="360"/>
        <v>155</v>
      </c>
      <c r="Z193" s="85">
        <f t="shared" si="360"/>
        <v>71</v>
      </c>
      <c r="AA193" s="85">
        <f t="shared" si="360"/>
        <v>90</v>
      </c>
      <c r="AB193" s="85">
        <f t="shared" si="360"/>
        <v>86</v>
      </c>
      <c r="AC193" s="85">
        <f t="shared" si="360"/>
        <v>79</v>
      </c>
      <c r="AD193" s="85">
        <f t="shared" si="360"/>
        <v>62</v>
      </c>
      <c r="AE193" s="85">
        <f t="shared" si="360"/>
        <v>57</v>
      </c>
      <c r="AF193" s="85">
        <f t="shared" si="360"/>
        <v>50</v>
      </c>
      <c r="AG193" s="85">
        <f t="shared" si="360"/>
        <v>74</v>
      </c>
      <c r="AH193" s="85">
        <f t="shared" si="360"/>
        <v>72</v>
      </c>
      <c r="AI193" s="85">
        <f t="shared" si="360"/>
        <v>44</v>
      </c>
      <c r="AJ193" s="85">
        <f t="shared" si="360"/>
        <v>34</v>
      </c>
      <c r="AK193" s="85">
        <f t="shared" si="360"/>
        <v>118</v>
      </c>
      <c r="AL193" s="85">
        <f t="shared" si="360"/>
        <v>74</v>
      </c>
      <c r="AM193" s="85">
        <f t="shared" si="360"/>
        <v>42</v>
      </c>
      <c r="AN193" s="85">
        <f t="shared" si="360"/>
        <v>48</v>
      </c>
      <c r="AO193" s="85">
        <f t="shared" si="360"/>
        <v>30</v>
      </c>
      <c r="AP193" s="85">
        <f t="shared" si="360"/>
        <v>26</v>
      </c>
      <c r="AQ193" s="85">
        <f t="shared" si="360"/>
        <v>52</v>
      </c>
      <c r="AR193" s="85">
        <f t="shared" si="360"/>
        <v>39</v>
      </c>
      <c r="AS193" s="85">
        <f t="shared" si="360"/>
        <v>19</v>
      </c>
      <c r="AT193" s="85">
        <f t="shared" si="360"/>
        <v>42</v>
      </c>
      <c r="AU193" s="85">
        <f t="shared" si="360"/>
        <v>9</v>
      </c>
      <c r="AV193" s="85">
        <f t="shared" si="360"/>
        <v>34</v>
      </c>
      <c r="AW193" s="85">
        <f t="shared" si="360"/>
        <v>82</v>
      </c>
      <c r="AX193" s="85">
        <f t="shared" si="360"/>
        <v>27</v>
      </c>
      <c r="AY193" s="85">
        <f t="shared" si="360"/>
        <v>43</v>
      </c>
      <c r="AZ193" s="85">
        <f t="shared" si="360"/>
        <v>45</v>
      </c>
      <c r="BA193" s="85">
        <f t="shared" si="360"/>
        <v>74</v>
      </c>
      <c r="BB193" s="85">
        <f t="shared" si="360"/>
        <v>22</v>
      </c>
      <c r="BC193" s="85">
        <f t="shared" si="360"/>
        <v>64</v>
      </c>
      <c r="BD193" s="85">
        <f t="shared" si="360"/>
        <v>26</v>
      </c>
      <c r="BE193" s="85">
        <f t="shared" si="360"/>
        <v>12</v>
      </c>
      <c r="BF193" s="85">
        <f t="shared" si="360"/>
        <v>23</v>
      </c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08"/>
      <c r="BW193" s="108"/>
      <c r="BX193" s="108"/>
      <c r="BY193" s="108"/>
      <c r="BZ193" s="108"/>
      <c r="CA193" s="101">
        <v>66</v>
      </c>
    </row>
    <row r="194" spans="3:79" x14ac:dyDescent="0.25">
      <c r="C194" t="str">
        <f t="shared" ref="C194:C200" si="361">+C67</f>
        <v xml:space="preserve">Pavia </v>
      </c>
      <c r="D194" s="105">
        <f ca="1">HLOOKUP(Italia!$B$170,$F$128:$BZ$235,$CA194,FALSE)</f>
        <v>45</v>
      </c>
      <c r="G194" s="85">
        <f t="shared" ref="G194:BF194" si="362">+G67-F67</f>
        <v>25</v>
      </c>
      <c r="H194" s="85">
        <f t="shared" si="362"/>
        <v>29</v>
      </c>
      <c r="I194" s="85">
        <f t="shared" si="362"/>
        <v>41</v>
      </c>
      <c r="J194" s="85">
        <f t="shared" si="362"/>
        <v>22</v>
      </c>
      <c r="K194" s="85">
        <f t="shared" si="362"/>
        <v>53</v>
      </c>
      <c r="L194" s="85">
        <f t="shared" si="362"/>
        <v>28</v>
      </c>
      <c r="M194" s="85">
        <f t="shared" si="362"/>
        <v>79</v>
      </c>
      <c r="N194" s="85">
        <f t="shared" si="362"/>
        <v>65</v>
      </c>
      <c r="O194" s="85">
        <f t="shared" si="362"/>
        <v>14</v>
      </c>
      <c r="P194" s="85">
        <f t="shared" si="362"/>
        <v>140</v>
      </c>
      <c r="Q194" s="85">
        <f t="shared" si="362"/>
        <v>100</v>
      </c>
      <c r="R194" s="85">
        <f t="shared" si="362"/>
        <v>79</v>
      </c>
      <c r="S194" s="85">
        <f t="shared" si="362"/>
        <v>83</v>
      </c>
      <c r="T194" s="85">
        <f t="shared" si="362"/>
        <v>94</v>
      </c>
      <c r="U194" s="85">
        <f t="shared" si="362"/>
        <v>33</v>
      </c>
      <c r="V194" s="85">
        <f t="shared" si="362"/>
        <v>94</v>
      </c>
      <c r="W194" s="85">
        <f t="shared" si="362"/>
        <v>89</v>
      </c>
      <c r="X194" s="85">
        <f t="shared" si="362"/>
        <v>112</v>
      </c>
      <c r="Y194" s="85">
        <f t="shared" si="362"/>
        <v>138</v>
      </c>
      <c r="Z194" s="85">
        <f t="shared" si="362"/>
        <v>55</v>
      </c>
      <c r="AA194" s="85">
        <f t="shared" si="362"/>
        <v>79</v>
      </c>
      <c r="AB194" s="85">
        <f t="shared" si="362"/>
        <v>107</v>
      </c>
      <c r="AC194" s="85">
        <f t="shared" si="362"/>
        <v>27</v>
      </c>
      <c r="AD194" s="85">
        <f t="shared" si="362"/>
        <v>165</v>
      </c>
      <c r="AE194" s="85">
        <f t="shared" si="362"/>
        <v>97</v>
      </c>
      <c r="AF194" s="85">
        <f t="shared" si="362"/>
        <v>62</v>
      </c>
      <c r="AG194" s="85">
        <f t="shared" si="362"/>
        <v>97</v>
      </c>
      <c r="AH194" s="85">
        <f t="shared" si="362"/>
        <v>47</v>
      </c>
      <c r="AI194" s="85">
        <f t="shared" si="362"/>
        <v>105</v>
      </c>
      <c r="AJ194" s="85">
        <f t="shared" si="362"/>
        <v>46</v>
      </c>
      <c r="AK194" s="85">
        <f t="shared" si="362"/>
        <v>168</v>
      </c>
      <c r="AL194" s="85">
        <f t="shared" si="362"/>
        <v>120</v>
      </c>
      <c r="AM194" s="85">
        <f t="shared" si="362"/>
        <v>81</v>
      </c>
      <c r="AN194" s="85">
        <f t="shared" si="362"/>
        <v>35</v>
      </c>
      <c r="AO194" s="85">
        <f t="shared" si="362"/>
        <v>88</v>
      </c>
      <c r="AP194" s="85">
        <f t="shared" si="362"/>
        <v>66</v>
      </c>
      <c r="AQ194" s="85">
        <f t="shared" si="362"/>
        <v>74</v>
      </c>
      <c r="AR194" s="85">
        <f t="shared" si="362"/>
        <v>86</v>
      </c>
      <c r="AS194" s="85">
        <f t="shared" si="362"/>
        <v>84</v>
      </c>
      <c r="AT194" s="85">
        <f t="shared" si="362"/>
        <v>60</v>
      </c>
      <c r="AU194" s="85">
        <f t="shared" si="362"/>
        <v>53</v>
      </c>
      <c r="AV194" s="85">
        <f t="shared" si="362"/>
        <v>70</v>
      </c>
      <c r="AW194" s="85">
        <f t="shared" si="362"/>
        <v>74</v>
      </c>
      <c r="AX194" s="85">
        <f t="shared" si="362"/>
        <v>58</v>
      </c>
      <c r="AY194" s="85">
        <f t="shared" si="362"/>
        <v>88</v>
      </c>
      <c r="AZ194" s="85">
        <f t="shared" si="362"/>
        <v>46</v>
      </c>
      <c r="BA194" s="85">
        <f t="shared" si="362"/>
        <v>59</v>
      </c>
      <c r="BB194" s="85">
        <f t="shared" si="362"/>
        <v>64</v>
      </c>
      <c r="BC194" s="85">
        <f t="shared" si="362"/>
        <v>93</v>
      </c>
      <c r="BD194" s="85">
        <f t="shared" si="362"/>
        <v>76</v>
      </c>
      <c r="BE194" s="85">
        <f t="shared" si="362"/>
        <v>117</v>
      </c>
      <c r="BF194" s="85">
        <f t="shared" si="362"/>
        <v>45</v>
      </c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08"/>
      <c r="BW194" s="108"/>
      <c r="BX194" s="108"/>
      <c r="BY194" s="108"/>
      <c r="BZ194" s="108"/>
      <c r="CA194" s="101">
        <v>67</v>
      </c>
    </row>
    <row r="195" spans="3:79" x14ac:dyDescent="0.25">
      <c r="C195" t="str">
        <f t="shared" si="361"/>
        <v xml:space="preserve">Perugia </v>
      </c>
      <c r="D195" s="105">
        <f ca="1">HLOOKUP(Italia!$B$170,$F$128:$BZ$235,$CA195,FALSE)</f>
        <v>3</v>
      </c>
      <c r="G195" s="85">
        <f t="shared" ref="G195:BF195" si="363">+G68-F68</f>
        <v>0</v>
      </c>
      <c r="H195" s="85">
        <f t="shared" si="363"/>
        <v>4</v>
      </c>
      <c r="I195" s="85">
        <f t="shared" si="363"/>
        <v>5</v>
      </c>
      <c r="J195" s="85">
        <f t="shared" si="363"/>
        <v>0</v>
      </c>
      <c r="K195" s="85">
        <f t="shared" si="363"/>
        <v>-3</v>
      </c>
      <c r="L195" s="85">
        <f t="shared" si="363"/>
        <v>1</v>
      </c>
      <c r="M195" s="85">
        <f t="shared" si="363"/>
        <v>13</v>
      </c>
      <c r="N195" s="85">
        <f t="shared" si="363"/>
        <v>11</v>
      </c>
      <c r="O195" s="85">
        <f t="shared" si="363"/>
        <v>10</v>
      </c>
      <c r="P195" s="85">
        <f t="shared" si="363"/>
        <v>0</v>
      </c>
      <c r="Q195" s="85">
        <f t="shared" si="363"/>
        <v>39</v>
      </c>
      <c r="R195" s="85">
        <f t="shared" si="363"/>
        <v>18</v>
      </c>
      <c r="S195" s="85">
        <f t="shared" si="363"/>
        <v>25</v>
      </c>
      <c r="T195" s="85">
        <f t="shared" si="363"/>
        <v>35</v>
      </c>
      <c r="U195" s="85">
        <f t="shared" si="363"/>
        <v>72</v>
      </c>
      <c r="V195" s="85">
        <f t="shared" si="363"/>
        <v>44</v>
      </c>
      <c r="W195" s="85">
        <f t="shared" si="363"/>
        <v>49</v>
      </c>
      <c r="X195" s="85">
        <f t="shared" si="363"/>
        <v>47</v>
      </c>
      <c r="Y195" s="85">
        <f t="shared" si="363"/>
        <v>48</v>
      </c>
      <c r="Z195" s="85">
        <f t="shared" si="363"/>
        <v>48</v>
      </c>
      <c r="AA195" s="85">
        <f t="shared" si="363"/>
        <v>51</v>
      </c>
      <c r="AB195" s="85">
        <f t="shared" si="363"/>
        <v>77</v>
      </c>
      <c r="AC195" s="85">
        <f t="shared" si="363"/>
        <v>58</v>
      </c>
      <c r="AD195" s="85">
        <f t="shared" si="363"/>
        <v>71</v>
      </c>
      <c r="AE195" s="85">
        <f t="shared" si="363"/>
        <v>46</v>
      </c>
      <c r="AF195" s="85">
        <f t="shared" si="363"/>
        <v>17</v>
      </c>
      <c r="AG195" s="85">
        <f t="shared" si="363"/>
        <v>21</v>
      </c>
      <c r="AH195" s="85">
        <f t="shared" si="363"/>
        <v>9</v>
      </c>
      <c r="AI195" s="85">
        <f t="shared" si="363"/>
        <v>22</v>
      </c>
      <c r="AJ195" s="85">
        <f t="shared" si="363"/>
        <v>40</v>
      </c>
      <c r="AK195" s="85">
        <f t="shared" si="363"/>
        <v>21</v>
      </c>
      <c r="AL195" s="85">
        <f t="shared" si="363"/>
        <v>20</v>
      </c>
      <c r="AM195" s="85">
        <f t="shared" si="363"/>
        <v>4</v>
      </c>
      <c r="AN195" s="85">
        <f t="shared" si="363"/>
        <v>4</v>
      </c>
      <c r="AO195" s="85">
        <f t="shared" si="363"/>
        <v>8</v>
      </c>
      <c r="AP195" s="85">
        <f t="shared" si="363"/>
        <v>6</v>
      </c>
      <c r="AQ195" s="85">
        <f t="shared" si="363"/>
        <v>3</v>
      </c>
      <c r="AR195" s="85">
        <f t="shared" si="363"/>
        <v>2</v>
      </c>
      <c r="AS195" s="85">
        <f t="shared" si="363"/>
        <v>4</v>
      </c>
      <c r="AT195" s="85">
        <f t="shared" si="363"/>
        <v>0</v>
      </c>
      <c r="AU195" s="85">
        <f t="shared" si="363"/>
        <v>1</v>
      </c>
      <c r="AV195" s="85">
        <f t="shared" si="363"/>
        <v>1</v>
      </c>
      <c r="AW195" s="85">
        <f t="shared" si="363"/>
        <v>5</v>
      </c>
      <c r="AX195" s="85">
        <f t="shared" si="363"/>
        <v>4</v>
      </c>
      <c r="AY195" s="85">
        <f t="shared" si="363"/>
        <v>5</v>
      </c>
      <c r="AZ195" s="85">
        <f t="shared" si="363"/>
        <v>3</v>
      </c>
      <c r="BA195" s="85">
        <f t="shared" si="363"/>
        <v>1</v>
      </c>
      <c r="BB195" s="85">
        <f t="shared" si="363"/>
        <v>1</v>
      </c>
      <c r="BC195" s="85">
        <f t="shared" si="363"/>
        <v>4</v>
      </c>
      <c r="BD195" s="85">
        <f t="shared" si="363"/>
        <v>0</v>
      </c>
      <c r="BE195" s="85">
        <f t="shared" si="363"/>
        <v>1</v>
      </c>
      <c r="BF195" s="85">
        <f t="shared" si="363"/>
        <v>3</v>
      </c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1">
        <v>68</v>
      </c>
    </row>
    <row r="196" spans="3:79" x14ac:dyDescent="0.25">
      <c r="C196" t="str">
        <f t="shared" si="361"/>
        <v xml:space="preserve">Pesaro e Urbino </v>
      </c>
      <c r="D196" s="105">
        <f ca="1">HLOOKUP(Italia!$B$170,$F$128:$BZ$235,$CA196,FALSE)</f>
        <v>10</v>
      </c>
      <c r="G196" s="85">
        <f t="shared" ref="G196:BF196" si="364">+G69-F69</f>
        <v>28</v>
      </c>
      <c r="H196" s="85">
        <f t="shared" si="364"/>
        <v>26</v>
      </c>
      <c r="I196" s="85">
        <f t="shared" si="364"/>
        <v>33</v>
      </c>
      <c r="J196" s="85">
        <f t="shared" si="364"/>
        <v>45</v>
      </c>
      <c r="K196" s="85">
        <f t="shared" si="364"/>
        <v>42</v>
      </c>
      <c r="L196" s="85">
        <f t="shared" si="364"/>
        <v>50</v>
      </c>
      <c r="M196" s="85">
        <f t="shared" si="364"/>
        <v>46</v>
      </c>
      <c r="N196" s="85">
        <f t="shared" si="364"/>
        <v>61</v>
      </c>
      <c r="O196" s="85">
        <f t="shared" si="364"/>
        <v>93</v>
      </c>
      <c r="P196" s="85">
        <f t="shared" si="364"/>
        <v>95</v>
      </c>
      <c r="Q196" s="85">
        <f t="shared" si="364"/>
        <v>121</v>
      </c>
      <c r="R196" s="85">
        <f t="shared" si="364"/>
        <v>21</v>
      </c>
      <c r="S196" s="85">
        <f t="shared" si="364"/>
        <v>79</v>
      </c>
      <c r="T196" s="85">
        <f t="shared" si="364"/>
        <v>98</v>
      </c>
      <c r="U196" s="85">
        <f t="shared" si="364"/>
        <v>73</v>
      </c>
      <c r="V196" s="85">
        <f t="shared" si="364"/>
        <v>116</v>
      </c>
      <c r="W196" s="85">
        <f t="shared" si="364"/>
        <v>87</v>
      </c>
      <c r="X196" s="85">
        <f t="shared" si="364"/>
        <v>63</v>
      </c>
      <c r="Y196" s="85">
        <f t="shared" si="364"/>
        <v>63</v>
      </c>
      <c r="Z196" s="85">
        <f t="shared" si="364"/>
        <v>59</v>
      </c>
      <c r="AA196" s="85">
        <f t="shared" si="364"/>
        <v>61</v>
      </c>
      <c r="AB196" s="85">
        <f t="shared" si="364"/>
        <v>42</v>
      </c>
      <c r="AC196" s="85">
        <f t="shared" si="364"/>
        <v>1</v>
      </c>
      <c r="AD196" s="85">
        <f t="shared" si="364"/>
        <v>32</v>
      </c>
      <c r="AE196" s="85">
        <f t="shared" si="364"/>
        <v>70</v>
      </c>
      <c r="AF196" s="85">
        <f t="shared" si="364"/>
        <v>62</v>
      </c>
      <c r="AG196" s="85">
        <f t="shared" si="364"/>
        <v>25</v>
      </c>
      <c r="AH196" s="85">
        <f t="shared" si="364"/>
        <v>58</v>
      </c>
      <c r="AI196" s="85">
        <f t="shared" si="364"/>
        <v>34</v>
      </c>
      <c r="AJ196" s="85">
        <f t="shared" si="364"/>
        <v>30</v>
      </c>
      <c r="AK196" s="85">
        <f t="shared" si="364"/>
        <v>34</v>
      </c>
      <c r="AL196" s="85">
        <f t="shared" si="364"/>
        <v>33</v>
      </c>
      <c r="AM196" s="85">
        <f t="shared" si="364"/>
        <v>66</v>
      </c>
      <c r="AN196" s="85">
        <f t="shared" si="364"/>
        <v>37</v>
      </c>
      <c r="AO196" s="85">
        <f t="shared" si="364"/>
        <v>45</v>
      </c>
      <c r="AP196" s="85">
        <f t="shared" si="364"/>
        <v>43</v>
      </c>
      <c r="AQ196" s="85">
        <f t="shared" si="364"/>
        <v>49</v>
      </c>
      <c r="AR196" s="85">
        <f t="shared" si="364"/>
        <v>28</v>
      </c>
      <c r="AS196" s="85">
        <f t="shared" si="364"/>
        <v>19</v>
      </c>
      <c r="AT196" s="85">
        <f t="shared" si="364"/>
        <v>41</v>
      </c>
      <c r="AU196" s="85">
        <f t="shared" si="364"/>
        <v>14</v>
      </c>
      <c r="AV196" s="85">
        <f t="shared" si="364"/>
        <v>35</v>
      </c>
      <c r="AW196" s="85">
        <f t="shared" si="364"/>
        <v>19</v>
      </c>
      <c r="AX196" s="85">
        <f t="shared" si="364"/>
        <v>28</v>
      </c>
      <c r="AY196" s="85">
        <f t="shared" si="364"/>
        <v>16</v>
      </c>
      <c r="AZ196" s="85">
        <f t="shared" si="364"/>
        <v>19</v>
      </c>
      <c r="BA196" s="85">
        <f t="shared" si="364"/>
        <v>21</v>
      </c>
      <c r="BB196" s="85">
        <f t="shared" si="364"/>
        <v>14</v>
      </c>
      <c r="BC196" s="85">
        <f t="shared" si="364"/>
        <v>19</v>
      </c>
      <c r="BD196" s="85">
        <f t="shared" si="364"/>
        <v>8</v>
      </c>
      <c r="BE196" s="85">
        <f t="shared" si="364"/>
        <v>27</v>
      </c>
      <c r="BF196" s="85">
        <f t="shared" si="364"/>
        <v>10</v>
      </c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08"/>
      <c r="BW196" s="108"/>
      <c r="BX196" s="108"/>
      <c r="BY196" s="108"/>
      <c r="BZ196" s="108"/>
      <c r="CA196" s="101">
        <v>69</v>
      </c>
    </row>
    <row r="197" spans="3:79" x14ac:dyDescent="0.25">
      <c r="C197" t="str">
        <f t="shared" si="361"/>
        <v xml:space="preserve">Pescara </v>
      </c>
      <c r="D197" s="105">
        <f ca="1">HLOOKUP(Italia!$B$170,$F$128:$BZ$235,$CA197,FALSE)</f>
        <v>9</v>
      </c>
      <c r="G197" s="85">
        <f t="shared" ref="G197:BF197" si="365">+G70-F70</f>
        <v>0</v>
      </c>
      <c r="H197" s="85">
        <f t="shared" si="365"/>
        <v>0</v>
      </c>
      <c r="I197" s="85">
        <f t="shared" si="365"/>
        <v>1</v>
      </c>
      <c r="J197" s="85">
        <f t="shared" si="365"/>
        <v>6</v>
      </c>
      <c r="K197" s="85">
        <f t="shared" si="365"/>
        <v>6</v>
      </c>
      <c r="L197" s="85">
        <f t="shared" si="365"/>
        <v>4</v>
      </c>
      <c r="M197" s="85">
        <f t="shared" si="365"/>
        <v>0</v>
      </c>
      <c r="N197" s="85">
        <f t="shared" si="365"/>
        <v>30</v>
      </c>
      <c r="O197" s="85">
        <f t="shared" si="365"/>
        <v>0</v>
      </c>
      <c r="P197" s="85">
        <f t="shared" si="365"/>
        <v>17</v>
      </c>
      <c r="Q197" s="85">
        <f t="shared" si="365"/>
        <v>17</v>
      </c>
      <c r="R197" s="85">
        <f t="shared" si="365"/>
        <v>19</v>
      </c>
      <c r="S197" s="85">
        <f t="shared" si="365"/>
        <v>37</v>
      </c>
      <c r="T197" s="85">
        <f t="shared" si="365"/>
        <v>22</v>
      </c>
      <c r="U197" s="85">
        <f t="shared" si="365"/>
        <v>63</v>
      </c>
      <c r="V197" s="85">
        <f t="shared" si="365"/>
        <v>36</v>
      </c>
      <c r="W197" s="85">
        <f t="shared" si="365"/>
        <v>43</v>
      </c>
      <c r="X197" s="85">
        <f t="shared" si="365"/>
        <v>32</v>
      </c>
      <c r="Y197" s="85">
        <f t="shared" si="365"/>
        <v>36</v>
      </c>
      <c r="Z197" s="85">
        <f t="shared" si="365"/>
        <v>-1</v>
      </c>
      <c r="AA197" s="85">
        <f t="shared" si="365"/>
        <v>43</v>
      </c>
      <c r="AB197" s="85">
        <f t="shared" si="365"/>
        <v>33</v>
      </c>
      <c r="AC197" s="85">
        <f t="shared" si="365"/>
        <v>31</v>
      </c>
      <c r="AD197" s="85">
        <f t="shared" si="365"/>
        <v>36</v>
      </c>
      <c r="AE197" s="85">
        <f t="shared" si="365"/>
        <v>64</v>
      </c>
      <c r="AF197" s="85">
        <f t="shared" si="365"/>
        <v>18</v>
      </c>
      <c r="AG197" s="85">
        <f t="shared" si="365"/>
        <v>28</v>
      </c>
      <c r="AH197" s="85">
        <f t="shared" si="365"/>
        <v>9</v>
      </c>
      <c r="AI197" s="85">
        <f t="shared" si="365"/>
        <v>15</v>
      </c>
      <c r="AJ197" s="85">
        <f t="shared" si="365"/>
        <v>23</v>
      </c>
      <c r="AK197" s="85">
        <f t="shared" si="365"/>
        <v>31</v>
      </c>
      <c r="AL197" s="85">
        <f t="shared" si="365"/>
        <v>27</v>
      </c>
      <c r="AM197" s="85">
        <f t="shared" si="365"/>
        <v>1</v>
      </c>
      <c r="AN197" s="85">
        <f t="shared" si="365"/>
        <v>28</v>
      </c>
      <c r="AO197" s="85">
        <f t="shared" si="365"/>
        <v>15</v>
      </c>
      <c r="AP197" s="85">
        <f t="shared" si="365"/>
        <v>34</v>
      </c>
      <c r="AQ197" s="85">
        <f t="shared" si="365"/>
        <v>33</v>
      </c>
      <c r="AR197" s="85">
        <f t="shared" si="365"/>
        <v>31</v>
      </c>
      <c r="AS197" s="85">
        <f t="shared" si="365"/>
        <v>20</v>
      </c>
      <c r="AT197" s="85">
        <f t="shared" si="365"/>
        <v>41</v>
      </c>
      <c r="AU197" s="85">
        <f t="shared" si="365"/>
        <v>17</v>
      </c>
      <c r="AV197" s="85">
        <f t="shared" si="365"/>
        <v>24</v>
      </c>
      <c r="AW197" s="85">
        <f t="shared" si="365"/>
        <v>34</v>
      </c>
      <c r="AX197" s="85">
        <f t="shared" si="365"/>
        <v>37</v>
      </c>
      <c r="AY197" s="85">
        <f t="shared" si="365"/>
        <v>29</v>
      </c>
      <c r="AZ197" s="85">
        <f t="shared" si="365"/>
        <v>23</v>
      </c>
      <c r="BA197" s="85">
        <f t="shared" si="365"/>
        <v>49</v>
      </c>
      <c r="BB197" s="85">
        <f t="shared" si="365"/>
        <v>47</v>
      </c>
      <c r="BC197" s="85">
        <f t="shared" si="365"/>
        <v>25</v>
      </c>
      <c r="BD197" s="85">
        <f t="shared" si="365"/>
        <v>21</v>
      </c>
      <c r="BE197" s="85">
        <f t="shared" si="365"/>
        <v>8</v>
      </c>
      <c r="BF197" s="85">
        <f t="shared" si="365"/>
        <v>9</v>
      </c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8"/>
      <c r="BW197" s="108"/>
      <c r="BX197" s="108"/>
      <c r="BY197" s="108"/>
      <c r="BZ197" s="108"/>
      <c r="CA197" s="101">
        <v>70</v>
      </c>
    </row>
    <row r="198" spans="3:79" x14ac:dyDescent="0.25">
      <c r="C198" t="str">
        <f t="shared" si="361"/>
        <v xml:space="preserve">Piacenza </v>
      </c>
      <c r="D198" s="105">
        <f ca="1">HLOOKUP(Italia!$B$170,$F$128:$BZ$235,$CA198,FALSE)</f>
        <v>60</v>
      </c>
      <c r="G198" s="85">
        <f t="shared" ref="G198:BF198" si="366">+G71-F71</f>
        <v>59</v>
      </c>
      <c r="H198" s="85">
        <f t="shared" si="366"/>
        <v>48</v>
      </c>
      <c r="I198" s="85">
        <f t="shared" si="366"/>
        <v>53</v>
      </c>
      <c r="J198" s="85">
        <f t="shared" si="366"/>
        <v>49</v>
      </c>
      <c r="K198" s="85">
        <f t="shared" si="366"/>
        <v>74</v>
      </c>
      <c r="L198" s="85">
        <f t="shared" si="366"/>
        <v>31</v>
      </c>
      <c r="M198" s="85">
        <f t="shared" si="366"/>
        <v>31</v>
      </c>
      <c r="N198" s="85">
        <f t="shared" si="366"/>
        <v>15</v>
      </c>
      <c r="O198" s="85">
        <f t="shared" si="366"/>
        <v>31</v>
      </c>
      <c r="P198" s="85">
        <f t="shared" si="366"/>
        <v>143</v>
      </c>
      <c r="Q198" s="85">
        <f t="shared" si="366"/>
        <v>159</v>
      </c>
      <c r="R198" s="85">
        <f t="shared" si="366"/>
        <v>61</v>
      </c>
      <c r="S198" s="85">
        <f t="shared" si="366"/>
        <v>131</v>
      </c>
      <c r="T198" s="85">
        <f t="shared" si="366"/>
        <v>136</v>
      </c>
      <c r="U198" s="85">
        <f t="shared" si="366"/>
        <v>88</v>
      </c>
      <c r="V198" s="85">
        <f t="shared" si="366"/>
        <v>147</v>
      </c>
      <c r="W198" s="85">
        <f t="shared" si="366"/>
        <v>118</v>
      </c>
      <c r="X198" s="85">
        <f t="shared" si="366"/>
        <v>72</v>
      </c>
      <c r="Y198" s="85">
        <f t="shared" si="366"/>
        <v>120</v>
      </c>
      <c r="Z198" s="85">
        <f t="shared" si="366"/>
        <v>96</v>
      </c>
      <c r="AA198" s="85">
        <f t="shared" si="366"/>
        <v>141</v>
      </c>
      <c r="AB198" s="85">
        <f t="shared" si="366"/>
        <v>91</v>
      </c>
      <c r="AC198" s="85">
        <f t="shared" si="366"/>
        <v>63</v>
      </c>
      <c r="AD198" s="85">
        <f t="shared" si="366"/>
        <v>114</v>
      </c>
      <c r="AE198" s="85">
        <f t="shared" si="366"/>
        <v>85</v>
      </c>
      <c r="AF198" s="85">
        <f t="shared" si="366"/>
        <v>41</v>
      </c>
      <c r="AG198" s="85">
        <f t="shared" si="366"/>
        <v>119</v>
      </c>
      <c r="AH198" s="85">
        <f t="shared" si="366"/>
        <v>81</v>
      </c>
      <c r="AI198" s="85">
        <f t="shared" si="366"/>
        <v>49</v>
      </c>
      <c r="AJ198" s="85">
        <f t="shared" si="366"/>
        <v>46</v>
      </c>
      <c r="AK198" s="85">
        <f t="shared" si="366"/>
        <v>31</v>
      </c>
      <c r="AL198" s="85">
        <f t="shared" si="366"/>
        <v>50</v>
      </c>
      <c r="AM198" s="85">
        <f t="shared" si="366"/>
        <v>44</v>
      </c>
      <c r="AN198" s="85">
        <f t="shared" si="366"/>
        <v>17</v>
      </c>
      <c r="AO198" s="85">
        <f t="shared" si="366"/>
        <v>27</v>
      </c>
      <c r="AP198" s="85">
        <f t="shared" si="366"/>
        <v>40</v>
      </c>
      <c r="AQ198" s="85">
        <f t="shared" si="366"/>
        <v>29</v>
      </c>
      <c r="AR198" s="85">
        <f t="shared" si="366"/>
        <v>14</v>
      </c>
      <c r="AS198" s="85">
        <f t="shared" si="366"/>
        <v>37</v>
      </c>
      <c r="AT198" s="85">
        <f t="shared" si="366"/>
        <v>38</v>
      </c>
      <c r="AU198" s="85">
        <f t="shared" si="366"/>
        <v>29</v>
      </c>
      <c r="AV198" s="85">
        <f t="shared" si="366"/>
        <v>56</v>
      </c>
      <c r="AW198" s="85">
        <f t="shared" si="366"/>
        <v>26</v>
      </c>
      <c r="AX198" s="85">
        <f t="shared" si="366"/>
        <v>25</v>
      </c>
      <c r="AY198" s="85">
        <f t="shared" si="366"/>
        <v>25</v>
      </c>
      <c r="AZ198" s="85">
        <f t="shared" si="366"/>
        <v>70</v>
      </c>
      <c r="BA198" s="85">
        <f t="shared" si="366"/>
        <v>24</v>
      </c>
      <c r="BB198" s="85">
        <f t="shared" si="366"/>
        <v>67</v>
      </c>
      <c r="BC198" s="85">
        <f t="shared" si="366"/>
        <v>73</v>
      </c>
      <c r="BD198" s="85">
        <f t="shared" si="366"/>
        <v>53</v>
      </c>
      <c r="BE198" s="85">
        <f t="shared" si="366"/>
        <v>49</v>
      </c>
      <c r="BF198" s="85">
        <f t="shared" si="366"/>
        <v>60</v>
      </c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08"/>
      <c r="BW198" s="108"/>
      <c r="BX198" s="108"/>
      <c r="BY198" s="108"/>
      <c r="BZ198" s="108"/>
      <c r="CA198" s="101">
        <v>71</v>
      </c>
    </row>
    <row r="199" spans="3:79" x14ac:dyDescent="0.25">
      <c r="C199" t="str">
        <f t="shared" si="361"/>
        <v xml:space="preserve">Pisa </v>
      </c>
      <c r="D199" s="105">
        <f ca="1">HLOOKUP(Italia!$B$170,$F$128:$BZ$235,$CA199,FALSE)</f>
        <v>9</v>
      </c>
      <c r="G199" s="85">
        <f t="shared" ref="G199:BF199" si="367">+G72-F72</f>
        <v>3</v>
      </c>
      <c r="H199" s="85">
        <f t="shared" si="367"/>
        <v>3</v>
      </c>
      <c r="I199" s="85">
        <f t="shared" si="367"/>
        <v>3</v>
      </c>
      <c r="J199" s="85">
        <f t="shared" si="367"/>
        <v>6</v>
      </c>
      <c r="K199" s="85">
        <f t="shared" si="367"/>
        <v>3</v>
      </c>
      <c r="L199" s="85">
        <f t="shared" si="367"/>
        <v>11</v>
      </c>
      <c r="M199" s="85">
        <f t="shared" si="367"/>
        <v>3</v>
      </c>
      <c r="N199" s="85">
        <f t="shared" si="367"/>
        <v>0</v>
      </c>
      <c r="O199" s="85">
        <f t="shared" si="367"/>
        <v>17</v>
      </c>
      <c r="P199" s="85">
        <f t="shared" si="367"/>
        <v>11</v>
      </c>
      <c r="Q199" s="85">
        <f t="shared" si="367"/>
        <v>9</v>
      </c>
      <c r="R199" s="85">
        <f t="shared" si="367"/>
        <v>7</v>
      </c>
      <c r="S199" s="85">
        <f t="shared" si="367"/>
        <v>23</v>
      </c>
      <c r="T199" s="85">
        <f t="shared" si="367"/>
        <v>23</v>
      </c>
      <c r="U199" s="85">
        <f t="shared" si="367"/>
        <v>22</v>
      </c>
      <c r="V199" s="85">
        <f t="shared" si="367"/>
        <v>34</v>
      </c>
      <c r="W199" s="85">
        <f t="shared" si="367"/>
        <v>31</v>
      </c>
      <c r="X199" s="85">
        <f t="shared" si="367"/>
        <v>23</v>
      </c>
      <c r="Y199" s="85">
        <f t="shared" si="367"/>
        <v>32</v>
      </c>
      <c r="Z199" s="85">
        <f t="shared" si="367"/>
        <v>19</v>
      </c>
      <c r="AA199" s="85">
        <f t="shared" si="367"/>
        <v>32</v>
      </c>
      <c r="AB199" s="85">
        <f t="shared" si="367"/>
        <v>33</v>
      </c>
      <c r="AC199" s="85">
        <f t="shared" si="367"/>
        <v>0</v>
      </c>
      <c r="AD199" s="85">
        <f t="shared" si="367"/>
        <v>48</v>
      </c>
      <c r="AE199" s="85">
        <f t="shared" si="367"/>
        <v>34</v>
      </c>
      <c r="AF199" s="85">
        <f t="shared" si="367"/>
        <v>14</v>
      </c>
      <c r="AG199" s="85">
        <f t="shared" si="367"/>
        <v>25</v>
      </c>
      <c r="AH199" s="85">
        <f t="shared" si="367"/>
        <v>20</v>
      </c>
      <c r="AI199" s="85">
        <f t="shared" si="367"/>
        <v>24</v>
      </c>
      <c r="AJ199" s="85">
        <f t="shared" si="367"/>
        <v>4</v>
      </c>
      <c r="AK199" s="85">
        <f t="shared" si="367"/>
        <v>8</v>
      </c>
      <c r="AL199" s="85">
        <f t="shared" si="367"/>
        <v>17</v>
      </c>
      <c r="AM199" s="85">
        <f t="shared" si="367"/>
        <v>16</v>
      </c>
      <c r="AN199" s="85">
        <f t="shared" si="367"/>
        <v>24</v>
      </c>
      <c r="AO199" s="85">
        <f t="shared" si="367"/>
        <v>8</v>
      </c>
      <c r="AP199" s="85">
        <f t="shared" si="367"/>
        <v>14</v>
      </c>
      <c r="AQ199" s="85">
        <f t="shared" si="367"/>
        <v>7</v>
      </c>
      <c r="AR199" s="85">
        <f t="shared" si="367"/>
        <v>23</v>
      </c>
      <c r="AS199" s="85">
        <f t="shared" si="367"/>
        <v>41</v>
      </c>
      <c r="AT199" s="85">
        <f t="shared" si="367"/>
        <v>17</v>
      </c>
      <c r="AU199" s="85">
        <f t="shared" si="367"/>
        <v>33</v>
      </c>
      <c r="AV199" s="85">
        <f t="shared" si="367"/>
        <v>6</v>
      </c>
      <c r="AW199" s="85">
        <f t="shared" si="367"/>
        <v>17</v>
      </c>
      <c r="AX199" s="85">
        <f t="shared" si="367"/>
        <v>16</v>
      </c>
      <c r="AY199" s="85">
        <f t="shared" si="367"/>
        <v>8</v>
      </c>
      <c r="AZ199" s="85">
        <f t="shared" si="367"/>
        <v>4</v>
      </c>
      <c r="BA199" s="85">
        <f t="shared" si="367"/>
        <v>26</v>
      </c>
      <c r="BB199" s="85">
        <f t="shared" si="367"/>
        <v>7</v>
      </c>
      <c r="BC199" s="85">
        <f t="shared" si="367"/>
        <v>7</v>
      </c>
      <c r="BD199" s="85">
        <f t="shared" si="367"/>
        <v>5</v>
      </c>
      <c r="BE199" s="85">
        <f t="shared" si="367"/>
        <v>1</v>
      </c>
      <c r="BF199" s="85">
        <f t="shared" si="367"/>
        <v>9</v>
      </c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08"/>
      <c r="BW199" s="108"/>
      <c r="BX199" s="108"/>
      <c r="BY199" s="108"/>
      <c r="BZ199" s="108"/>
      <c r="CA199" s="101">
        <v>72</v>
      </c>
    </row>
    <row r="200" spans="3:79" x14ac:dyDescent="0.25">
      <c r="C200" t="str">
        <f t="shared" si="361"/>
        <v xml:space="preserve">Pistoia </v>
      </c>
      <c r="D200" s="105">
        <f ca="1">HLOOKUP(Italia!$B$170,$F$128:$BZ$235,$CA200,FALSE)</f>
        <v>9</v>
      </c>
      <c r="G200" s="85">
        <f t="shared" ref="G200:BF200" si="368">+G73-F73</f>
        <v>0</v>
      </c>
      <c r="H200" s="85">
        <f t="shared" si="368"/>
        <v>0</v>
      </c>
      <c r="I200" s="85">
        <f t="shared" si="368"/>
        <v>5</v>
      </c>
      <c r="J200" s="85">
        <f t="shared" si="368"/>
        <v>7</v>
      </c>
      <c r="K200" s="85">
        <f t="shared" si="368"/>
        <v>3</v>
      </c>
      <c r="L200" s="85">
        <f t="shared" si="368"/>
        <v>5</v>
      </c>
      <c r="M200" s="85">
        <f t="shared" si="368"/>
        <v>11</v>
      </c>
      <c r="N200" s="85">
        <f t="shared" si="368"/>
        <v>11</v>
      </c>
      <c r="O200" s="85">
        <f t="shared" si="368"/>
        <v>5</v>
      </c>
      <c r="P200" s="85">
        <f t="shared" si="368"/>
        <v>15</v>
      </c>
      <c r="Q200" s="85">
        <f t="shared" si="368"/>
        <v>16</v>
      </c>
      <c r="R200" s="85">
        <f t="shared" si="368"/>
        <v>11</v>
      </c>
      <c r="S200" s="85">
        <f t="shared" si="368"/>
        <v>10</v>
      </c>
      <c r="T200" s="85">
        <f t="shared" si="368"/>
        <v>22</v>
      </c>
      <c r="U200" s="85">
        <f t="shared" si="368"/>
        <v>23</v>
      </c>
      <c r="V200" s="85">
        <f t="shared" si="368"/>
        <v>26</v>
      </c>
      <c r="W200" s="85">
        <f t="shared" si="368"/>
        <v>10</v>
      </c>
      <c r="X200" s="85">
        <f t="shared" si="368"/>
        <v>34</v>
      </c>
      <c r="Y200" s="85">
        <f t="shared" si="368"/>
        <v>14</v>
      </c>
      <c r="Z200" s="85">
        <f t="shared" si="368"/>
        <v>14</v>
      </c>
      <c r="AA200" s="85">
        <f t="shared" si="368"/>
        <v>11</v>
      </c>
      <c r="AB200" s="85">
        <f t="shared" si="368"/>
        <v>10</v>
      </c>
      <c r="AC200" s="85">
        <f t="shared" si="368"/>
        <v>0</v>
      </c>
      <c r="AD200" s="85">
        <f t="shared" si="368"/>
        <v>34</v>
      </c>
      <c r="AE200" s="85">
        <f t="shared" si="368"/>
        <v>11</v>
      </c>
      <c r="AF200" s="85">
        <f t="shared" si="368"/>
        <v>15</v>
      </c>
      <c r="AG200" s="85">
        <f t="shared" si="368"/>
        <v>8</v>
      </c>
      <c r="AH200" s="85">
        <f t="shared" si="368"/>
        <v>1</v>
      </c>
      <c r="AI200" s="85">
        <f t="shared" si="368"/>
        <v>13</v>
      </c>
      <c r="AJ200" s="85">
        <f t="shared" si="368"/>
        <v>15</v>
      </c>
      <c r="AK200" s="85">
        <f t="shared" si="368"/>
        <v>13</v>
      </c>
      <c r="AL200" s="85">
        <f t="shared" si="368"/>
        <v>20</v>
      </c>
      <c r="AM200" s="85">
        <f t="shared" si="368"/>
        <v>6</v>
      </c>
      <c r="AN200" s="85">
        <f t="shared" si="368"/>
        <v>4</v>
      </c>
      <c r="AO200" s="85">
        <f t="shared" si="368"/>
        <v>46</v>
      </c>
      <c r="AP200" s="85">
        <f t="shared" si="368"/>
        <v>7</v>
      </c>
      <c r="AQ200" s="85">
        <f t="shared" si="368"/>
        <v>11</v>
      </c>
      <c r="AR200" s="85">
        <f t="shared" si="368"/>
        <v>22</v>
      </c>
      <c r="AS200" s="85">
        <f t="shared" si="368"/>
        <v>16</v>
      </c>
      <c r="AT200" s="85">
        <f t="shared" si="368"/>
        <v>3</v>
      </c>
      <c r="AU200" s="85">
        <f t="shared" si="368"/>
        <v>4</v>
      </c>
      <c r="AV200" s="85">
        <f t="shared" si="368"/>
        <v>3</v>
      </c>
      <c r="AW200" s="85">
        <f t="shared" si="368"/>
        <v>20</v>
      </c>
      <c r="AX200" s="85">
        <f t="shared" si="368"/>
        <v>11</v>
      </c>
      <c r="AY200" s="85">
        <f t="shared" si="368"/>
        <v>7</v>
      </c>
      <c r="AZ200" s="85">
        <f t="shared" si="368"/>
        <v>3</v>
      </c>
      <c r="BA200" s="85">
        <f t="shared" si="368"/>
        <v>11</v>
      </c>
      <c r="BB200" s="85">
        <f t="shared" si="368"/>
        <v>7</v>
      </c>
      <c r="BC200" s="85">
        <f t="shared" si="368"/>
        <v>8</v>
      </c>
      <c r="BD200" s="85">
        <f t="shared" si="368"/>
        <v>9</v>
      </c>
      <c r="BE200" s="85">
        <f t="shared" si="368"/>
        <v>6</v>
      </c>
      <c r="BF200" s="85">
        <f t="shared" si="368"/>
        <v>9</v>
      </c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08"/>
      <c r="BW200" s="108"/>
      <c r="BX200" s="108"/>
      <c r="BY200" s="108"/>
      <c r="BZ200" s="108"/>
      <c r="CA200" s="101">
        <v>73</v>
      </c>
    </row>
    <row r="201" spans="3:79" x14ac:dyDescent="0.25">
      <c r="C201" t="str">
        <f>+C74</f>
        <v xml:space="preserve">Pordenone </v>
      </c>
      <c r="D201" s="105">
        <f ca="1">HLOOKUP(Italia!$B$170,$F$128:$BZ$235,$CA201,FALSE)</f>
        <v>1</v>
      </c>
      <c r="G201" s="85">
        <f t="shared" ref="G201:BF201" si="369">+G74-F74</f>
        <v>0</v>
      </c>
      <c r="H201" s="85">
        <f t="shared" si="369"/>
        <v>0</v>
      </c>
      <c r="I201" s="85">
        <f t="shared" si="369"/>
        <v>2</v>
      </c>
      <c r="J201" s="85">
        <f t="shared" si="369"/>
        <v>0</v>
      </c>
      <c r="K201" s="85">
        <f t="shared" si="369"/>
        <v>0</v>
      </c>
      <c r="L201" s="85">
        <f t="shared" si="369"/>
        <v>2</v>
      </c>
      <c r="M201" s="85">
        <f t="shared" si="369"/>
        <v>9</v>
      </c>
      <c r="N201" s="85">
        <f t="shared" si="369"/>
        <v>0</v>
      </c>
      <c r="O201" s="85">
        <f t="shared" si="369"/>
        <v>18</v>
      </c>
      <c r="P201" s="85">
        <f t="shared" si="369"/>
        <v>14</v>
      </c>
      <c r="Q201" s="85">
        <f t="shared" si="369"/>
        <v>-3</v>
      </c>
      <c r="R201" s="85">
        <f t="shared" si="369"/>
        <v>12</v>
      </c>
      <c r="S201" s="85">
        <f t="shared" si="369"/>
        <v>0</v>
      </c>
      <c r="T201" s="85">
        <f t="shared" si="369"/>
        <v>22</v>
      </c>
      <c r="U201" s="85">
        <f t="shared" si="369"/>
        <v>21</v>
      </c>
      <c r="V201" s="85">
        <f t="shared" si="369"/>
        <v>17</v>
      </c>
      <c r="W201" s="85">
        <f t="shared" si="369"/>
        <v>30</v>
      </c>
      <c r="X201" s="85">
        <f t="shared" si="369"/>
        <v>21</v>
      </c>
      <c r="Y201" s="85">
        <f t="shared" si="369"/>
        <v>5</v>
      </c>
      <c r="Z201" s="85">
        <f t="shared" si="369"/>
        <v>31</v>
      </c>
      <c r="AA201" s="85">
        <f t="shared" si="369"/>
        <v>76</v>
      </c>
      <c r="AB201" s="85">
        <f t="shared" si="369"/>
        <v>18</v>
      </c>
      <c r="AC201" s="85">
        <f t="shared" si="369"/>
        <v>37</v>
      </c>
      <c r="AD201" s="85">
        <f t="shared" si="369"/>
        <v>30</v>
      </c>
      <c r="AE201" s="85">
        <f t="shared" si="369"/>
        <v>6</v>
      </c>
      <c r="AF201" s="85">
        <f t="shared" si="369"/>
        <v>15</v>
      </c>
      <c r="AG201" s="85">
        <f t="shared" si="369"/>
        <v>22</v>
      </c>
      <c r="AH201" s="85">
        <f t="shared" si="369"/>
        <v>14</v>
      </c>
      <c r="AI201" s="85">
        <f t="shared" si="369"/>
        <v>22</v>
      </c>
      <c r="AJ201" s="85">
        <f t="shared" si="369"/>
        <v>11</v>
      </c>
      <c r="AK201" s="85">
        <f t="shared" si="369"/>
        <v>9</v>
      </c>
      <c r="AL201" s="85">
        <f t="shared" si="369"/>
        <v>9</v>
      </c>
      <c r="AM201" s="85">
        <f t="shared" si="369"/>
        <v>7</v>
      </c>
      <c r="AN201" s="85">
        <f t="shared" si="369"/>
        <v>3</v>
      </c>
      <c r="AO201" s="85">
        <f t="shared" si="369"/>
        <v>17</v>
      </c>
      <c r="AP201" s="85">
        <f t="shared" si="369"/>
        <v>16</v>
      </c>
      <c r="AQ201" s="85">
        <f t="shared" si="369"/>
        <v>7</v>
      </c>
      <c r="AR201" s="85">
        <f t="shared" si="369"/>
        <v>9</v>
      </c>
      <c r="AS201" s="85">
        <f t="shared" si="369"/>
        <v>10</v>
      </c>
      <c r="AT201" s="85">
        <f t="shared" si="369"/>
        <v>8</v>
      </c>
      <c r="AU201" s="85">
        <f t="shared" si="369"/>
        <v>4</v>
      </c>
      <c r="AV201" s="85">
        <f t="shared" si="369"/>
        <v>6</v>
      </c>
      <c r="AW201" s="85">
        <f t="shared" si="369"/>
        <v>16</v>
      </c>
      <c r="AX201" s="85">
        <f t="shared" si="369"/>
        <v>1</v>
      </c>
      <c r="AY201" s="85">
        <f t="shared" si="369"/>
        <v>13</v>
      </c>
      <c r="AZ201" s="85">
        <f t="shared" si="369"/>
        <v>4</v>
      </c>
      <c r="BA201" s="85">
        <f t="shared" si="369"/>
        <v>5</v>
      </c>
      <c r="BB201" s="85">
        <f t="shared" si="369"/>
        <v>3</v>
      </c>
      <c r="BC201" s="85">
        <f t="shared" si="369"/>
        <v>0</v>
      </c>
      <c r="BD201" s="85">
        <f t="shared" si="369"/>
        <v>8</v>
      </c>
      <c r="BE201" s="85">
        <f t="shared" si="369"/>
        <v>5</v>
      </c>
      <c r="BF201" s="85">
        <f t="shared" si="369"/>
        <v>1</v>
      </c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/>
      <c r="BV201" s="108"/>
      <c r="BW201" s="108"/>
      <c r="BX201" s="108"/>
      <c r="BY201" s="108"/>
      <c r="BZ201" s="108"/>
      <c r="CA201" s="101">
        <v>74</v>
      </c>
    </row>
    <row r="202" spans="3:79" x14ac:dyDescent="0.25">
      <c r="C202" t="str">
        <f t="shared" ref="C202:C205" si="370">+C75</f>
        <v xml:space="preserve">Potenza </v>
      </c>
      <c r="D202" s="105">
        <f ca="1">HLOOKUP(Italia!$B$170,$F$128:$BZ$235,$CA202,FALSE)</f>
        <v>0</v>
      </c>
      <c r="G202" s="85">
        <f t="shared" ref="G202:BF202" si="371">+G75-F75</f>
        <v>0</v>
      </c>
      <c r="H202" s="85">
        <f t="shared" si="371"/>
        <v>1</v>
      </c>
      <c r="I202" s="85">
        <f t="shared" si="371"/>
        <v>0</v>
      </c>
      <c r="J202" s="85">
        <f t="shared" si="371"/>
        <v>0</v>
      </c>
      <c r="K202" s="85">
        <f t="shared" si="371"/>
        <v>0</v>
      </c>
      <c r="L202" s="85">
        <f t="shared" si="371"/>
        <v>2</v>
      </c>
      <c r="M202" s="85">
        <f t="shared" si="371"/>
        <v>1</v>
      </c>
      <c r="N202" s="85">
        <f t="shared" si="371"/>
        <v>0</v>
      </c>
      <c r="O202" s="85">
        <f t="shared" si="371"/>
        <v>2</v>
      </c>
      <c r="P202" s="85">
        <f t="shared" si="371"/>
        <v>0</v>
      </c>
      <c r="Q202" s="85">
        <f t="shared" si="371"/>
        <v>0</v>
      </c>
      <c r="R202" s="85">
        <f t="shared" si="371"/>
        <v>1</v>
      </c>
      <c r="S202" s="85">
        <f t="shared" si="371"/>
        <v>8</v>
      </c>
      <c r="T202" s="85">
        <f t="shared" si="371"/>
        <v>6</v>
      </c>
      <c r="U202" s="85">
        <f t="shared" si="371"/>
        <v>8</v>
      </c>
      <c r="V202" s="85">
        <f t="shared" si="371"/>
        <v>13</v>
      </c>
      <c r="W202" s="85">
        <f t="shared" si="371"/>
        <v>15</v>
      </c>
      <c r="X202" s="85">
        <f t="shared" si="371"/>
        <v>7</v>
      </c>
      <c r="Y202" s="85">
        <f t="shared" si="371"/>
        <v>7</v>
      </c>
      <c r="Z202" s="85">
        <f t="shared" si="371"/>
        <v>-5</v>
      </c>
      <c r="AA202" s="85">
        <f t="shared" si="371"/>
        <v>3</v>
      </c>
      <c r="AB202" s="85">
        <f t="shared" si="371"/>
        <v>16</v>
      </c>
      <c r="AC202" s="85">
        <f t="shared" si="371"/>
        <v>12</v>
      </c>
      <c r="AD202" s="85">
        <f t="shared" si="371"/>
        <v>8</v>
      </c>
      <c r="AE202" s="85">
        <f t="shared" si="371"/>
        <v>12</v>
      </c>
      <c r="AF202" s="85">
        <f t="shared" si="371"/>
        <v>4</v>
      </c>
      <c r="AG202" s="85">
        <f t="shared" si="371"/>
        <v>0</v>
      </c>
      <c r="AH202" s="85">
        <f t="shared" si="371"/>
        <v>1</v>
      </c>
      <c r="AI202" s="85">
        <f t="shared" si="371"/>
        <v>5</v>
      </c>
      <c r="AJ202" s="85">
        <f t="shared" si="371"/>
        <v>9</v>
      </c>
      <c r="AK202" s="85">
        <f t="shared" si="371"/>
        <v>2</v>
      </c>
      <c r="AL202" s="85">
        <f t="shared" si="371"/>
        <v>3</v>
      </c>
      <c r="AM202" s="85">
        <f t="shared" si="371"/>
        <v>2</v>
      </c>
      <c r="AN202" s="85">
        <f t="shared" si="371"/>
        <v>3</v>
      </c>
      <c r="AO202" s="85">
        <f t="shared" si="371"/>
        <v>5</v>
      </c>
      <c r="AP202" s="85">
        <f t="shared" si="371"/>
        <v>5</v>
      </c>
      <c r="AQ202" s="85">
        <f t="shared" si="371"/>
        <v>4</v>
      </c>
      <c r="AR202" s="85">
        <f t="shared" si="371"/>
        <v>0</v>
      </c>
      <c r="AS202" s="85">
        <f t="shared" si="371"/>
        <v>1</v>
      </c>
      <c r="AT202" s="85">
        <f t="shared" si="371"/>
        <v>2</v>
      </c>
      <c r="AU202" s="85">
        <f t="shared" si="371"/>
        <v>0</v>
      </c>
      <c r="AV202" s="85">
        <f t="shared" si="371"/>
        <v>1</v>
      </c>
      <c r="AW202" s="85">
        <f t="shared" si="371"/>
        <v>2</v>
      </c>
      <c r="AX202" s="85">
        <f t="shared" si="371"/>
        <v>0</v>
      </c>
      <c r="AY202" s="85">
        <f t="shared" si="371"/>
        <v>0</v>
      </c>
      <c r="AZ202" s="85">
        <f t="shared" si="371"/>
        <v>1</v>
      </c>
      <c r="BA202" s="85">
        <f t="shared" si="371"/>
        <v>0</v>
      </c>
      <c r="BB202" s="85">
        <f t="shared" si="371"/>
        <v>5</v>
      </c>
      <c r="BC202" s="85">
        <f t="shared" si="371"/>
        <v>0</v>
      </c>
      <c r="BD202" s="85">
        <f t="shared" si="371"/>
        <v>0</v>
      </c>
      <c r="BE202" s="85">
        <f t="shared" si="371"/>
        <v>2</v>
      </c>
      <c r="BF202" s="85">
        <f t="shared" si="371"/>
        <v>0</v>
      </c>
      <c r="BG202" s="108"/>
      <c r="BH202" s="108"/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/>
      <c r="BV202" s="108"/>
      <c r="BW202" s="108"/>
      <c r="BX202" s="108"/>
      <c r="BY202" s="108"/>
      <c r="BZ202" s="108"/>
      <c r="CA202" s="101">
        <v>75</v>
      </c>
    </row>
    <row r="203" spans="3:79" x14ac:dyDescent="0.25">
      <c r="C203" t="str">
        <f t="shared" si="370"/>
        <v xml:space="preserve">Prato </v>
      </c>
      <c r="D203" s="105">
        <f ca="1">HLOOKUP(Italia!$B$170,$F$128:$BZ$235,$CA203,FALSE)</f>
        <v>9</v>
      </c>
      <c r="G203" s="85">
        <f t="shared" ref="G203:BF203" si="372">+G76-F76</f>
        <v>0</v>
      </c>
      <c r="H203" s="85">
        <f t="shared" si="372"/>
        <v>0</v>
      </c>
      <c r="I203" s="85">
        <f t="shared" si="372"/>
        <v>2</v>
      </c>
      <c r="J203" s="85">
        <f t="shared" si="372"/>
        <v>0</v>
      </c>
      <c r="K203" s="85">
        <f t="shared" si="372"/>
        <v>2</v>
      </c>
      <c r="L203" s="85">
        <f t="shared" si="372"/>
        <v>2</v>
      </c>
      <c r="M203" s="85">
        <f t="shared" si="372"/>
        <v>14</v>
      </c>
      <c r="N203" s="85">
        <f t="shared" si="372"/>
        <v>4</v>
      </c>
      <c r="O203" s="85">
        <f t="shared" si="372"/>
        <v>1</v>
      </c>
      <c r="P203" s="85">
        <f t="shared" si="372"/>
        <v>7</v>
      </c>
      <c r="Q203" s="85">
        <f t="shared" si="372"/>
        <v>9</v>
      </c>
      <c r="R203" s="85">
        <f t="shared" si="372"/>
        <v>3</v>
      </c>
      <c r="S203" s="85">
        <f t="shared" si="372"/>
        <v>8</v>
      </c>
      <c r="T203" s="85">
        <f t="shared" si="372"/>
        <v>6</v>
      </c>
      <c r="U203" s="85">
        <f t="shared" si="372"/>
        <v>11</v>
      </c>
      <c r="V203" s="85">
        <f t="shared" si="372"/>
        <v>24</v>
      </c>
      <c r="W203" s="85">
        <f t="shared" si="372"/>
        <v>17</v>
      </c>
      <c r="X203" s="85">
        <f t="shared" si="372"/>
        <v>18</v>
      </c>
      <c r="Y203" s="85">
        <f t="shared" si="372"/>
        <v>8</v>
      </c>
      <c r="Z203" s="85">
        <f t="shared" si="372"/>
        <v>22</v>
      </c>
      <c r="AA203" s="85">
        <f t="shared" si="372"/>
        <v>19</v>
      </c>
      <c r="AB203" s="85">
        <f t="shared" si="372"/>
        <v>11</v>
      </c>
      <c r="AC203" s="85">
        <f t="shared" si="372"/>
        <v>0</v>
      </c>
      <c r="AD203" s="85">
        <f t="shared" si="372"/>
        <v>28</v>
      </c>
      <c r="AE203" s="85">
        <f t="shared" si="372"/>
        <v>4</v>
      </c>
      <c r="AF203" s="85">
        <f t="shared" si="372"/>
        <v>27</v>
      </c>
      <c r="AG203" s="85">
        <f t="shared" si="372"/>
        <v>10</v>
      </c>
      <c r="AH203" s="85">
        <f t="shared" si="372"/>
        <v>32</v>
      </c>
      <c r="AI203" s="85">
        <f t="shared" si="372"/>
        <v>1</v>
      </c>
      <c r="AJ203" s="85">
        <f t="shared" si="372"/>
        <v>32</v>
      </c>
      <c r="AK203" s="85">
        <f t="shared" si="372"/>
        <v>9</v>
      </c>
      <c r="AL203" s="85">
        <f t="shared" si="372"/>
        <v>6</v>
      </c>
      <c r="AM203" s="85">
        <f t="shared" si="372"/>
        <v>4</v>
      </c>
      <c r="AN203" s="85">
        <f t="shared" si="372"/>
        <v>2</v>
      </c>
      <c r="AO203" s="85">
        <f t="shared" si="372"/>
        <v>1</v>
      </c>
      <c r="AP203" s="85">
        <f t="shared" si="372"/>
        <v>10</v>
      </c>
      <c r="AQ203" s="85">
        <f t="shared" si="372"/>
        <v>2</v>
      </c>
      <c r="AR203" s="85">
        <f t="shared" si="372"/>
        <v>13</v>
      </c>
      <c r="AS203" s="85">
        <f t="shared" si="372"/>
        <v>23</v>
      </c>
      <c r="AT203" s="85">
        <f t="shared" si="372"/>
        <v>1</v>
      </c>
      <c r="AU203" s="85">
        <f t="shared" si="372"/>
        <v>10</v>
      </c>
      <c r="AV203" s="85">
        <f t="shared" si="372"/>
        <v>7</v>
      </c>
      <c r="AW203" s="85">
        <f t="shared" si="372"/>
        <v>29</v>
      </c>
      <c r="AX203" s="85">
        <f t="shared" si="372"/>
        <v>9</v>
      </c>
      <c r="AY203" s="85">
        <f t="shared" si="372"/>
        <v>8</v>
      </c>
      <c r="AZ203" s="85">
        <f t="shared" si="372"/>
        <v>9</v>
      </c>
      <c r="BA203" s="85">
        <f t="shared" si="372"/>
        <v>6</v>
      </c>
      <c r="BB203" s="85">
        <f t="shared" si="372"/>
        <v>1</v>
      </c>
      <c r="BC203" s="85">
        <f t="shared" si="372"/>
        <v>6</v>
      </c>
      <c r="BD203" s="85">
        <f t="shared" si="372"/>
        <v>7</v>
      </c>
      <c r="BE203" s="85">
        <f t="shared" si="372"/>
        <v>7</v>
      </c>
      <c r="BF203" s="85">
        <f t="shared" si="372"/>
        <v>9</v>
      </c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/>
      <c r="BV203" s="108"/>
      <c r="BW203" s="108"/>
      <c r="BX203" s="108"/>
      <c r="BY203" s="108"/>
      <c r="BZ203" s="108"/>
      <c r="CA203" s="101">
        <v>76</v>
      </c>
    </row>
    <row r="204" spans="3:79" x14ac:dyDescent="0.25">
      <c r="C204" t="str">
        <f t="shared" si="370"/>
        <v xml:space="preserve">Ragusa </v>
      </c>
      <c r="D204" s="105">
        <f ca="1">HLOOKUP(Italia!$B$170,$F$128:$BZ$235,$CA204,FALSE)</f>
        <v>4</v>
      </c>
      <c r="G204" s="85">
        <f t="shared" ref="G204:BF204" si="373">+G77-F77</f>
        <v>0</v>
      </c>
      <c r="H204" s="85">
        <f t="shared" si="373"/>
        <v>1</v>
      </c>
      <c r="I204" s="85">
        <f t="shared" si="373"/>
        <v>0</v>
      </c>
      <c r="J204" s="85">
        <f t="shared" si="373"/>
        <v>0</v>
      </c>
      <c r="K204" s="85">
        <f t="shared" si="373"/>
        <v>0</v>
      </c>
      <c r="L204" s="85">
        <f t="shared" si="373"/>
        <v>0</v>
      </c>
      <c r="M204" s="85">
        <f t="shared" si="373"/>
        <v>0</v>
      </c>
      <c r="N204" s="85">
        <f t="shared" si="373"/>
        <v>1</v>
      </c>
      <c r="O204" s="85">
        <f t="shared" si="373"/>
        <v>0</v>
      </c>
      <c r="P204" s="85">
        <f t="shared" si="373"/>
        <v>0</v>
      </c>
      <c r="Q204" s="85">
        <f t="shared" si="373"/>
        <v>2</v>
      </c>
      <c r="R204" s="85">
        <f t="shared" si="373"/>
        <v>0</v>
      </c>
      <c r="S204" s="85">
        <f t="shared" si="373"/>
        <v>0</v>
      </c>
      <c r="T204" s="85">
        <f t="shared" si="373"/>
        <v>2</v>
      </c>
      <c r="U204" s="85">
        <f t="shared" si="373"/>
        <v>1</v>
      </c>
      <c r="V204" s="85">
        <f t="shared" si="373"/>
        <v>0</v>
      </c>
      <c r="W204" s="85">
        <f t="shared" si="373"/>
        <v>1</v>
      </c>
      <c r="X204" s="85">
        <f t="shared" si="373"/>
        <v>1</v>
      </c>
      <c r="Y204" s="85">
        <f t="shared" si="373"/>
        <v>0</v>
      </c>
      <c r="Z204" s="85">
        <f t="shared" si="373"/>
        <v>0</v>
      </c>
      <c r="AA204" s="85">
        <f t="shared" si="373"/>
        <v>13</v>
      </c>
      <c r="AB204" s="85">
        <f t="shared" si="373"/>
        <v>6</v>
      </c>
      <c r="AC204" s="85">
        <f t="shared" si="373"/>
        <v>4</v>
      </c>
      <c r="AD204" s="85">
        <f t="shared" si="373"/>
        <v>0</v>
      </c>
      <c r="AE204" s="85">
        <f t="shared" si="373"/>
        <v>0</v>
      </c>
      <c r="AF204" s="85">
        <f t="shared" si="373"/>
        <v>3</v>
      </c>
      <c r="AG204" s="85">
        <f t="shared" si="373"/>
        <v>8</v>
      </c>
      <c r="AH204" s="85">
        <f t="shared" si="373"/>
        <v>1</v>
      </c>
      <c r="AI204" s="85">
        <f t="shared" si="373"/>
        <v>1</v>
      </c>
      <c r="AJ204" s="85">
        <f t="shared" si="373"/>
        <v>1</v>
      </c>
      <c r="AK204" s="85">
        <f t="shared" si="373"/>
        <v>1</v>
      </c>
      <c r="AL204" s="85">
        <f t="shared" si="373"/>
        <v>1</v>
      </c>
      <c r="AM204" s="85">
        <f t="shared" si="373"/>
        <v>6</v>
      </c>
      <c r="AN204" s="85">
        <f t="shared" si="373"/>
        <v>0</v>
      </c>
      <c r="AO204" s="85">
        <f t="shared" si="373"/>
        <v>2</v>
      </c>
      <c r="AP204" s="85">
        <f t="shared" si="373"/>
        <v>2</v>
      </c>
      <c r="AQ204" s="85">
        <f t="shared" si="373"/>
        <v>3</v>
      </c>
      <c r="AR204" s="85">
        <f t="shared" si="373"/>
        <v>3</v>
      </c>
      <c r="AS204" s="85">
        <f t="shared" si="373"/>
        <v>2</v>
      </c>
      <c r="AT204" s="85">
        <f t="shared" si="373"/>
        <v>1</v>
      </c>
      <c r="AU204" s="85">
        <f t="shared" si="373"/>
        <v>0</v>
      </c>
      <c r="AV204" s="85">
        <f t="shared" si="373"/>
        <v>1</v>
      </c>
      <c r="AW204" s="85">
        <f t="shared" si="373"/>
        <v>1</v>
      </c>
      <c r="AX204" s="85">
        <f t="shared" si="373"/>
        <v>0</v>
      </c>
      <c r="AY204" s="85">
        <f t="shared" si="373"/>
        <v>0</v>
      </c>
      <c r="AZ204" s="85">
        <f t="shared" si="373"/>
        <v>0</v>
      </c>
      <c r="BA204" s="85">
        <f t="shared" si="373"/>
        <v>0</v>
      </c>
      <c r="BB204" s="85">
        <f t="shared" si="373"/>
        <v>1</v>
      </c>
      <c r="BC204" s="85">
        <f t="shared" si="373"/>
        <v>2</v>
      </c>
      <c r="BD204" s="85">
        <f t="shared" si="373"/>
        <v>2</v>
      </c>
      <c r="BE204" s="85">
        <f t="shared" si="373"/>
        <v>9</v>
      </c>
      <c r="BF204" s="85">
        <f t="shared" si="373"/>
        <v>4</v>
      </c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/>
      <c r="BU204" s="108"/>
      <c r="BV204" s="108"/>
      <c r="BW204" s="108"/>
      <c r="BX204" s="108"/>
      <c r="BY204" s="108"/>
      <c r="BZ204" s="108"/>
      <c r="CA204" s="101">
        <v>77</v>
      </c>
    </row>
    <row r="205" spans="3:79" x14ac:dyDescent="0.25">
      <c r="C205" t="str">
        <f t="shared" si="370"/>
        <v xml:space="preserve">Ravenna </v>
      </c>
      <c r="D205" s="105">
        <f ca="1">HLOOKUP(Italia!$B$170,$F$128:$BZ$235,$CA205,FALSE)</f>
        <v>6</v>
      </c>
      <c r="G205" s="85">
        <f t="shared" ref="G205:BF205" si="374">+G78-F78</f>
        <v>1</v>
      </c>
      <c r="H205" s="85">
        <f t="shared" si="374"/>
        <v>5</v>
      </c>
      <c r="I205" s="85">
        <f t="shared" si="374"/>
        <v>2</v>
      </c>
      <c r="J205" s="85">
        <f t="shared" si="374"/>
        <v>3</v>
      </c>
      <c r="K205" s="85">
        <f t="shared" si="374"/>
        <v>6</v>
      </c>
      <c r="L205" s="85">
        <f t="shared" si="374"/>
        <v>5</v>
      </c>
      <c r="M205" s="85">
        <f t="shared" si="374"/>
        <v>7</v>
      </c>
      <c r="N205" s="85">
        <f t="shared" si="374"/>
        <v>10</v>
      </c>
      <c r="O205" s="85">
        <f t="shared" si="374"/>
        <v>14</v>
      </c>
      <c r="P205" s="85">
        <f t="shared" si="374"/>
        <v>23</v>
      </c>
      <c r="Q205" s="85">
        <f t="shared" si="374"/>
        <v>22</v>
      </c>
      <c r="R205" s="85">
        <f t="shared" si="374"/>
        <v>14</v>
      </c>
      <c r="S205" s="85">
        <f t="shared" si="374"/>
        <v>10</v>
      </c>
      <c r="T205" s="85">
        <f t="shared" si="374"/>
        <v>29</v>
      </c>
      <c r="U205" s="85">
        <f t="shared" si="374"/>
        <v>32</v>
      </c>
      <c r="V205" s="85">
        <f t="shared" si="374"/>
        <v>28</v>
      </c>
      <c r="W205" s="85">
        <f t="shared" si="374"/>
        <v>74</v>
      </c>
      <c r="X205" s="85">
        <f t="shared" si="374"/>
        <v>22</v>
      </c>
      <c r="Y205" s="85">
        <f t="shared" si="374"/>
        <v>33</v>
      </c>
      <c r="Z205" s="85">
        <f t="shared" si="374"/>
        <v>26</v>
      </c>
      <c r="AA205" s="85">
        <f t="shared" si="374"/>
        <v>19</v>
      </c>
      <c r="AB205" s="85">
        <f t="shared" si="374"/>
        <v>64</v>
      </c>
      <c r="AC205" s="85">
        <f t="shared" si="374"/>
        <v>37</v>
      </c>
      <c r="AD205" s="85">
        <f t="shared" si="374"/>
        <v>33</v>
      </c>
      <c r="AE205" s="85">
        <f t="shared" si="374"/>
        <v>32</v>
      </c>
      <c r="AF205" s="85">
        <f t="shared" si="374"/>
        <v>15</v>
      </c>
      <c r="AG205" s="85">
        <f t="shared" si="374"/>
        <v>12</v>
      </c>
      <c r="AH205" s="85">
        <f t="shared" si="374"/>
        <v>25</v>
      </c>
      <c r="AI205" s="85">
        <f t="shared" si="374"/>
        <v>22</v>
      </c>
      <c r="AJ205" s="85">
        <f t="shared" si="374"/>
        <v>29</v>
      </c>
      <c r="AK205" s="85">
        <f t="shared" si="374"/>
        <v>32</v>
      </c>
      <c r="AL205" s="85">
        <f t="shared" si="374"/>
        <v>20</v>
      </c>
      <c r="AM205" s="85">
        <f t="shared" si="374"/>
        <v>20</v>
      </c>
      <c r="AN205" s="85">
        <f t="shared" si="374"/>
        <v>10</v>
      </c>
      <c r="AO205" s="85">
        <f t="shared" si="374"/>
        <v>8</v>
      </c>
      <c r="AP205" s="85">
        <f t="shared" si="374"/>
        <v>5</v>
      </c>
      <c r="AQ205" s="85">
        <f t="shared" si="374"/>
        <v>25</v>
      </c>
      <c r="AR205" s="85">
        <f t="shared" si="374"/>
        <v>13</v>
      </c>
      <c r="AS205" s="85">
        <f t="shared" si="374"/>
        <v>12</v>
      </c>
      <c r="AT205" s="85">
        <f t="shared" si="374"/>
        <v>26</v>
      </c>
      <c r="AU205" s="85">
        <f t="shared" si="374"/>
        <v>53</v>
      </c>
      <c r="AV205" s="85">
        <f t="shared" si="374"/>
        <v>9</v>
      </c>
      <c r="AW205" s="85">
        <f t="shared" si="374"/>
        <v>15</v>
      </c>
      <c r="AX205" s="85">
        <f t="shared" si="374"/>
        <v>6</v>
      </c>
      <c r="AY205" s="85">
        <f t="shared" si="374"/>
        <v>11</v>
      </c>
      <c r="AZ205" s="85">
        <f t="shared" si="374"/>
        <v>5</v>
      </c>
      <c r="BA205" s="85">
        <f t="shared" si="374"/>
        <v>8</v>
      </c>
      <c r="BB205" s="85">
        <f t="shared" si="374"/>
        <v>3</v>
      </c>
      <c r="BC205" s="85">
        <f t="shared" si="374"/>
        <v>4</v>
      </c>
      <c r="BD205" s="85">
        <f t="shared" si="374"/>
        <v>15</v>
      </c>
      <c r="BE205" s="85">
        <f t="shared" si="374"/>
        <v>7</v>
      </c>
      <c r="BF205" s="85">
        <f t="shared" si="374"/>
        <v>6</v>
      </c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8"/>
      <c r="BW205" s="108"/>
      <c r="BX205" s="108"/>
      <c r="BY205" s="108"/>
      <c r="BZ205" s="108"/>
      <c r="CA205" s="101">
        <v>78</v>
      </c>
    </row>
    <row r="206" spans="3:79" x14ac:dyDescent="0.25">
      <c r="C206" t="str">
        <f>+C79</f>
        <v xml:space="preserve">Reggio di Calabria </v>
      </c>
      <c r="D206" s="105">
        <f ca="1">HLOOKUP(Italia!$B$170,$F$128:$BZ$235,$CA206,FALSE)</f>
        <v>1</v>
      </c>
      <c r="G206" s="85">
        <f t="shared" ref="G206:BF206" si="375">+G79-F79</f>
        <v>0</v>
      </c>
      <c r="H206" s="85">
        <f t="shared" si="375"/>
        <v>1</v>
      </c>
      <c r="I206" s="85">
        <f t="shared" si="375"/>
        <v>0</v>
      </c>
      <c r="J206" s="85">
        <f t="shared" si="375"/>
        <v>0</v>
      </c>
      <c r="K206" s="85">
        <f t="shared" si="375"/>
        <v>1</v>
      </c>
      <c r="L206" s="85">
        <f t="shared" si="375"/>
        <v>1</v>
      </c>
      <c r="M206" s="85">
        <f t="shared" si="375"/>
        <v>3</v>
      </c>
      <c r="N206" s="85">
        <f t="shared" si="375"/>
        <v>5</v>
      </c>
      <c r="O206" s="85">
        <f t="shared" si="375"/>
        <v>2</v>
      </c>
      <c r="P206" s="85">
        <f t="shared" si="375"/>
        <v>5</v>
      </c>
      <c r="Q206" s="85">
        <f t="shared" si="375"/>
        <v>4</v>
      </c>
      <c r="R206" s="85">
        <f t="shared" si="375"/>
        <v>0</v>
      </c>
      <c r="S206" s="85">
        <f t="shared" si="375"/>
        <v>24</v>
      </c>
      <c r="T206" s="85">
        <f t="shared" si="375"/>
        <v>1</v>
      </c>
      <c r="U206" s="85">
        <f t="shared" si="375"/>
        <v>10</v>
      </c>
      <c r="V206" s="85">
        <f t="shared" si="375"/>
        <v>16</v>
      </c>
      <c r="W206" s="85">
        <f t="shared" si="375"/>
        <v>11</v>
      </c>
      <c r="X206" s="85">
        <f t="shared" si="375"/>
        <v>4</v>
      </c>
      <c r="Y206" s="85">
        <f t="shared" si="375"/>
        <v>6</v>
      </c>
      <c r="Z206" s="85">
        <f t="shared" si="375"/>
        <v>3</v>
      </c>
      <c r="AA206" s="85">
        <f t="shared" si="375"/>
        <v>8</v>
      </c>
      <c r="AB206" s="85">
        <f t="shared" si="375"/>
        <v>18</v>
      </c>
      <c r="AC206" s="85">
        <f t="shared" si="375"/>
        <v>17</v>
      </c>
      <c r="AD206" s="85">
        <f t="shared" si="375"/>
        <v>15</v>
      </c>
      <c r="AE206" s="85">
        <f t="shared" si="375"/>
        <v>34</v>
      </c>
      <c r="AF206" s="85">
        <f t="shared" si="375"/>
        <v>1</v>
      </c>
      <c r="AG206" s="85">
        <f t="shared" si="375"/>
        <v>5</v>
      </c>
      <c r="AH206" s="85">
        <f t="shared" si="375"/>
        <v>6</v>
      </c>
      <c r="AI206" s="85">
        <f t="shared" si="375"/>
        <v>6</v>
      </c>
      <c r="AJ206" s="85">
        <f t="shared" si="375"/>
        <v>11</v>
      </c>
      <c r="AK206" s="85">
        <f t="shared" si="375"/>
        <v>4</v>
      </c>
      <c r="AL206" s="85">
        <f t="shared" si="375"/>
        <v>15</v>
      </c>
      <c r="AM206" s="85">
        <f t="shared" si="375"/>
        <v>6</v>
      </c>
      <c r="AN206" s="85">
        <f t="shared" si="375"/>
        <v>0</v>
      </c>
      <c r="AO206" s="85">
        <f t="shared" si="375"/>
        <v>5</v>
      </c>
      <c r="AP206" s="85">
        <f t="shared" si="375"/>
        <v>2</v>
      </c>
      <c r="AQ206" s="85">
        <f t="shared" si="375"/>
        <v>6</v>
      </c>
      <c r="AR206" s="85">
        <f t="shared" si="375"/>
        <v>4</v>
      </c>
      <c r="AS206" s="85">
        <f t="shared" si="375"/>
        <v>3</v>
      </c>
      <c r="AT206" s="85">
        <f t="shared" si="375"/>
        <v>0</v>
      </c>
      <c r="AU206" s="85">
        <f t="shared" si="375"/>
        <v>5</v>
      </c>
      <c r="AV206" s="85">
        <f t="shared" si="375"/>
        <v>8</v>
      </c>
      <c r="AW206" s="85">
        <f t="shared" si="375"/>
        <v>-7</v>
      </c>
      <c r="AX206" s="85">
        <f t="shared" si="375"/>
        <v>-29</v>
      </c>
      <c r="AY206" s="85">
        <f t="shared" si="375"/>
        <v>0</v>
      </c>
      <c r="AZ206" s="85">
        <f t="shared" si="375"/>
        <v>1</v>
      </c>
      <c r="BA206" s="85">
        <f t="shared" si="375"/>
        <v>2</v>
      </c>
      <c r="BB206" s="85">
        <f t="shared" si="375"/>
        <v>0</v>
      </c>
      <c r="BC206" s="85">
        <f t="shared" si="375"/>
        <v>4</v>
      </c>
      <c r="BD206" s="85">
        <f t="shared" si="375"/>
        <v>1</v>
      </c>
      <c r="BE206" s="85">
        <f t="shared" si="375"/>
        <v>0</v>
      </c>
      <c r="BF206" s="85">
        <f t="shared" si="375"/>
        <v>1</v>
      </c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/>
      <c r="BV206" s="108"/>
      <c r="BW206" s="108"/>
      <c r="BX206" s="108"/>
      <c r="BY206" s="108"/>
      <c r="BZ206" s="108"/>
      <c r="CA206" s="101">
        <v>79</v>
      </c>
    </row>
    <row r="207" spans="3:79" x14ac:dyDescent="0.25">
      <c r="C207" t="str">
        <f t="shared" ref="C207:C213" si="376">+C80</f>
        <v xml:space="preserve">Reggio nell'Emilia </v>
      </c>
      <c r="D207" s="105">
        <f ca="1">HLOOKUP(Italia!$B$170,$F$128:$BZ$235,$CA207,FALSE)</f>
        <v>32</v>
      </c>
      <c r="G207" s="85">
        <f t="shared" ref="G207:BF207" si="377">+G80-F80</f>
        <v>11</v>
      </c>
      <c r="H207" s="85">
        <f t="shared" si="377"/>
        <v>13</v>
      </c>
      <c r="I207" s="85">
        <f t="shared" si="377"/>
        <v>4</v>
      </c>
      <c r="J207" s="85">
        <f t="shared" si="377"/>
        <v>22</v>
      </c>
      <c r="K207" s="85">
        <f t="shared" si="377"/>
        <v>33</v>
      </c>
      <c r="L207" s="85">
        <f t="shared" si="377"/>
        <v>1</v>
      </c>
      <c r="M207" s="85">
        <f t="shared" si="377"/>
        <v>10</v>
      </c>
      <c r="N207" s="85">
        <f t="shared" si="377"/>
        <v>9</v>
      </c>
      <c r="O207" s="85">
        <f t="shared" si="377"/>
        <v>15</v>
      </c>
      <c r="P207" s="85">
        <f t="shared" si="377"/>
        <v>15</v>
      </c>
      <c r="Q207" s="85">
        <f t="shared" si="377"/>
        <v>32</v>
      </c>
      <c r="R207" s="85">
        <f t="shared" si="377"/>
        <v>56</v>
      </c>
      <c r="S207" s="85">
        <f t="shared" si="377"/>
        <v>58</v>
      </c>
      <c r="T207" s="85">
        <f t="shared" si="377"/>
        <v>115</v>
      </c>
      <c r="U207" s="85">
        <f t="shared" si="377"/>
        <v>194</v>
      </c>
      <c r="V207" s="85">
        <f t="shared" si="377"/>
        <v>165</v>
      </c>
      <c r="W207" s="85">
        <f t="shared" si="377"/>
        <v>204</v>
      </c>
      <c r="X207" s="85">
        <f t="shared" si="377"/>
        <v>190</v>
      </c>
      <c r="Y207" s="85">
        <f t="shared" si="377"/>
        <v>202</v>
      </c>
      <c r="Z207" s="85">
        <f t="shared" si="377"/>
        <v>68</v>
      </c>
      <c r="AA207" s="85">
        <f t="shared" si="377"/>
        <v>149</v>
      </c>
      <c r="AB207" s="85">
        <f t="shared" si="377"/>
        <v>112</v>
      </c>
      <c r="AC207" s="85">
        <f t="shared" si="377"/>
        <v>163</v>
      </c>
      <c r="AD207" s="85">
        <f t="shared" si="377"/>
        <v>135</v>
      </c>
      <c r="AE207" s="85">
        <f t="shared" si="377"/>
        <v>150</v>
      </c>
      <c r="AF207" s="85">
        <f t="shared" si="377"/>
        <v>62</v>
      </c>
      <c r="AG207" s="85">
        <f t="shared" si="377"/>
        <v>99</v>
      </c>
      <c r="AH207" s="85">
        <f t="shared" si="377"/>
        <v>246</v>
      </c>
      <c r="AI207" s="85">
        <f t="shared" si="377"/>
        <v>112</v>
      </c>
      <c r="AJ207" s="85">
        <f t="shared" si="377"/>
        <v>135</v>
      </c>
      <c r="AK207" s="85">
        <f t="shared" si="377"/>
        <v>108</v>
      </c>
      <c r="AL207" s="85">
        <f t="shared" si="377"/>
        <v>158</v>
      </c>
      <c r="AM207" s="85">
        <f t="shared" si="377"/>
        <v>101</v>
      </c>
      <c r="AN207" s="85">
        <f t="shared" si="377"/>
        <v>48</v>
      </c>
      <c r="AO207" s="85">
        <f t="shared" si="377"/>
        <v>137</v>
      </c>
      <c r="AP207" s="85">
        <f t="shared" si="377"/>
        <v>153</v>
      </c>
      <c r="AQ207" s="85">
        <f t="shared" si="377"/>
        <v>125</v>
      </c>
      <c r="AR207" s="85">
        <f t="shared" si="377"/>
        <v>135</v>
      </c>
      <c r="AS207" s="85">
        <f t="shared" si="377"/>
        <v>84</v>
      </c>
      <c r="AT207" s="85">
        <f t="shared" si="377"/>
        <v>39</v>
      </c>
      <c r="AU207" s="85">
        <f t="shared" si="377"/>
        <v>59</v>
      </c>
      <c r="AV207" s="85">
        <f t="shared" si="377"/>
        <v>35</v>
      </c>
      <c r="AW207" s="85">
        <f t="shared" si="377"/>
        <v>71</v>
      </c>
      <c r="AX207" s="85">
        <f t="shared" si="377"/>
        <v>37</v>
      </c>
      <c r="AY207" s="85">
        <f t="shared" si="377"/>
        <v>127</v>
      </c>
      <c r="AZ207" s="85">
        <f t="shared" si="377"/>
        <v>101</v>
      </c>
      <c r="BA207" s="85">
        <f t="shared" si="377"/>
        <v>34</v>
      </c>
      <c r="BB207" s="85">
        <f t="shared" si="377"/>
        <v>17</v>
      </c>
      <c r="BC207" s="85">
        <f t="shared" si="377"/>
        <v>68</v>
      </c>
      <c r="BD207" s="85">
        <f t="shared" si="377"/>
        <v>45</v>
      </c>
      <c r="BE207" s="85">
        <f t="shared" si="377"/>
        <v>38</v>
      </c>
      <c r="BF207" s="85">
        <f t="shared" si="377"/>
        <v>32</v>
      </c>
      <c r="BG207" s="108"/>
      <c r="BH207" s="108"/>
      <c r="BI207" s="108"/>
      <c r="BJ207" s="108"/>
      <c r="BK207" s="108"/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8"/>
      <c r="BW207" s="108"/>
      <c r="BX207" s="108"/>
      <c r="BY207" s="108"/>
      <c r="BZ207" s="108"/>
      <c r="CA207" s="101">
        <v>80</v>
      </c>
    </row>
    <row r="208" spans="3:79" x14ac:dyDescent="0.25">
      <c r="C208" t="str">
        <f t="shared" si="376"/>
        <v xml:space="preserve">Rieti </v>
      </c>
      <c r="D208" s="105">
        <f ca="1">HLOOKUP(Italia!$B$170,$F$128:$BZ$235,$CA208,FALSE)</f>
        <v>1</v>
      </c>
      <c r="G208" s="85">
        <f t="shared" ref="G208:BF208" si="378">+G81-F81</f>
        <v>0</v>
      </c>
      <c r="H208" s="85">
        <f t="shared" si="378"/>
        <v>0</v>
      </c>
      <c r="I208" s="85">
        <f t="shared" si="378"/>
        <v>0</v>
      </c>
      <c r="J208" s="85">
        <f t="shared" si="378"/>
        <v>0</v>
      </c>
      <c r="K208" s="85">
        <f t="shared" si="378"/>
        <v>0</v>
      </c>
      <c r="L208" s="85">
        <f t="shared" si="378"/>
        <v>1</v>
      </c>
      <c r="M208" s="85">
        <f t="shared" si="378"/>
        <v>2</v>
      </c>
      <c r="N208" s="85">
        <f t="shared" si="378"/>
        <v>-1</v>
      </c>
      <c r="O208" s="85">
        <f t="shared" si="378"/>
        <v>1</v>
      </c>
      <c r="P208" s="85">
        <f t="shared" si="378"/>
        <v>0</v>
      </c>
      <c r="Q208" s="85">
        <f t="shared" si="378"/>
        <v>1</v>
      </c>
      <c r="R208" s="85">
        <f t="shared" si="378"/>
        <v>7</v>
      </c>
      <c r="S208" s="85">
        <f t="shared" si="378"/>
        <v>1</v>
      </c>
      <c r="T208" s="85">
        <f t="shared" si="378"/>
        <v>0</v>
      </c>
      <c r="U208" s="85">
        <f t="shared" si="378"/>
        <v>6</v>
      </c>
      <c r="V208" s="85">
        <f t="shared" si="378"/>
        <v>0</v>
      </c>
      <c r="W208" s="85">
        <f t="shared" si="378"/>
        <v>6</v>
      </c>
      <c r="X208" s="85">
        <f t="shared" si="378"/>
        <v>0</v>
      </c>
      <c r="Y208" s="85">
        <f t="shared" si="378"/>
        <v>7</v>
      </c>
      <c r="Z208" s="85">
        <f t="shared" si="378"/>
        <v>2</v>
      </c>
      <c r="AA208" s="85">
        <f t="shared" si="378"/>
        <v>6</v>
      </c>
      <c r="AB208" s="85">
        <f t="shared" si="378"/>
        <v>2</v>
      </c>
      <c r="AC208" s="85">
        <f t="shared" si="378"/>
        <v>2</v>
      </c>
      <c r="AD208" s="85">
        <f t="shared" si="378"/>
        <v>19</v>
      </c>
      <c r="AE208" s="85">
        <f t="shared" si="378"/>
        <v>14</v>
      </c>
      <c r="AF208" s="85">
        <f t="shared" si="378"/>
        <v>29</v>
      </c>
      <c r="AG208" s="85">
        <f t="shared" si="378"/>
        <v>27</v>
      </c>
      <c r="AH208" s="85">
        <f t="shared" si="378"/>
        <v>61</v>
      </c>
      <c r="AI208" s="85">
        <f t="shared" si="378"/>
        <v>-5</v>
      </c>
      <c r="AJ208" s="85">
        <f t="shared" si="378"/>
        <v>0</v>
      </c>
      <c r="AK208" s="85">
        <f t="shared" si="378"/>
        <v>0</v>
      </c>
      <c r="AL208" s="85">
        <f t="shared" si="378"/>
        <v>1</v>
      </c>
      <c r="AM208" s="85">
        <f t="shared" si="378"/>
        <v>77</v>
      </c>
      <c r="AN208" s="85">
        <f t="shared" si="378"/>
        <v>2</v>
      </c>
      <c r="AO208" s="85">
        <f t="shared" si="378"/>
        <v>1</v>
      </c>
      <c r="AP208" s="85">
        <f t="shared" si="378"/>
        <v>0</v>
      </c>
      <c r="AQ208" s="85">
        <f t="shared" si="378"/>
        <v>1</v>
      </c>
      <c r="AR208" s="85">
        <f t="shared" si="378"/>
        <v>3</v>
      </c>
      <c r="AS208" s="85">
        <f t="shared" si="378"/>
        <v>3</v>
      </c>
      <c r="AT208" s="85">
        <f t="shared" si="378"/>
        <v>0</v>
      </c>
      <c r="AU208" s="85">
        <f t="shared" si="378"/>
        <v>0</v>
      </c>
      <c r="AV208" s="85">
        <f t="shared" si="378"/>
        <v>1</v>
      </c>
      <c r="AW208" s="85">
        <f t="shared" si="378"/>
        <v>0</v>
      </c>
      <c r="AX208" s="85">
        <f t="shared" si="378"/>
        <v>1</v>
      </c>
      <c r="AY208" s="85">
        <f t="shared" si="378"/>
        <v>2</v>
      </c>
      <c r="AZ208" s="85">
        <f t="shared" si="378"/>
        <v>0</v>
      </c>
      <c r="BA208" s="85">
        <f t="shared" si="378"/>
        <v>1</v>
      </c>
      <c r="BB208" s="85">
        <f t="shared" si="378"/>
        <v>0</v>
      </c>
      <c r="BC208" s="85">
        <f t="shared" si="378"/>
        <v>1</v>
      </c>
      <c r="BD208" s="85">
        <f t="shared" si="378"/>
        <v>9</v>
      </c>
      <c r="BE208" s="85">
        <f t="shared" si="378"/>
        <v>21</v>
      </c>
      <c r="BF208" s="85">
        <f t="shared" si="378"/>
        <v>1</v>
      </c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/>
      <c r="BU208" s="108"/>
      <c r="BV208" s="108"/>
      <c r="BW208" s="108"/>
      <c r="BX208" s="108"/>
      <c r="BY208" s="108"/>
      <c r="BZ208" s="108"/>
      <c r="CA208" s="101">
        <v>81</v>
      </c>
    </row>
    <row r="209" spans="3:79" x14ac:dyDescent="0.25">
      <c r="C209" t="str">
        <f t="shared" si="376"/>
        <v xml:space="preserve">Rimini </v>
      </c>
      <c r="D209" s="105">
        <f ca="1">HLOOKUP(Italia!$B$170,$F$128:$BZ$235,$CA209,FALSE)</f>
        <v>7</v>
      </c>
      <c r="G209" s="85">
        <f t="shared" ref="G209:BF209" si="379">+G82-F82</f>
        <v>35</v>
      </c>
      <c r="H209" s="85">
        <f t="shared" si="379"/>
        <v>25</v>
      </c>
      <c r="I209" s="85">
        <f t="shared" si="379"/>
        <v>11</v>
      </c>
      <c r="J209" s="85">
        <f t="shared" si="379"/>
        <v>9</v>
      </c>
      <c r="K209" s="85">
        <f t="shared" si="379"/>
        <v>51</v>
      </c>
      <c r="L209" s="85">
        <f t="shared" si="379"/>
        <v>42</v>
      </c>
      <c r="M209" s="85">
        <f t="shared" si="379"/>
        <v>39</v>
      </c>
      <c r="N209" s="85">
        <f t="shared" si="379"/>
        <v>67</v>
      </c>
      <c r="O209" s="85">
        <f t="shared" si="379"/>
        <v>51</v>
      </c>
      <c r="P209" s="85">
        <f t="shared" si="379"/>
        <v>35</v>
      </c>
      <c r="Q209" s="85">
        <f t="shared" si="379"/>
        <v>27</v>
      </c>
      <c r="R209" s="85">
        <f t="shared" si="379"/>
        <v>84</v>
      </c>
      <c r="S209" s="85">
        <f t="shared" si="379"/>
        <v>0</v>
      </c>
      <c r="T209" s="85">
        <f t="shared" si="379"/>
        <v>104</v>
      </c>
      <c r="U209" s="85">
        <f t="shared" si="379"/>
        <v>78</v>
      </c>
      <c r="V209" s="85">
        <f t="shared" si="379"/>
        <v>66</v>
      </c>
      <c r="W209" s="85">
        <f t="shared" si="379"/>
        <v>69</v>
      </c>
      <c r="X209" s="85">
        <f t="shared" si="379"/>
        <v>116</v>
      </c>
      <c r="Y209" s="85">
        <f t="shared" si="379"/>
        <v>93</v>
      </c>
      <c r="Z209" s="85">
        <f t="shared" si="379"/>
        <v>49</v>
      </c>
      <c r="AA209" s="85">
        <f t="shared" si="379"/>
        <v>52</v>
      </c>
      <c r="AB209" s="85">
        <f t="shared" si="379"/>
        <v>53</v>
      </c>
      <c r="AC209" s="85">
        <f t="shared" si="379"/>
        <v>75</v>
      </c>
      <c r="AD209" s="85">
        <f t="shared" si="379"/>
        <v>59</v>
      </c>
      <c r="AE209" s="85">
        <f t="shared" si="379"/>
        <v>34</v>
      </c>
      <c r="AF209" s="85">
        <f t="shared" si="379"/>
        <v>25</v>
      </c>
      <c r="AG209" s="85">
        <f t="shared" si="379"/>
        <v>25</v>
      </c>
      <c r="AH209" s="85">
        <f t="shared" si="379"/>
        <v>38</v>
      </c>
      <c r="AI209" s="85">
        <f t="shared" si="379"/>
        <v>11</v>
      </c>
      <c r="AJ209" s="85">
        <f t="shared" si="379"/>
        <v>55</v>
      </c>
      <c r="AK209" s="85">
        <f t="shared" si="379"/>
        <v>12</v>
      </c>
      <c r="AL209" s="85">
        <f t="shared" si="379"/>
        <v>30</v>
      </c>
      <c r="AM209" s="85">
        <f t="shared" si="379"/>
        <v>22</v>
      </c>
      <c r="AN209" s="85">
        <f t="shared" si="379"/>
        <v>9</v>
      </c>
      <c r="AO209" s="85">
        <f t="shared" si="379"/>
        <v>12</v>
      </c>
      <c r="AP209" s="85">
        <f t="shared" si="379"/>
        <v>17</v>
      </c>
      <c r="AQ209" s="85">
        <f t="shared" si="379"/>
        <v>38</v>
      </c>
      <c r="AR209" s="85">
        <f t="shared" si="379"/>
        <v>26</v>
      </c>
      <c r="AS209" s="85">
        <f t="shared" si="379"/>
        <v>29</v>
      </c>
      <c r="AT209" s="85">
        <f t="shared" si="379"/>
        <v>21</v>
      </c>
      <c r="AU209" s="85">
        <f t="shared" si="379"/>
        <v>13</v>
      </c>
      <c r="AV209" s="85">
        <f t="shared" si="379"/>
        <v>9</v>
      </c>
      <c r="AW209" s="85">
        <f t="shared" si="379"/>
        <v>25</v>
      </c>
      <c r="AX209" s="85">
        <f t="shared" si="379"/>
        <v>17</v>
      </c>
      <c r="AY209" s="85">
        <f t="shared" si="379"/>
        <v>14</v>
      </c>
      <c r="AZ209" s="85">
        <f t="shared" si="379"/>
        <v>13</v>
      </c>
      <c r="BA209" s="85">
        <f t="shared" si="379"/>
        <v>28</v>
      </c>
      <c r="BB209" s="85">
        <f t="shared" si="379"/>
        <v>6</v>
      </c>
      <c r="BC209" s="85">
        <f t="shared" si="379"/>
        <v>22</v>
      </c>
      <c r="BD209" s="85">
        <f t="shared" si="379"/>
        <v>37</v>
      </c>
      <c r="BE209" s="85">
        <f t="shared" si="379"/>
        <v>16</v>
      </c>
      <c r="BF209" s="85">
        <f t="shared" si="379"/>
        <v>7</v>
      </c>
      <c r="BG209" s="108"/>
      <c r="BH209" s="108"/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/>
      <c r="BU209" s="108"/>
      <c r="BV209" s="108"/>
      <c r="BW209" s="108"/>
      <c r="BX209" s="108"/>
      <c r="BY209" s="108"/>
      <c r="BZ209" s="108"/>
      <c r="CA209" s="101">
        <v>82</v>
      </c>
    </row>
    <row r="210" spans="3:79" x14ac:dyDescent="0.25">
      <c r="C210" t="str">
        <f t="shared" si="376"/>
        <v xml:space="preserve">Roma </v>
      </c>
      <c r="D210" s="105">
        <f ca="1">HLOOKUP(Italia!$B$170,$F$128:$BZ$235,$CA210,FALSE)</f>
        <v>73</v>
      </c>
      <c r="G210" s="85">
        <f t="shared" ref="G210:BF210" si="380">+G83-F83</f>
        <v>13</v>
      </c>
      <c r="H210" s="85">
        <f t="shared" si="380"/>
        <v>7</v>
      </c>
      <c r="I210" s="85">
        <f t="shared" si="380"/>
        <v>22</v>
      </c>
      <c r="J210" s="85">
        <f t="shared" si="380"/>
        <v>6</v>
      </c>
      <c r="K210" s="85">
        <f t="shared" si="380"/>
        <v>14</v>
      </c>
      <c r="L210" s="85">
        <f t="shared" si="380"/>
        <v>-15</v>
      </c>
      <c r="M210" s="85">
        <f t="shared" si="380"/>
        <v>23</v>
      </c>
      <c r="N210" s="85">
        <f t="shared" si="380"/>
        <v>63</v>
      </c>
      <c r="O210" s="85">
        <f t="shared" si="380"/>
        <v>56</v>
      </c>
      <c r="P210" s="85">
        <f t="shared" si="380"/>
        <v>70</v>
      </c>
      <c r="Q210" s="85">
        <f t="shared" si="380"/>
        <v>66</v>
      </c>
      <c r="R210" s="85">
        <f t="shared" si="380"/>
        <v>58</v>
      </c>
      <c r="S210" s="85">
        <f t="shared" si="380"/>
        <v>74</v>
      </c>
      <c r="T210" s="85">
        <f t="shared" si="380"/>
        <v>104</v>
      </c>
      <c r="U210" s="85">
        <f t="shared" si="380"/>
        <v>88</v>
      </c>
      <c r="V210" s="85">
        <f t="shared" si="380"/>
        <v>77</v>
      </c>
      <c r="W210" s="85">
        <f t="shared" si="380"/>
        <v>138</v>
      </c>
      <c r="X210" s="85">
        <f t="shared" si="380"/>
        <v>156</v>
      </c>
      <c r="Y210" s="85">
        <f t="shared" si="380"/>
        <v>122</v>
      </c>
      <c r="Z210" s="85">
        <f t="shared" si="380"/>
        <v>116</v>
      </c>
      <c r="AA210" s="85">
        <f t="shared" si="380"/>
        <v>141</v>
      </c>
      <c r="AB210" s="85">
        <f t="shared" si="380"/>
        <v>139</v>
      </c>
      <c r="AC210" s="85">
        <f t="shared" si="380"/>
        <v>136</v>
      </c>
      <c r="AD210" s="85">
        <f t="shared" si="380"/>
        <v>136</v>
      </c>
      <c r="AE210" s="85">
        <f t="shared" si="380"/>
        <v>106</v>
      </c>
      <c r="AF210" s="85">
        <f t="shared" si="380"/>
        <v>123</v>
      </c>
      <c r="AG210" s="85">
        <f t="shared" si="380"/>
        <v>118</v>
      </c>
      <c r="AH210" s="85">
        <f t="shared" si="380"/>
        <v>74</v>
      </c>
      <c r="AI210" s="85">
        <f t="shared" si="380"/>
        <v>133</v>
      </c>
      <c r="AJ210" s="85">
        <f t="shared" si="380"/>
        <v>110</v>
      </c>
      <c r="AK210" s="85">
        <f t="shared" si="380"/>
        <v>117</v>
      </c>
      <c r="AL210" s="85">
        <f t="shared" si="380"/>
        <v>94</v>
      </c>
      <c r="AM210" s="85">
        <f t="shared" si="380"/>
        <v>55</v>
      </c>
      <c r="AN210" s="85">
        <f t="shared" si="380"/>
        <v>61</v>
      </c>
      <c r="AO210" s="85">
        <f t="shared" si="380"/>
        <v>80</v>
      </c>
      <c r="AP210" s="85">
        <f t="shared" si="380"/>
        <v>116</v>
      </c>
      <c r="AQ210" s="85">
        <f t="shared" si="380"/>
        <v>88</v>
      </c>
      <c r="AR210" s="85">
        <f t="shared" si="380"/>
        <v>105</v>
      </c>
      <c r="AS210" s="85">
        <f t="shared" si="380"/>
        <v>96</v>
      </c>
      <c r="AT210" s="85">
        <f t="shared" si="380"/>
        <v>116</v>
      </c>
      <c r="AU210" s="85">
        <f t="shared" si="380"/>
        <v>129</v>
      </c>
      <c r="AV210" s="85">
        <f t="shared" si="380"/>
        <v>105</v>
      </c>
      <c r="AW210" s="85">
        <f t="shared" si="380"/>
        <v>102</v>
      </c>
      <c r="AX210" s="85">
        <f t="shared" si="380"/>
        <v>121</v>
      </c>
      <c r="AY210" s="85">
        <f t="shared" si="380"/>
        <v>130</v>
      </c>
      <c r="AZ210" s="85">
        <f t="shared" si="380"/>
        <v>64</v>
      </c>
      <c r="BA210" s="85">
        <f t="shared" si="380"/>
        <v>51</v>
      </c>
      <c r="BB210" s="85">
        <f t="shared" si="380"/>
        <v>56</v>
      </c>
      <c r="BC210" s="85">
        <f t="shared" si="380"/>
        <v>68</v>
      </c>
      <c r="BD210" s="85">
        <f t="shared" si="380"/>
        <v>56</v>
      </c>
      <c r="BE210" s="85">
        <f t="shared" si="380"/>
        <v>48</v>
      </c>
      <c r="BF210" s="85">
        <f t="shared" si="380"/>
        <v>73</v>
      </c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/>
      <c r="BV210" s="108"/>
      <c r="BW210" s="108"/>
      <c r="BX210" s="108"/>
      <c r="BY210" s="108"/>
      <c r="BZ210" s="108"/>
      <c r="CA210" s="101">
        <v>83</v>
      </c>
    </row>
    <row r="211" spans="3:79" x14ac:dyDescent="0.25">
      <c r="C211" t="str">
        <f t="shared" si="376"/>
        <v xml:space="preserve">Rovigo </v>
      </c>
      <c r="D211" s="105">
        <f ca="1">HLOOKUP(Italia!$B$170,$F$128:$BZ$235,$CA211,FALSE)</f>
        <v>3</v>
      </c>
      <c r="G211" s="85">
        <f t="shared" ref="G211:BF211" si="381">+G84-F84</f>
        <v>1</v>
      </c>
      <c r="H211" s="85">
        <f t="shared" si="381"/>
        <v>0</v>
      </c>
      <c r="I211" s="85">
        <f t="shared" si="381"/>
        <v>0</v>
      </c>
      <c r="J211" s="85">
        <f t="shared" si="381"/>
        <v>0</v>
      </c>
      <c r="K211" s="85">
        <f t="shared" si="381"/>
        <v>2</v>
      </c>
      <c r="L211" s="85">
        <f t="shared" si="381"/>
        <v>3</v>
      </c>
      <c r="M211" s="85">
        <f t="shared" si="381"/>
        <v>4</v>
      </c>
      <c r="N211" s="85">
        <f t="shared" si="381"/>
        <v>-1</v>
      </c>
      <c r="O211" s="85">
        <f t="shared" si="381"/>
        <v>3</v>
      </c>
      <c r="P211" s="85">
        <f t="shared" si="381"/>
        <v>11</v>
      </c>
      <c r="Q211" s="85">
        <f t="shared" si="381"/>
        <v>0</v>
      </c>
      <c r="R211" s="85">
        <f t="shared" si="381"/>
        <v>0</v>
      </c>
      <c r="S211" s="85">
        <f t="shared" si="381"/>
        <v>1</v>
      </c>
      <c r="T211" s="85">
        <f t="shared" si="381"/>
        <v>5</v>
      </c>
      <c r="U211" s="85">
        <f t="shared" si="381"/>
        <v>19</v>
      </c>
      <c r="V211" s="85">
        <f t="shared" si="381"/>
        <v>15</v>
      </c>
      <c r="W211" s="85">
        <f t="shared" si="381"/>
        <v>1</v>
      </c>
      <c r="X211" s="85">
        <f t="shared" si="381"/>
        <v>8</v>
      </c>
      <c r="Y211" s="85">
        <f t="shared" si="381"/>
        <v>4</v>
      </c>
      <c r="Z211" s="85">
        <f t="shared" si="381"/>
        <v>2</v>
      </c>
      <c r="AA211" s="85">
        <f t="shared" si="381"/>
        <v>5</v>
      </c>
      <c r="AB211" s="85">
        <f t="shared" si="381"/>
        <v>23</v>
      </c>
      <c r="AC211" s="85">
        <f t="shared" si="381"/>
        <v>12</v>
      </c>
      <c r="AD211" s="85">
        <f t="shared" si="381"/>
        <v>0</v>
      </c>
      <c r="AE211" s="85">
        <f t="shared" si="381"/>
        <v>3</v>
      </c>
      <c r="AF211" s="85">
        <f t="shared" si="381"/>
        <v>6</v>
      </c>
      <c r="AG211" s="85">
        <f t="shared" si="381"/>
        <v>5</v>
      </c>
      <c r="AH211" s="85">
        <f t="shared" si="381"/>
        <v>4</v>
      </c>
      <c r="AI211" s="85">
        <f t="shared" si="381"/>
        <v>12</v>
      </c>
      <c r="AJ211" s="85">
        <f t="shared" si="381"/>
        <v>28</v>
      </c>
      <c r="AK211" s="85">
        <f t="shared" si="381"/>
        <v>4</v>
      </c>
      <c r="AL211" s="85">
        <f t="shared" si="381"/>
        <v>2</v>
      </c>
      <c r="AM211" s="85">
        <f t="shared" si="381"/>
        <v>17</v>
      </c>
      <c r="AN211" s="85">
        <f t="shared" si="381"/>
        <v>15</v>
      </c>
      <c r="AO211" s="85">
        <f t="shared" si="381"/>
        <v>14</v>
      </c>
      <c r="AP211" s="85">
        <f t="shared" si="381"/>
        <v>17</v>
      </c>
      <c r="AQ211" s="85">
        <f t="shared" si="381"/>
        <v>22</v>
      </c>
      <c r="AR211" s="85">
        <f t="shared" si="381"/>
        <v>3</v>
      </c>
      <c r="AS211" s="85">
        <f t="shared" si="381"/>
        <v>6</v>
      </c>
      <c r="AT211" s="85">
        <f t="shared" si="381"/>
        <v>0</v>
      </c>
      <c r="AU211" s="85">
        <f t="shared" si="381"/>
        <v>7</v>
      </c>
      <c r="AV211" s="85">
        <f t="shared" si="381"/>
        <v>4</v>
      </c>
      <c r="AW211" s="85">
        <f t="shared" si="381"/>
        <v>6</v>
      </c>
      <c r="AX211" s="85">
        <f t="shared" si="381"/>
        <v>4</v>
      </c>
      <c r="AY211" s="85">
        <f t="shared" si="381"/>
        <v>5</v>
      </c>
      <c r="AZ211" s="85">
        <f t="shared" si="381"/>
        <v>0</v>
      </c>
      <c r="BA211" s="85">
        <f t="shared" si="381"/>
        <v>1</v>
      </c>
      <c r="BB211" s="85">
        <f t="shared" si="381"/>
        <v>62</v>
      </c>
      <c r="BC211" s="85">
        <f t="shared" si="381"/>
        <v>31</v>
      </c>
      <c r="BD211" s="85">
        <f t="shared" si="381"/>
        <v>3</v>
      </c>
      <c r="BE211" s="85">
        <f t="shared" si="381"/>
        <v>10</v>
      </c>
      <c r="BF211" s="85">
        <f t="shared" si="381"/>
        <v>3</v>
      </c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/>
      <c r="BV211" s="108"/>
      <c r="BW211" s="108"/>
      <c r="BX211" s="108"/>
      <c r="BY211" s="108"/>
      <c r="BZ211" s="108"/>
      <c r="CA211" s="101">
        <v>84</v>
      </c>
    </row>
    <row r="212" spans="3:79" x14ac:dyDescent="0.25">
      <c r="C212" t="str">
        <f t="shared" si="376"/>
        <v xml:space="preserve">Salerno </v>
      </c>
      <c r="D212" s="105">
        <f ca="1">HLOOKUP(Italia!$B$170,$F$128:$BZ$235,$CA212,FALSE)</f>
        <v>2</v>
      </c>
      <c r="G212" s="85">
        <f t="shared" ref="G212:BF212" si="382">+G85-F85</f>
        <v>0</v>
      </c>
      <c r="H212" s="85">
        <f t="shared" si="382"/>
        <v>0</v>
      </c>
      <c r="I212" s="85">
        <f t="shared" si="382"/>
        <v>0</v>
      </c>
      <c r="J212" s="85">
        <f t="shared" si="382"/>
        <v>15</v>
      </c>
      <c r="K212" s="85">
        <f t="shared" si="382"/>
        <v>2</v>
      </c>
      <c r="L212" s="85">
        <f t="shared" si="382"/>
        <v>0</v>
      </c>
      <c r="M212" s="85">
        <f t="shared" si="382"/>
        <v>0</v>
      </c>
      <c r="N212" s="85">
        <f t="shared" si="382"/>
        <v>1</v>
      </c>
      <c r="O212" s="85">
        <f t="shared" si="382"/>
        <v>2</v>
      </c>
      <c r="P212" s="85">
        <f t="shared" si="382"/>
        <v>11</v>
      </c>
      <c r="Q212" s="85">
        <f t="shared" si="382"/>
        <v>18</v>
      </c>
      <c r="R212" s="85">
        <f t="shared" si="382"/>
        <v>8</v>
      </c>
      <c r="S212" s="85">
        <f t="shared" si="382"/>
        <v>8</v>
      </c>
      <c r="T212" s="85">
        <f t="shared" si="382"/>
        <v>0</v>
      </c>
      <c r="U212" s="85">
        <f t="shared" si="382"/>
        <v>27</v>
      </c>
      <c r="V212" s="85">
        <f t="shared" si="382"/>
        <v>23</v>
      </c>
      <c r="W212" s="85">
        <f t="shared" si="382"/>
        <v>11</v>
      </c>
      <c r="X212" s="85">
        <f t="shared" si="382"/>
        <v>31</v>
      </c>
      <c r="Y212" s="85">
        <f t="shared" si="382"/>
        <v>22</v>
      </c>
      <c r="Z212" s="85">
        <f t="shared" si="382"/>
        <v>3</v>
      </c>
      <c r="AA212" s="85">
        <f t="shared" si="382"/>
        <v>38</v>
      </c>
      <c r="AB212" s="85">
        <f t="shared" si="382"/>
        <v>24</v>
      </c>
      <c r="AC212" s="85">
        <f t="shared" si="382"/>
        <v>0</v>
      </c>
      <c r="AD212" s="85">
        <f t="shared" si="382"/>
        <v>63</v>
      </c>
      <c r="AE212" s="85">
        <f t="shared" si="382"/>
        <v>16</v>
      </c>
      <c r="AF212" s="85">
        <f t="shared" si="382"/>
        <v>15</v>
      </c>
      <c r="AG212" s="85">
        <f t="shared" si="382"/>
        <v>3</v>
      </c>
      <c r="AH212" s="85">
        <f t="shared" si="382"/>
        <v>19</v>
      </c>
      <c r="AI212" s="85">
        <f t="shared" si="382"/>
        <v>25</v>
      </c>
      <c r="AJ212" s="85">
        <f t="shared" si="382"/>
        <v>15</v>
      </c>
      <c r="AK212" s="85">
        <f t="shared" si="382"/>
        <v>26</v>
      </c>
      <c r="AL212" s="85">
        <f t="shared" si="382"/>
        <v>11</v>
      </c>
      <c r="AM212" s="85">
        <f t="shared" si="382"/>
        <v>25</v>
      </c>
      <c r="AN212" s="85">
        <f t="shared" si="382"/>
        <v>6</v>
      </c>
      <c r="AO212" s="85">
        <f t="shared" si="382"/>
        <v>21</v>
      </c>
      <c r="AP212" s="85">
        <f t="shared" si="382"/>
        <v>10</v>
      </c>
      <c r="AQ212" s="85">
        <f t="shared" si="382"/>
        <v>14</v>
      </c>
      <c r="AR212" s="85">
        <f t="shared" si="382"/>
        <v>20</v>
      </c>
      <c r="AS212" s="85">
        <f t="shared" si="382"/>
        <v>3</v>
      </c>
      <c r="AT212" s="85">
        <f t="shared" si="382"/>
        <v>5</v>
      </c>
      <c r="AU212" s="85">
        <f t="shared" si="382"/>
        <v>16</v>
      </c>
      <c r="AV212" s="85">
        <f t="shared" si="382"/>
        <v>7</v>
      </c>
      <c r="AW212" s="85">
        <f t="shared" si="382"/>
        <v>23</v>
      </c>
      <c r="AX212" s="85">
        <f t="shared" si="382"/>
        <v>12</v>
      </c>
      <c r="AY212" s="85">
        <f t="shared" si="382"/>
        <v>3</v>
      </c>
      <c r="AZ212" s="85">
        <f t="shared" si="382"/>
        <v>5</v>
      </c>
      <c r="BA212" s="85">
        <f t="shared" si="382"/>
        <v>15</v>
      </c>
      <c r="BB212" s="85">
        <f t="shared" si="382"/>
        <v>11</v>
      </c>
      <c r="BC212" s="85">
        <f t="shared" si="382"/>
        <v>8</v>
      </c>
      <c r="BD212" s="85">
        <f t="shared" si="382"/>
        <v>-1</v>
      </c>
      <c r="BE212" s="85">
        <f t="shared" si="382"/>
        <v>3</v>
      </c>
      <c r="BF212" s="85">
        <f t="shared" si="382"/>
        <v>2</v>
      </c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1">
        <v>85</v>
      </c>
    </row>
    <row r="213" spans="3:79" x14ac:dyDescent="0.25">
      <c r="C213" t="str">
        <f t="shared" si="376"/>
        <v xml:space="preserve">Sassari </v>
      </c>
      <c r="D213" s="105">
        <f ca="1">HLOOKUP(Italia!$B$170,$F$128:$BZ$235,$CA213,FALSE)</f>
        <v>11</v>
      </c>
      <c r="G213" s="85">
        <f t="shared" ref="G213:BF213" si="383">+G86-F86</f>
        <v>0</v>
      </c>
      <c r="H213" s="85">
        <f t="shared" si="383"/>
        <v>0</v>
      </c>
      <c r="I213" s="85">
        <f t="shared" si="383"/>
        <v>0</v>
      </c>
      <c r="J213" s="85">
        <f t="shared" si="383"/>
        <v>0</v>
      </c>
      <c r="K213" s="85">
        <f t="shared" si="383"/>
        <v>1</v>
      </c>
      <c r="L213" s="85">
        <f t="shared" si="383"/>
        <v>0</v>
      </c>
      <c r="M213" s="85">
        <f t="shared" si="383"/>
        <v>1</v>
      </c>
      <c r="N213" s="85">
        <f t="shared" si="383"/>
        <v>2</v>
      </c>
      <c r="O213" s="85">
        <f t="shared" si="383"/>
        <v>0</v>
      </c>
      <c r="P213" s="85">
        <f t="shared" si="383"/>
        <v>2</v>
      </c>
      <c r="Q213" s="85">
        <f t="shared" si="383"/>
        <v>29</v>
      </c>
      <c r="R213" s="85">
        <f t="shared" si="383"/>
        <v>22</v>
      </c>
      <c r="S213" s="85">
        <f t="shared" si="383"/>
        <v>6</v>
      </c>
      <c r="T213" s="85">
        <f t="shared" si="383"/>
        <v>11</v>
      </c>
      <c r="U213" s="85">
        <f t="shared" si="383"/>
        <v>60</v>
      </c>
      <c r="V213" s="85">
        <f t="shared" si="383"/>
        <v>82</v>
      </c>
      <c r="W213" s="85">
        <f t="shared" si="383"/>
        <v>35</v>
      </c>
      <c r="X213" s="85">
        <f t="shared" si="383"/>
        <v>2</v>
      </c>
      <c r="Y213" s="85">
        <f t="shared" si="383"/>
        <v>7</v>
      </c>
      <c r="Z213" s="85">
        <f t="shared" si="383"/>
        <v>49</v>
      </c>
      <c r="AA213" s="85">
        <f t="shared" si="383"/>
        <v>9</v>
      </c>
      <c r="AB213" s="85">
        <f t="shared" si="383"/>
        <v>13</v>
      </c>
      <c r="AC213" s="85">
        <f t="shared" si="383"/>
        <v>5</v>
      </c>
      <c r="AD213" s="85">
        <f t="shared" si="383"/>
        <v>71</v>
      </c>
      <c r="AE213" s="85">
        <f t="shared" si="383"/>
        <v>8</v>
      </c>
      <c r="AF213" s="85">
        <f t="shared" si="383"/>
        <v>39</v>
      </c>
      <c r="AG213" s="85">
        <f t="shared" si="383"/>
        <v>32</v>
      </c>
      <c r="AH213" s="85">
        <f t="shared" si="383"/>
        <v>11</v>
      </c>
      <c r="AI213" s="85">
        <f t="shared" si="383"/>
        <v>31</v>
      </c>
      <c r="AJ213" s="85">
        <f t="shared" si="383"/>
        <v>19</v>
      </c>
      <c r="AK213" s="85">
        <f t="shared" si="383"/>
        <v>38</v>
      </c>
      <c r="AL213" s="85">
        <f t="shared" si="383"/>
        <v>16</v>
      </c>
      <c r="AM213" s="85">
        <f t="shared" si="383"/>
        <v>9</v>
      </c>
      <c r="AN213" s="85">
        <f t="shared" si="383"/>
        <v>10</v>
      </c>
      <c r="AO213" s="85">
        <f t="shared" si="383"/>
        <v>34</v>
      </c>
      <c r="AP213" s="85">
        <f t="shared" si="383"/>
        <v>35</v>
      </c>
      <c r="AQ213" s="85">
        <f t="shared" si="383"/>
        <v>17</v>
      </c>
      <c r="AR213" s="85">
        <f t="shared" si="383"/>
        <v>18</v>
      </c>
      <c r="AS213" s="85">
        <f t="shared" si="383"/>
        <v>13</v>
      </c>
      <c r="AT213" s="85">
        <f t="shared" si="383"/>
        <v>8</v>
      </c>
      <c r="AU213" s="85">
        <f t="shared" si="383"/>
        <v>4</v>
      </c>
      <c r="AV213" s="85">
        <f t="shared" si="383"/>
        <v>14</v>
      </c>
      <c r="AW213" s="85">
        <f t="shared" si="383"/>
        <v>1</v>
      </c>
      <c r="AX213" s="85">
        <f t="shared" si="383"/>
        <v>10</v>
      </c>
      <c r="AY213" s="85">
        <f t="shared" si="383"/>
        <v>15</v>
      </c>
      <c r="AZ213" s="85">
        <f t="shared" si="383"/>
        <v>7</v>
      </c>
      <c r="BA213" s="85">
        <f t="shared" si="383"/>
        <v>2</v>
      </c>
      <c r="BB213" s="85">
        <f t="shared" si="383"/>
        <v>0</v>
      </c>
      <c r="BC213" s="85">
        <f t="shared" si="383"/>
        <v>6</v>
      </c>
      <c r="BD213" s="85">
        <f t="shared" si="383"/>
        <v>6</v>
      </c>
      <c r="BE213" s="85">
        <f t="shared" si="383"/>
        <v>1</v>
      </c>
      <c r="BF213" s="85">
        <f t="shared" si="383"/>
        <v>11</v>
      </c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1">
        <v>86</v>
      </c>
    </row>
    <row r="214" spans="3:79" x14ac:dyDescent="0.25">
      <c r="C214" t="str">
        <f>+C87</f>
        <v xml:space="preserve">Savona </v>
      </c>
      <c r="D214" s="105">
        <f ca="1">HLOOKUP(Italia!$B$170,$F$128:$BZ$235,$CA214,FALSE)</f>
        <v>57</v>
      </c>
      <c r="G214" s="85">
        <f t="shared" ref="G214:BF214" si="384">+G87-F87</f>
        <v>1</v>
      </c>
      <c r="H214" s="85">
        <f t="shared" si="384"/>
        <v>-5</v>
      </c>
      <c r="I214" s="85">
        <f t="shared" si="384"/>
        <v>4</v>
      </c>
      <c r="J214" s="85">
        <f t="shared" si="384"/>
        <v>6</v>
      </c>
      <c r="K214" s="85">
        <f t="shared" si="384"/>
        <v>10</v>
      </c>
      <c r="L214" s="85">
        <f t="shared" si="384"/>
        <v>3</v>
      </c>
      <c r="M214" s="85">
        <f t="shared" si="384"/>
        <v>4</v>
      </c>
      <c r="N214" s="85">
        <f t="shared" si="384"/>
        <v>10</v>
      </c>
      <c r="O214" s="85">
        <f t="shared" si="384"/>
        <v>10</v>
      </c>
      <c r="P214" s="85">
        <f t="shared" si="384"/>
        <v>25</v>
      </c>
      <c r="Q214" s="85">
        <f t="shared" si="384"/>
        <v>9</v>
      </c>
      <c r="R214" s="85">
        <f t="shared" si="384"/>
        <v>0</v>
      </c>
      <c r="S214" s="85">
        <f t="shared" si="384"/>
        <v>4</v>
      </c>
      <c r="T214" s="85">
        <f t="shared" si="384"/>
        <v>26</v>
      </c>
      <c r="U214" s="85">
        <f t="shared" si="384"/>
        <v>5</v>
      </c>
      <c r="V214" s="85">
        <f t="shared" si="384"/>
        <v>31</v>
      </c>
      <c r="W214" s="85">
        <f t="shared" si="384"/>
        <v>11</v>
      </c>
      <c r="X214" s="85">
        <f t="shared" si="384"/>
        <v>2</v>
      </c>
      <c r="Y214" s="85">
        <f t="shared" si="384"/>
        <v>10</v>
      </c>
      <c r="Z214" s="85">
        <f t="shared" si="384"/>
        <v>19</v>
      </c>
      <c r="AA214" s="85">
        <f t="shared" si="384"/>
        <v>6</v>
      </c>
      <c r="AB214" s="85">
        <f t="shared" si="384"/>
        <v>-1</v>
      </c>
      <c r="AC214" s="85">
        <f t="shared" si="384"/>
        <v>14</v>
      </c>
      <c r="AD214" s="85">
        <f t="shared" si="384"/>
        <v>-4</v>
      </c>
      <c r="AE214" s="85">
        <f t="shared" si="384"/>
        <v>20</v>
      </c>
      <c r="AF214" s="85">
        <f t="shared" si="384"/>
        <v>10</v>
      </c>
      <c r="AG214" s="85">
        <f t="shared" si="384"/>
        <v>0</v>
      </c>
      <c r="AH214" s="85">
        <f t="shared" si="384"/>
        <v>2</v>
      </c>
      <c r="AI214" s="85">
        <f t="shared" si="384"/>
        <v>-6</v>
      </c>
      <c r="AJ214" s="85">
        <f t="shared" si="384"/>
        <v>19</v>
      </c>
      <c r="AK214" s="85">
        <f t="shared" si="384"/>
        <v>-3</v>
      </c>
      <c r="AL214" s="85">
        <f t="shared" si="384"/>
        <v>473</v>
      </c>
      <c r="AM214" s="85">
        <f t="shared" si="384"/>
        <v>-39</v>
      </c>
      <c r="AN214" s="85">
        <f t="shared" si="384"/>
        <v>-186</v>
      </c>
      <c r="AO214" s="85">
        <f t="shared" si="384"/>
        <v>145</v>
      </c>
      <c r="AP214" s="85">
        <f t="shared" si="384"/>
        <v>2</v>
      </c>
      <c r="AQ214" s="85">
        <f t="shared" si="384"/>
        <v>30</v>
      </c>
      <c r="AR214" s="85">
        <f t="shared" si="384"/>
        <v>85</v>
      </c>
      <c r="AS214" s="85">
        <f t="shared" si="384"/>
        <v>26</v>
      </c>
      <c r="AT214" s="85">
        <f t="shared" si="384"/>
        <v>0</v>
      </c>
      <c r="AU214" s="85">
        <f t="shared" si="384"/>
        <v>-100</v>
      </c>
      <c r="AV214" s="85">
        <f t="shared" si="384"/>
        <v>20</v>
      </c>
      <c r="AW214" s="85">
        <f t="shared" si="384"/>
        <v>32</v>
      </c>
      <c r="AX214" s="85">
        <f t="shared" si="384"/>
        <v>63</v>
      </c>
      <c r="AY214" s="85">
        <f t="shared" si="384"/>
        <v>0</v>
      </c>
      <c r="AZ214" s="85">
        <f t="shared" si="384"/>
        <v>114</v>
      </c>
      <c r="BA214" s="85">
        <f t="shared" si="384"/>
        <v>11</v>
      </c>
      <c r="BB214" s="85">
        <f t="shared" si="384"/>
        <v>23</v>
      </c>
      <c r="BC214" s="85">
        <f t="shared" si="384"/>
        <v>37</v>
      </c>
      <c r="BD214" s="85">
        <f t="shared" si="384"/>
        <v>2</v>
      </c>
      <c r="BE214" s="85">
        <f t="shared" si="384"/>
        <v>54</v>
      </c>
      <c r="BF214" s="85">
        <f t="shared" si="384"/>
        <v>57</v>
      </c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1">
        <v>87</v>
      </c>
    </row>
    <row r="215" spans="3:79" x14ac:dyDescent="0.25">
      <c r="C215" t="str">
        <f t="shared" ref="C215:C227" si="385">+C88</f>
        <v xml:space="preserve">Siena </v>
      </c>
      <c r="D215" s="105">
        <f ca="1">HLOOKUP(Italia!$B$170,$F$128:$BZ$235,$CA215,FALSE)</f>
        <v>2</v>
      </c>
      <c r="G215" s="85">
        <f t="shared" ref="G215:BF215" si="386">+G88-F88</f>
        <v>2</v>
      </c>
      <c r="H215" s="85">
        <f t="shared" si="386"/>
        <v>2</v>
      </c>
      <c r="I215" s="85">
        <f t="shared" si="386"/>
        <v>5</v>
      </c>
      <c r="J215" s="85">
        <f t="shared" si="386"/>
        <v>5</v>
      </c>
      <c r="K215" s="85">
        <f t="shared" si="386"/>
        <v>5</v>
      </c>
      <c r="L215" s="85">
        <f t="shared" si="386"/>
        <v>4</v>
      </c>
      <c r="M215" s="85">
        <f t="shared" si="386"/>
        <v>4</v>
      </c>
      <c r="N215" s="85">
        <f t="shared" si="386"/>
        <v>4</v>
      </c>
      <c r="O215" s="85">
        <f t="shared" si="386"/>
        <v>0</v>
      </c>
      <c r="P215" s="85">
        <f t="shared" si="386"/>
        <v>17</v>
      </c>
      <c r="Q215" s="85">
        <f t="shared" si="386"/>
        <v>2</v>
      </c>
      <c r="R215" s="85">
        <f t="shared" si="386"/>
        <v>6</v>
      </c>
      <c r="S215" s="85">
        <f t="shared" si="386"/>
        <v>7</v>
      </c>
      <c r="T215" s="85">
        <f t="shared" si="386"/>
        <v>4</v>
      </c>
      <c r="U215" s="85">
        <f t="shared" si="386"/>
        <v>1</v>
      </c>
      <c r="V215" s="85">
        <f t="shared" si="386"/>
        <v>50</v>
      </c>
      <c r="W215" s="85">
        <f t="shared" si="386"/>
        <v>5</v>
      </c>
      <c r="X215" s="85">
        <f t="shared" si="386"/>
        <v>11</v>
      </c>
      <c r="Y215" s="85">
        <f t="shared" si="386"/>
        <v>16</v>
      </c>
      <c r="Z215" s="85">
        <f t="shared" si="386"/>
        <v>16</v>
      </c>
      <c r="AA215" s="85">
        <f t="shared" si="386"/>
        <v>17</v>
      </c>
      <c r="AB215" s="85">
        <f t="shared" si="386"/>
        <v>23</v>
      </c>
      <c r="AC215" s="85">
        <f t="shared" si="386"/>
        <v>0</v>
      </c>
      <c r="AD215" s="85">
        <f t="shared" si="386"/>
        <v>19</v>
      </c>
      <c r="AE215" s="85">
        <f t="shared" si="386"/>
        <v>38</v>
      </c>
      <c r="AF215" s="85">
        <f t="shared" si="386"/>
        <v>13</v>
      </c>
      <c r="AG215" s="85">
        <f t="shared" si="386"/>
        <v>15</v>
      </c>
      <c r="AH215" s="85">
        <f t="shared" si="386"/>
        <v>11</v>
      </c>
      <c r="AI215" s="85">
        <f t="shared" si="386"/>
        <v>22</v>
      </c>
      <c r="AJ215" s="85">
        <f t="shared" si="386"/>
        <v>3</v>
      </c>
      <c r="AK215" s="85">
        <f t="shared" si="386"/>
        <v>2</v>
      </c>
      <c r="AL215" s="85">
        <f t="shared" si="386"/>
        <v>1</v>
      </c>
      <c r="AM215" s="85">
        <f t="shared" si="386"/>
        <v>10</v>
      </c>
      <c r="AN215" s="85">
        <f t="shared" si="386"/>
        <v>10</v>
      </c>
      <c r="AO215" s="85">
        <f t="shared" si="386"/>
        <v>1</v>
      </c>
      <c r="AP215" s="85">
        <f t="shared" si="386"/>
        <v>-1</v>
      </c>
      <c r="AQ215" s="85">
        <f t="shared" si="386"/>
        <v>3</v>
      </c>
      <c r="AR215" s="85">
        <f t="shared" si="386"/>
        <v>6</v>
      </c>
      <c r="AS215" s="85">
        <f t="shared" si="386"/>
        <v>2</v>
      </c>
      <c r="AT215" s="85">
        <f t="shared" si="386"/>
        <v>1</v>
      </c>
      <c r="AU215" s="85">
        <f t="shared" si="386"/>
        <v>1</v>
      </c>
      <c r="AV215" s="85">
        <f t="shared" si="386"/>
        <v>2</v>
      </c>
      <c r="AW215" s="85">
        <f t="shared" si="386"/>
        <v>9</v>
      </c>
      <c r="AX215" s="85">
        <f t="shared" si="386"/>
        <v>8</v>
      </c>
      <c r="AY215" s="85">
        <f t="shared" si="386"/>
        <v>7</v>
      </c>
      <c r="AZ215" s="85">
        <f t="shared" si="386"/>
        <v>6</v>
      </c>
      <c r="BA215" s="85">
        <f t="shared" si="386"/>
        <v>2</v>
      </c>
      <c r="BB215" s="85">
        <f t="shared" si="386"/>
        <v>4</v>
      </c>
      <c r="BC215" s="85">
        <f t="shared" si="386"/>
        <v>1</v>
      </c>
      <c r="BD215" s="85">
        <f t="shared" si="386"/>
        <v>2</v>
      </c>
      <c r="BE215" s="85">
        <f t="shared" si="386"/>
        <v>1</v>
      </c>
      <c r="BF215" s="85">
        <f t="shared" si="386"/>
        <v>2</v>
      </c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1">
        <v>88</v>
      </c>
    </row>
    <row r="216" spans="3:79" x14ac:dyDescent="0.25">
      <c r="C216" t="str">
        <f t="shared" si="385"/>
        <v xml:space="preserve">Siracusa </v>
      </c>
      <c r="D216" s="105">
        <f ca="1">HLOOKUP(Italia!$B$170,$F$128:$BZ$235,$CA216,FALSE)</f>
        <v>1</v>
      </c>
      <c r="G216" s="85">
        <f t="shared" ref="G216:BF216" si="387">+G89-F89</f>
        <v>0</v>
      </c>
      <c r="H216" s="85">
        <f t="shared" si="387"/>
        <v>2</v>
      </c>
      <c r="I216" s="85">
        <f t="shared" si="387"/>
        <v>0</v>
      </c>
      <c r="J216" s="85">
        <f t="shared" si="387"/>
        <v>0</v>
      </c>
      <c r="K216" s="85">
        <f t="shared" si="387"/>
        <v>0</v>
      </c>
      <c r="L216" s="85">
        <f t="shared" si="387"/>
        <v>0</v>
      </c>
      <c r="M216" s="85">
        <f t="shared" si="387"/>
        <v>1</v>
      </c>
      <c r="N216" s="85">
        <f t="shared" si="387"/>
        <v>2</v>
      </c>
      <c r="O216" s="85">
        <f t="shared" si="387"/>
        <v>0</v>
      </c>
      <c r="P216" s="85">
        <f t="shared" si="387"/>
        <v>0</v>
      </c>
      <c r="Q216" s="85">
        <f t="shared" si="387"/>
        <v>10</v>
      </c>
      <c r="R216" s="85">
        <f t="shared" si="387"/>
        <v>6</v>
      </c>
      <c r="S216" s="85">
        <f t="shared" si="387"/>
        <v>0</v>
      </c>
      <c r="T216" s="85">
        <f t="shared" si="387"/>
        <v>7</v>
      </c>
      <c r="U216" s="85">
        <f t="shared" si="387"/>
        <v>5</v>
      </c>
      <c r="V216" s="85">
        <f t="shared" si="387"/>
        <v>7</v>
      </c>
      <c r="W216" s="85">
        <f t="shared" si="387"/>
        <v>3</v>
      </c>
      <c r="X216" s="85">
        <f t="shared" si="387"/>
        <v>6</v>
      </c>
      <c r="Y216" s="85">
        <f t="shared" si="387"/>
        <v>0</v>
      </c>
      <c r="Z216" s="85">
        <f t="shared" si="387"/>
        <v>0</v>
      </c>
      <c r="AA216" s="85">
        <f t="shared" si="387"/>
        <v>15</v>
      </c>
      <c r="AB216" s="85">
        <f t="shared" si="387"/>
        <v>13</v>
      </c>
      <c r="AC216" s="85">
        <f t="shared" si="387"/>
        <v>2</v>
      </c>
      <c r="AD216" s="85">
        <f t="shared" si="387"/>
        <v>5</v>
      </c>
      <c r="AE216" s="85">
        <f t="shared" si="387"/>
        <v>3</v>
      </c>
      <c r="AF216" s="85">
        <f t="shared" si="387"/>
        <v>2</v>
      </c>
      <c r="AG216" s="85">
        <f t="shared" si="387"/>
        <v>4</v>
      </c>
      <c r="AH216" s="85">
        <f t="shared" si="387"/>
        <v>5</v>
      </c>
      <c r="AI216" s="85">
        <f t="shared" si="387"/>
        <v>3</v>
      </c>
      <c r="AJ216" s="85">
        <f t="shared" si="387"/>
        <v>5</v>
      </c>
      <c r="AK216" s="85">
        <f t="shared" si="387"/>
        <v>1</v>
      </c>
      <c r="AL216" s="85">
        <f t="shared" si="387"/>
        <v>2</v>
      </c>
      <c r="AM216" s="85">
        <f t="shared" si="387"/>
        <v>2</v>
      </c>
      <c r="AN216" s="85">
        <f t="shared" si="387"/>
        <v>2</v>
      </c>
      <c r="AO216" s="85">
        <f t="shared" si="387"/>
        <v>9</v>
      </c>
      <c r="AP216" s="85">
        <f t="shared" si="387"/>
        <v>2</v>
      </c>
      <c r="AQ216" s="85">
        <f t="shared" si="387"/>
        <v>11</v>
      </c>
      <c r="AR216" s="85">
        <f t="shared" si="387"/>
        <v>11</v>
      </c>
      <c r="AS216" s="85">
        <f t="shared" si="387"/>
        <v>2</v>
      </c>
      <c r="AT216" s="85">
        <f t="shared" si="387"/>
        <v>1</v>
      </c>
      <c r="AU216" s="85">
        <f t="shared" si="387"/>
        <v>7</v>
      </c>
      <c r="AV216" s="85">
        <f t="shared" si="387"/>
        <v>2</v>
      </c>
      <c r="AW216" s="85">
        <f t="shared" si="387"/>
        <v>16</v>
      </c>
      <c r="AX216" s="85">
        <f t="shared" si="387"/>
        <v>3</v>
      </c>
      <c r="AY216" s="85">
        <f t="shared" si="387"/>
        <v>5</v>
      </c>
      <c r="AZ216" s="85">
        <f t="shared" si="387"/>
        <v>0</v>
      </c>
      <c r="BA216" s="85">
        <f t="shared" si="387"/>
        <v>1</v>
      </c>
      <c r="BB216" s="85">
        <f t="shared" si="387"/>
        <v>14</v>
      </c>
      <c r="BC216" s="85">
        <f t="shared" si="387"/>
        <v>0</v>
      </c>
      <c r="BD216" s="85">
        <f t="shared" si="387"/>
        <v>0</v>
      </c>
      <c r="BE216" s="85">
        <f t="shared" si="387"/>
        <v>3</v>
      </c>
      <c r="BF216" s="85">
        <f t="shared" si="387"/>
        <v>1</v>
      </c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1">
        <v>89</v>
      </c>
    </row>
    <row r="217" spans="3:79" x14ac:dyDescent="0.25">
      <c r="C217" t="str">
        <f t="shared" si="385"/>
        <v xml:space="preserve">Sondrio </v>
      </c>
      <c r="D217" s="105">
        <f ca="1">HLOOKUP(Italia!$B$170,$F$128:$BZ$235,$CA217,FALSE)</f>
        <v>42</v>
      </c>
      <c r="G217" s="85">
        <f t="shared" ref="G217:BF217" si="388">+G90-F90</f>
        <v>0</v>
      </c>
      <c r="H217" s="85">
        <f t="shared" si="388"/>
        <v>0</v>
      </c>
      <c r="I217" s="85">
        <f t="shared" si="388"/>
        <v>2</v>
      </c>
      <c r="J217" s="85">
        <f t="shared" si="388"/>
        <v>0</v>
      </c>
      <c r="K217" s="85">
        <f t="shared" si="388"/>
        <v>1</v>
      </c>
      <c r="L217" s="85">
        <f t="shared" si="388"/>
        <v>0</v>
      </c>
      <c r="M217" s="85">
        <f t="shared" si="388"/>
        <v>6</v>
      </c>
      <c r="N217" s="85">
        <f t="shared" si="388"/>
        <v>10</v>
      </c>
      <c r="O217" s="85">
        <f t="shared" si="388"/>
        <v>0</v>
      </c>
      <c r="P217" s="85">
        <f t="shared" si="388"/>
        <v>22</v>
      </c>
      <c r="Q217" s="85">
        <f t="shared" si="388"/>
        <v>0</v>
      </c>
      <c r="R217" s="85">
        <f t="shared" si="388"/>
        <v>1</v>
      </c>
      <c r="S217" s="85">
        <f t="shared" si="388"/>
        <v>28</v>
      </c>
      <c r="T217" s="85">
        <f t="shared" si="388"/>
        <v>1</v>
      </c>
      <c r="U217" s="85">
        <f t="shared" si="388"/>
        <v>80</v>
      </c>
      <c r="V217" s="85">
        <f t="shared" si="388"/>
        <v>8</v>
      </c>
      <c r="W217" s="85">
        <f t="shared" si="388"/>
        <v>16</v>
      </c>
      <c r="X217" s="85">
        <f t="shared" si="388"/>
        <v>26</v>
      </c>
      <c r="Y217" s="85">
        <f t="shared" si="388"/>
        <v>3</v>
      </c>
      <c r="Z217" s="85">
        <f t="shared" si="388"/>
        <v>45</v>
      </c>
      <c r="AA217" s="85">
        <f t="shared" si="388"/>
        <v>31</v>
      </c>
      <c r="AB217" s="85">
        <f t="shared" si="388"/>
        <v>41</v>
      </c>
      <c r="AC217" s="85">
        <f t="shared" si="388"/>
        <v>37</v>
      </c>
      <c r="AD217" s="85">
        <f t="shared" si="388"/>
        <v>26</v>
      </c>
      <c r="AE217" s="85">
        <f t="shared" si="388"/>
        <v>34</v>
      </c>
      <c r="AF217" s="85">
        <f t="shared" si="388"/>
        <v>24</v>
      </c>
      <c r="AG217" s="85">
        <f t="shared" si="388"/>
        <v>24</v>
      </c>
      <c r="AH217" s="85">
        <f t="shared" si="388"/>
        <v>14</v>
      </c>
      <c r="AI217" s="85">
        <f t="shared" si="388"/>
        <v>33</v>
      </c>
      <c r="AJ217" s="85">
        <f t="shared" si="388"/>
        <v>20</v>
      </c>
      <c r="AK217" s="85">
        <f t="shared" si="388"/>
        <v>26</v>
      </c>
      <c r="AL217" s="85">
        <f t="shared" si="388"/>
        <v>28</v>
      </c>
      <c r="AM217" s="85">
        <f t="shared" si="388"/>
        <v>23</v>
      </c>
      <c r="AN217" s="85">
        <f t="shared" si="388"/>
        <v>6</v>
      </c>
      <c r="AO217" s="85">
        <f t="shared" si="388"/>
        <v>16</v>
      </c>
      <c r="AP217" s="85">
        <f t="shared" si="388"/>
        <v>18</v>
      </c>
      <c r="AQ217" s="85">
        <f t="shared" si="388"/>
        <v>7</v>
      </c>
      <c r="AR217" s="85">
        <f t="shared" si="388"/>
        <v>23</v>
      </c>
      <c r="AS217" s="85">
        <f t="shared" si="388"/>
        <v>36</v>
      </c>
      <c r="AT217" s="85">
        <f t="shared" si="388"/>
        <v>76</v>
      </c>
      <c r="AU217" s="85">
        <f t="shared" si="388"/>
        <v>53</v>
      </c>
      <c r="AV217" s="85">
        <f t="shared" si="388"/>
        <v>10</v>
      </c>
      <c r="AW217" s="85">
        <f t="shared" si="388"/>
        <v>5</v>
      </c>
      <c r="AX217" s="85">
        <f t="shared" si="388"/>
        <v>2</v>
      </c>
      <c r="AY217" s="85">
        <f t="shared" si="388"/>
        <v>71</v>
      </c>
      <c r="AZ217" s="85">
        <f t="shared" si="388"/>
        <v>19</v>
      </c>
      <c r="BA217" s="85">
        <f t="shared" si="388"/>
        <v>4</v>
      </c>
      <c r="BB217" s="85">
        <f t="shared" si="388"/>
        <v>6</v>
      </c>
      <c r="BC217" s="85">
        <f t="shared" si="388"/>
        <v>46</v>
      </c>
      <c r="BD217" s="85">
        <f t="shared" si="388"/>
        <v>44</v>
      </c>
      <c r="BE217" s="85">
        <f t="shared" si="388"/>
        <v>32</v>
      </c>
      <c r="BF217" s="85">
        <f t="shared" si="388"/>
        <v>42</v>
      </c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1">
        <v>90</v>
      </c>
    </row>
    <row r="218" spans="3:79" x14ac:dyDescent="0.25">
      <c r="C218" t="str">
        <f t="shared" si="385"/>
        <v xml:space="preserve">Sud Sardegna </v>
      </c>
      <c r="D218" s="105">
        <f ca="1">HLOOKUP(Italia!$B$170,$F$128:$BZ$235,$CA218,FALSE)</f>
        <v>0</v>
      </c>
      <c r="G218" s="85">
        <f t="shared" ref="G218:BF218" si="389">+G91-F91</f>
        <v>0</v>
      </c>
      <c r="H218" s="85">
        <f t="shared" si="389"/>
        <v>0</v>
      </c>
      <c r="I218" s="85">
        <f t="shared" si="389"/>
        <v>0</v>
      </c>
      <c r="J218" s="85">
        <f t="shared" si="389"/>
        <v>0</v>
      </c>
      <c r="K218" s="85">
        <f t="shared" si="389"/>
        <v>0</v>
      </c>
      <c r="L218" s="85">
        <f t="shared" si="389"/>
        <v>0</v>
      </c>
      <c r="M218" s="85">
        <f t="shared" si="389"/>
        <v>0</v>
      </c>
      <c r="N218" s="85">
        <f t="shared" si="389"/>
        <v>4</v>
      </c>
      <c r="O218" s="85">
        <f t="shared" si="389"/>
        <v>0</v>
      </c>
      <c r="P218" s="85">
        <f t="shared" si="389"/>
        <v>1</v>
      </c>
      <c r="Q218" s="85">
        <f t="shared" si="389"/>
        <v>-2</v>
      </c>
      <c r="R218" s="85">
        <f t="shared" si="389"/>
        <v>2</v>
      </c>
      <c r="S218" s="85">
        <f t="shared" si="389"/>
        <v>0</v>
      </c>
      <c r="T218" s="85">
        <f t="shared" si="389"/>
        <v>0</v>
      </c>
      <c r="U218" s="85">
        <f t="shared" si="389"/>
        <v>2</v>
      </c>
      <c r="V218" s="85">
        <f t="shared" si="389"/>
        <v>1</v>
      </c>
      <c r="W218" s="85">
        <f t="shared" si="389"/>
        <v>0</v>
      </c>
      <c r="X218" s="85">
        <f t="shared" si="389"/>
        <v>0</v>
      </c>
      <c r="Y218" s="85">
        <f t="shared" si="389"/>
        <v>1</v>
      </c>
      <c r="Z218" s="85">
        <f t="shared" si="389"/>
        <v>6</v>
      </c>
      <c r="AA218" s="85">
        <f t="shared" si="389"/>
        <v>2</v>
      </c>
      <c r="AB218" s="85">
        <f t="shared" si="389"/>
        <v>4</v>
      </c>
      <c r="AC218" s="85">
        <f t="shared" si="389"/>
        <v>29</v>
      </c>
      <c r="AD218" s="85">
        <f t="shared" si="389"/>
        <v>5</v>
      </c>
      <c r="AE218" s="85">
        <f t="shared" si="389"/>
        <v>0</v>
      </c>
      <c r="AF218" s="85">
        <f t="shared" si="389"/>
        <v>3</v>
      </c>
      <c r="AG218" s="85">
        <f t="shared" si="389"/>
        <v>0</v>
      </c>
      <c r="AH218" s="85">
        <f t="shared" si="389"/>
        <v>0</v>
      </c>
      <c r="AI218" s="85">
        <f t="shared" si="389"/>
        <v>4</v>
      </c>
      <c r="AJ218" s="85">
        <f t="shared" si="389"/>
        <v>1</v>
      </c>
      <c r="AK218" s="85">
        <f t="shared" si="389"/>
        <v>0</v>
      </c>
      <c r="AL218" s="85">
        <f t="shared" si="389"/>
        <v>8</v>
      </c>
      <c r="AM218" s="85">
        <f t="shared" si="389"/>
        <v>3</v>
      </c>
      <c r="AN218" s="85">
        <f t="shared" si="389"/>
        <v>0</v>
      </c>
      <c r="AO218" s="85">
        <f t="shared" si="389"/>
        <v>0</v>
      </c>
      <c r="AP218" s="85">
        <f t="shared" si="389"/>
        <v>4</v>
      </c>
      <c r="AQ218" s="85">
        <f t="shared" si="389"/>
        <v>2</v>
      </c>
      <c r="AR218" s="85">
        <f t="shared" si="389"/>
        <v>2</v>
      </c>
      <c r="AS218" s="85">
        <f t="shared" si="389"/>
        <v>2</v>
      </c>
      <c r="AT218" s="85">
        <f t="shared" si="389"/>
        <v>0</v>
      </c>
      <c r="AU218" s="85">
        <f t="shared" si="389"/>
        <v>2</v>
      </c>
      <c r="AV218" s="85">
        <f t="shared" si="389"/>
        <v>0</v>
      </c>
      <c r="AW218" s="85">
        <f t="shared" si="389"/>
        <v>0</v>
      </c>
      <c r="AX218" s="85">
        <f t="shared" si="389"/>
        <v>0</v>
      </c>
      <c r="AY218" s="85">
        <f t="shared" si="389"/>
        <v>0</v>
      </c>
      <c r="AZ218" s="85">
        <f t="shared" si="389"/>
        <v>0</v>
      </c>
      <c r="BA218" s="85">
        <f t="shared" si="389"/>
        <v>0</v>
      </c>
      <c r="BB218" s="85">
        <f t="shared" si="389"/>
        <v>0</v>
      </c>
      <c r="BC218" s="85">
        <f t="shared" si="389"/>
        <v>3</v>
      </c>
      <c r="BD218" s="85">
        <f t="shared" si="389"/>
        <v>1</v>
      </c>
      <c r="BE218" s="85">
        <f t="shared" si="389"/>
        <v>1</v>
      </c>
      <c r="BF218" s="85">
        <f t="shared" si="389"/>
        <v>0</v>
      </c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1">
        <v>91</v>
      </c>
    </row>
    <row r="219" spans="3:79" x14ac:dyDescent="0.25">
      <c r="C219" t="str">
        <f t="shared" si="385"/>
        <v xml:space="preserve">Taranto </v>
      </c>
      <c r="D219" s="105">
        <f ca="1">HLOOKUP(Italia!$B$170,$F$128:$BZ$235,$CA219,FALSE)</f>
        <v>0</v>
      </c>
      <c r="G219" s="85">
        <f t="shared" ref="G219:BF219" si="390">+G92-F92</f>
        <v>0</v>
      </c>
      <c r="H219" s="85">
        <f t="shared" si="390"/>
        <v>0</v>
      </c>
      <c r="I219" s="85">
        <f t="shared" si="390"/>
        <v>0</v>
      </c>
      <c r="J219" s="85">
        <f t="shared" si="390"/>
        <v>0</v>
      </c>
      <c r="K219" s="85">
        <f t="shared" si="390"/>
        <v>0</v>
      </c>
      <c r="L219" s="85">
        <f t="shared" si="390"/>
        <v>0</v>
      </c>
      <c r="M219" s="85">
        <f t="shared" si="390"/>
        <v>1</v>
      </c>
      <c r="N219" s="85">
        <f t="shared" si="390"/>
        <v>2</v>
      </c>
      <c r="O219" s="85">
        <f t="shared" si="390"/>
        <v>2</v>
      </c>
      <c r="P219" s="85">
        <f t="shared" si="390"/>
        <v>0</v>
      </c>
      <c r="Q219" s="85">
        <f t="shared" si="390"/>
        <v>2</v>
      </c>
      <c r="R219" s="85">
        <f t="shared" si="390"/>
        <v>0</v>
      </c>
      <c r="S219" s="85">
        <f t="shared" si="390"/>
        <v>7</v>
      </c>
      <c r="T219" s="85">
        <f t="shared" si="390"/>
        <v>2</v>
      </c>
      <c r="U219" s="85">
        <f t="shared" si="390"/>
        <v>4</v>
      </c>
      <c r="V219" s="85">
        <f t="shared" si="390"/>
        <v>10</v>
      </c>
      <c r="W219" s="85">
        <f t="shared" si="390"/>
        <v>2</v>
      </c>
      <c r="X219" s="85">
        <f t="shared" si="390"/>
        <v>6</v>
      </c>
      <c r="Y219" s="85">
        <f t="shared" si="390"/>
        <v>5</v>
      </c>
      <c r="Z219" s="85">
        <f t="shared" si="390"/>
        <v>5</v>
      </c>
      <c r="AA219" s="85">
        <f t="shared" si="390"/>
        <v>5</v>
      </c>
      <c r="AB219" s="85">
        <f t="shared" si="390"/>
        <v>18</v>
      </c>
      <c r="AC219" s="85">
        <f t="shared" si="390"/>
        <v>4</v>
      </c>
      <c r="AD219" s="85">
        <f t="shared" si="390"/>
        <v>15</v>
      </c>
      <c r="AE219" s="85">
        <f t="shared" si="390"/>
        <v>6</v>
      </c>
      <c r="AF219" s="85">
        <f t="shared" si="390"/>
        <v>22</v>
      </c>
      <c r="AG219" s="85">
        <f t="shared" si="390"/>
        <v>5</v>
      </c>
      <c r="AH219" s="85">
        <f t="shared" si="390"/>
        <v>22</v>
      </c>
      <c r="AI219" s="85">
        <f t="shared" si="390"/>
        <v>15</v>
      </c>
      <c r="AJ219" s="85">
        <f t="shared" si="390"/>
        <v>15</v>
      </c>
      <c r="AK219" s="85">
        <f t="shared" si="390"/>
        <v>2</v>
      </c>
      <c r="AL219" s="85">
        <f t="shared" si="390"/>
        <v>2</v>
      </c>
      <c r="AM219" s="85">
        <f t="shared" si="390"/>
        <v>8</v>
      </c>
      <c r="AN219" s="85">
        <f t="shared" si="390"/>
        <v>2</v>
      </c>
      <c r="AO219" s="85">
        <f t="shared" si="390"/>
        <v>9</v>
      </c>
      <c r="AP219" s="85">
        <f t="shared" si="390"/>
        <v>5</v>
      </c>
      <c r="AQ219" s="85">
        <f t="shared" si="390"/>
        <v>2</v>
      </c>
      <c r="AR219" s="85">
        <f t="shared" si="390"/>
        <v>10</v>
      </c>
      <c r="AS219" s="85">
        <f t="shared" si="390"/>
        <v>3</v>
      </c>
      <c r="AT219" s="85">
        <f t="shared" si="390"/>
        <v>4</v>
      </c>
      <c r="AU219" s="85">
        <f t="shared" si="390"/>
        <v>1</v>
      </c>
      <c r="AV219" s="85">
        <f t="shared" si="390"/>
        <v>2</v>
      </c>
      <c r="AW219" s="85">
        <f t="shared" si="390"/>
        <v>7</v>
      </c>
      <c r="AX219" s="85">
        <f t="shared" si="390"/>
        <v>0</v>
      </c>
      <c r="AY219" s="85">
        <f t="shared" si="390"/>
        <v>4</v>
      </c>
      <c r="AZ219" s="85">
        <f t="shared" si="390"/>
        <v>3</v>
      </c>
      <c r="BA219" s="85">
        <f t="shared" si="390"/>
        <v>1</v>
      </c>
      <c r="BB219" s="85">
        <f t="shared" si="390"/>
        <v>1</v>
      </c>
      <c r="BC219" s="85">
        <f t="shared" si="390"/>
        <v>5</v>
      </c>
      <c r="BD219" s="85">
        <f t="shared" si="390"/>
        <v>2</v>
      </c>
      <c r="BE219" s="85">
        <f t="shared" si="390"/>
        <v>2</v>
      </c>
      <c r="BF219" s="85">
        <f t="shared" si="390"/>
        <v>0</v>
      </c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08"/>
      <c r="BW219" s="108"/>
      <c r="BX219" s="108"/>
      <c r="BY219" s="108"/>
      <c r="BZ219" s="108"/>
      <c r="CA219" s="101">
        <v>92</v>
      </c>
    </row>
    <row r="220" spans="3:79" x14ac:dyDescent="0.25">
      <c r="C220" t="str">
        <f t="shared" si="385"/>
        <v xml:space="preserve">Teramo </v>
      </c>
      <c r="D220" s="105">
        <f ca="1">HLOOKUP(Italia!$B$170,$F$128:$BZ$235,$CA220,FALSE)</f>
        <v>2</v>
      </c>
      <c r="G220" s="85">
        <f t="shared" ref="G220:BF220" si="391">+G93-F93</f>
        <v>1</v>
      </c>
      <c r="H220" s="85">
        <f t="shared" si="391"/>
        <v>0</v>
      </c>
      <c r="I220" s="85">
        <f t="shared" si="391"/>
        <v>0</v>
      </c>
      <c r="J220" s="85">
        <f t="shared" si="391"/>
        <v>0</v>
      </c>
      <c r="K220" s="85">
        <f t="shared" si="391"/>
        <v>0</v>
      </c>
      <c r="L220" s="85">
        <f t="shared" si="391"/>
        <v>1</v>
      </c>
      <c r="M220" s="85">
        <f t="shared" si="391"/>
        <v>0</v>
      </c>
      <c r="N220" s="85">
        <f t="shared" si="391"/>
        <v>3</v>
      </c>
      <c r="O220" s="85">
        <f t="shared" si="391"/>
        <v>1</v>
      </c>
      <c r="P220" s="85">
        <f t="shared" si="391"/>
        <v>0</v>
      </c>
      <c r="Q220" s="85">
        <f t="shared" si="391"/>
        <v>1</v>
      </c>
      <c r="R220" s="85">
        <f t="shared" si="391"/>
        <v>9</v>
      </c>
      <c r="S220" s="85">
        <f t="shared" si="391"/>
        <v>12</v>
      </c>
      <c r="T220" s="85">
        <f t="shared" si="391"/>
        <v>8</v>
      </c>
      <c r="U220" s="85">
        <f t="shared" si="391"/>
        <v>29</v>
      </c>
      <c r="V220" s="85">
        <f t="shared" si="391"/>
        <v>13</v>
      </c>
      <c r="W220" s="85">
        <f t="shared" si="391"/>
        <v>24</v>
      </c>
      <c r="X220" s="85">
        <f t="shared" si="391"/>
        <v>8</v>
      </c>
      <c r="Y220" s="85">
        <f t="shared" si="391"/>
        <v>11</v>
      </c>
      <c r="Z220" s="85">
        <f t="shared" si="391"/>
        <v>16</v>
      </c>
      <c r="AA220" s="85">
        <f t="shared" si="391"/>
        <v>55</v>
      </c>
      <c r="AB220" s="85">
        <f t="shared" si="391"/>
        <v>67</v>
      </c>
      <c r="AC220" s="85">
        <f t="shared" si="391"/>
        <v>15</v>
      </c>
      <c r="AD220" s="85">
        <f t="shared" si="391"/>
        <v>27</v>
      </c>
      <c r="AE220" s="85">
        <f t="shared" si="391"/>
        <v>46</v>
      </c>
      <c r="AF220" s="85">
        <f t="shared" si="391"/>
        <v>13</v>
      </c>
      <c r="AG220" s="85">
        <f t="shared" si="391"/>
        <v>13</v>
      </c>
      <c r="AH220" s="85">
        <f t="shared" si="391"/>
        <v>9</v>
      </c>
      <c r="AI220" s="85">
        <f t="shared" si="391"/>
        <v>27</v>
      </c>
      <c r="AJ220" s="85">
        <f t="shared" si="391"/>
        <v>6</v>
      </c>
      <c r="AK220" s="85">
        <f t="shared" si="391"/>
        <v>19</v>
      </c>
      <c r="AL220" s="85">
        <f t="shared" si="391"/>
        <v>35</v>
      </c>
      <c r="AM220" s="85">
        <f t="shared" si="391"/>
        <v>11</v>
      </c>
      <c r="AN220" s="85">
        <f t="shared" si="391"/>
        <v>28</v>
      </c>
      <c r="AO220" s="85">
        <f t="shared" si="391"/>
        <v>19</v>
      </c>
      <c r="AP220" s="85">
        <f t="shared" si="391"/>
        <v>28</v>
      </c>
      <c r="AQ220" s="85">
        <f t="shared" si="391"/>
        <v>13</v>
      </c>
      <c r="AR220" s="85">
        <f t="shared" si="391"/>
        <v>21</v>
      </c>
      <c r="AS220" s="85">
        <f t="shared" si="391"/>
        <v>7</v>
      </c>
      <c r="AT220" s="85">
        <f t="shared" si="391"/>
        <v>-1</v>
      </c>
      <c r="AU220" s="85">
        <f t="shared" si="391"/>
        <v>3</v>
      </c>
      <c r="AV220" s="85">
        <f t="shared" si="391"/>
        <v>4</v>
      </c>
      <c r="AW220" s="85">
        <f t="shared" si="391"/>
        <v>5</v>
      </c>
      <c r="AX220" s="85">
        <f t="shared" si="391"/>
        <v>5</v>
      </c>
      <c r="AY220" s="85">
        <f t="shared" si="391"/>
        <v>2</v>
      </c>
      <c r="AZ220" s="85">
        <f t="shared" si="391"/>
        <v>2</v>
      </c>
      <c r="BA220" s="85">
        <f t="shared" si="391"/>
        <v>7</v>
      </c>
      <c r="BB220" s="85">
        <f t="shared" si="391"/>
        <v>0</v>
      </c>
      <c r="BC220" s="85">
        <f t="shared" si="391"/>
        <v>6</v>
      </c>
      <c r="BD220" s="85">
        <f t="shared" si="391"/>
        <v>-1</v>
      </c>
      <c r="BE220" s="85">
        <f t="shared" si="391"/>
        <v>0</v>
      </c>
      <c r="BF220" s="85">
        <f t="shared" si="391"/>
        <v>2</v>
      </c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1">
        <v>93</v>
      </c>
    </row>
    <row r="221" spans="3:79" x14ac:dyDescent="0.25">
      <c r="C221" t="str">
        <f t="shared" si="385"/>
        <v xml:space="preserve">Terni </v>
      </c>
      <c r="D221" s="105">
        <f ca="1">HLOOKUP(Italia!$B$170,$F$128:$BZ$235,$CA221,FALSE)</f>
        <v>0</v>
      </c>
      <c r="G221" s="85">
        <f t="shared" ref="G221:BF221" si="392">+G94-F94</f>
        <v>0</v>
      </c>
      <c r="H221" s="85">
        <f t="shared" si="392"/>
        <v>3</v>
      </c>
      <c r="I221" s="85">
        <f t="shared" si="392"/>
        <v>3</v>
      </c>
      <c r="J221" s="85">
        <f t="shared" si="392"/>
        <v>2</v>
      </c>
      <c r="K221" s="85">
        <f t="shared" si="392"/>
        <v>5</v>
      </c>
      <c r="L221" s="85">
        <f t="shared" si="392"/>
        <v>8</v>
      </c>
      <c r="M221" s="85">
        <f t="shared" si="392"/>
        <v>-6</v>
      </c>
      <c r="N221" s="85">
        <f t="shared" si="392"/>
        <v>7</v>
      </c>
      <c r="O221" s="85">
        <f t="shared" si="392"/>
        <v>4</v>
      </c>
      <c r="P221" s="85">
        <f t="shared" si="392"/>
        <v>0</v>
      </c>
      <c r="Q221" s="85">
        <f t="shared" si="392"/>
        <v>28</v>
      </c>
      <c r="R221" s="85">
        <f t="shared" si="392"/>
        <v>3</v>
      </c>
      <c r="S221" s="85">
        <f t="shared" si="392"/>
        <v>3</v>
      </c>
      <c r="T221" s="85">
        <f t="shared" si="392"/>
        <v>11</v>
      </c>
      <c r="U221" s="85">
        <f t="shared" si="392"/>
        <v>10</v>
      </c>
      <c r="V221" s="85">
        <f t="shared" si="392"/>
        <v>13</v>
      </c>
      <c r="W221" s="85">
        <f t="shared" si="392"/>
        <v>18</v>
      </c>
      <c r="X221" s="85">
        <f t="shared" si="392"/>
        <v>13</v>
      </c>
      <c r="Y221" s="85">
        <f t="shared" si="392"/>
        <v>6</v>
      </c>
      <c r="Z221" s="85">
        <f t="shared" si="392"/>
        <v>21</v>
      </c>
      <c r="AA221" s="85">
        <f t="shared" si="392"/>
        <v>8</v>
      </c>
      <c r="AB221" s="85">
        <f t="shared" si="392"/>
        <v>15</v>
      </c>
      <c r="AC221" s="85">
        <f t="shared" si="392"/>
        <v>17</v>
      </c>
      <c r="AD221" s="85">
        <f t="shared" si="392"/>
        <v>18</v>
      </c>
      <c r="AE221" s="85">
        <f t="shared" si="392"/>
        <v>5</v>
      </c>
      <c r="AF221" s="85">
        <f t="shared" si="392"/>
        <v>8</v>
      </c>
      <c r="AG221" s="85">
        <f t="shared" si="392"/>
        <v>4</v>
      </c>
      <c r="AH221" s="85">
        <f t="shared" si="392"/>
        <v>6</v>
      </c>
      <c r="AI221" s="85">
        <f t="shared" si="392"/>
        <v>10</v>
      </c>
      <c r="AJ221" s="85">
        <f t="shared" si="392"/>
        <v>11</v>
      </c>
      <c r="AK221" s="85">
        <f t="shared" si="392"/>
        <v>6</v>
      </c>
      <c r="AL221" s="85">
        <f t="shared" si="392"/>
        <v>12</v>
      </c>
      <c r="AM221" s="85">
        <f t="shared" si="392"/>
        <v>9</v>
      </c>
      <c r="AN221" s="85">
        <f t="shared" si="392"/>
        <v>4</v>
      </c>
      <c r="AO221" s="85">
        <f t="shared" si="392"/>
        <v>15</v>
      </c>
      <c r="AP221" s="85">
        <f t="shared" si="392"/>
        <v>2</v>
      </c>
      <c r="AQ221" s="85">
        <f t="shared" si="392"/>
        <v>1</v>
      </c>
      <c r="AR221" s="85">
        <f t="shared" si="392"/>
        <v>4</v>
      </c>
      <c r="AS221" s="85">
        <f t="shared" si="392"/>
        <v>6</v>
      </c>
      <c r="AT221" s="85">
        <f t="shared" si="392"/>
        <v>1</v>
      </c>
      <c r="AU221" s="85">
        <f t="shared" si="392"/>
        <v>0</v>
      </c>
      <c r="AV221" s="85">
        <f t="shared" si="392"/>
        <v>0</v>
      </c>
      <c r="AW221" s="85">
        <f t="shared" si="392"/>
        <v>1</v>
      </c>
      <c r="AX221" s="85">
        <f t="shared" si="392"/>
        <v>4</v>
      </c>
      <c r="AY221" s="85">
        <f t="shared" si="392"/>
        <v>3</v>
      </c>
      <c r="AZ221" s="85">
        <f t="shared" si="392"/>
        <v>3</v>
      </c>
      <c r="BA221" s="85">
        <f t="shared" si="392"/>
        <v>0</v>
      </c>
      <c r="BB221" s="85">
        <f t="shared" si="392"/>
        <v>3</v>
      </c>
      <c r="BC221" s="85">
        <f t="shared" si="392"/>
        <v>0</v>
      </c>
      <c r="BD221" s="85">
        <f t="shared" si="392"/>
        <v>3</v>
      </c>
      <c r="BE221" s="85">
        <f t="shared" si="392"/>
        <v>0</v>
      </c>
      <c r="BF221" s="85">
        <f t="shared" si="392"/>
        <v>0</v>
      </c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1">
        <v>94</v>
      </c>
    </row>
    <row r="222" spans="3:79" x14ac:dyDescent="0.25">
      <c r="C222" t="str">
        <f t="shared" si="385"/>
        <v xml:space="preserve">Torino </v>
      </c>
      <c r="D222" s="105">
        <f ca="1">HLOOKUP(Italia!$B$170,$F$128:$BZ$235,$CA222,FALSE)</f>
        <v>321</v>
      </c>
      <c r="G222" s="85">
        <f t="shared" ref="G222:BF222" si="393">+G95-F95</f>
        <v>8</v>
      </c>
      <c r="H222" s="85">
        <f t="shared" si="393"/>
        <v>15</v>
      </c>
      <c r="I222" s="85">
        <f t="shared" si="393"/>
        <v>21</v>
      </c>
      <c r="J222" s="85">
        <f t="shared" si="393"/>
        <v>34</v>
      </c>
      <c r="K222" s="85">
        <f t="shared" si="393"/>
        <v>-2</v>
      </c>
      <c r="L222" s="85">
        <f t="shared" si="393"/>
        <v>24</v>
      </c>
      <c r="M222" s="85">
        <f t="shared" si="393"/>
        <v>48</v>
      </c>
      <c r="N222" s="85">
        <f t="shared" si="393"/>
        <v>28</v>
      </c>
      <c r="O222" s="85">
        <f t="shared" si="393"/>
        <v>118</v>
      </c>
      <c r="P222" s="85">
        <f t="shared" si="393"/>
        <v>0</v>
      </c>
      <c r="Q222" s="85">
        <f t="shared" si="393"/>
        <v>54</v>
      </c>
      <c r="R222" s="85">
        <f t="shared" si="393"/>
        <v>183</v>
      </c>
      <c r="S222" s="85">
        <f t="shared" si="393"/>
        <v>207</v>
      </c>
      <c r="T222" s="85">
        <f t="shared" si="393"/>
        <v>293</v>
      </c>
      <c r="U222" s="85">
        <f t="shared" si="393"/>
        <v>0</v>
      </c>
      <c r="V222" s="85">
        <f t="shared" si="393"/>
        <v>514</v>
      </c>
      <c r="W222" s="85">
        <f t="shared" si="393"/>
        <v>124</v>
      </c>
      <c r="X222" s="85">
        <f t="shared" si="393"/>
        <v>309</v>
      </c>
      <c r="Y222" s="85">
        <f t="shared" si="393"/>
        <v>209</v>
      </c>
      <c r="Z222" s="85">
        <f t="shared" si="393"/>
        <v>298</v>
      </c>
      <c r="AA222" s="85">
        <f t="shared" si="393"/>
        <v>317</v>
      </c>
      <c r="AB222" s="85">
        <f t="shared" si="393"/>
        <v>295</v>
      </c>
      <c r="AC222" s="85">
        <f t="shared" si="393"/>
        <v>253</v>
      </c>
      <c r="AD222" s="85">
        <f t="shared" si="393"/>
        <v>297</v>
      </c>
      <c r="AE222" s="85">
        <f t="shared" si="393"/>
        <v>275</v>
      </c>
      <c r="AF222" s="85">
        <f t="shared" si="393"/>
        <v>217</v>
      </c>
      <c r="AG222" s="85">
        <f t="shared" si="393"/>
        <v>305</v>
      </c>
      <c r="AH222" s="85">
        <f t="shared" si="393"/>
        <v>256</v>
      </c>
      <c r="AI222" s="85">
        <f t="shared" si="393"/>
        <v>280</v>
      </c>
      <c r="AJ222" s="85">
        <f t="shared" si="393"/>
        <v>304</v>
      </c>
      <c r="AK222" s="85">
        <f t="shared" si="393"/>
        <v>477</v>
      </c>
      <c r="AL222" s="85">
        <f t="shared" si="393"/>
        <v>213</v>
      </c>
      <c r="AM222" s="85">
        <f t="shared" si="393"/>
        <v>195</v>
      </c>
      <c r="AN222" s="85">
        <f t="shared" si="393"/>
        <v>195</v>
      </c>
      <c r="AO222" s="85">
        <f t="shared" si="393"/>
        <v>220</v>
      </c>
      <c r="AP222" s="85">
        <f t="shared" si="393"/>
        <v>330</v>
      </c>
      <c r="AQ222" s="85">
        <f t="shared" si="393"/>
        <v>301</v>
      </c>
      <c r="AR222" s="85">
        <f t="shared" si="393"/>
        <v>379</v>
      </c>
      <c r="AS222" s="85">
        <f t="shared" si="393"/>
        <v>334</v>
      </c>
      <c r="AT222" s="85">
        <f t="shared" si="393"/>
        <v>190</v>
      </c>
      <c r="AU222" s="85">
        <f t="shared" si="393"/>
        <v>210</v>
      </c>
      <c r="AV222" s="85">
        <f t="shared" si="393"/>
        <v>317</v>
      </c>
      <c r="AW222" s="85">
        <f t="shared" si="393"/>
        <v>460</v>
      </c>
      <c r="AX222" s="85">
        <f t="shared" si="393"/>
        <v>387</v>
      </c>
      <c r="AY222" s="85">
        <f t="shared" si="393"/>
        <v>288</v>
      </c>
      <c r="AZ222" s="85">
        <f t="shared" si="393"/>
        <v>353</v>
      </c>
      <c r="BA222" s="85">
        <f t="shared" si="393"/>
        <v>134</v>
      </c>
      <c r="BB222" s="85">
        <f t="shared" si="393"/>
        <v>332</v>
      </c>
      <c r="BC222" s="85">
        <f t="shared" si="393"/>
        <v>414</v>
      </c>
      <c r="BD222" s="85">
        <f t="shared" si="393"/>
        <v>217</v>
      </c>
      <c r="BE222" s="85">
        <f t="shared" si="393"/>
        <v>374</v>
      </c>
      <c r="BF222" s="85">
        <f t="shared" si="393"/>
        <v>321</v>
      </c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/>
      <c r="BV222" s="108"/>
      <c r="BW222" s="108"/>
      <c r="BX222" s="108"/>
      <c r="BY222" s="108"/>
      <c r="BZ222" s="108"/>
      <c r="CA222" s="101">
        <v>95</v>
      </c>
    </row>
    <row r="223" spans="3:79" x14ac:dyDescent="0.25">
      <c r="C223" t="str">
        <f t="shared" si="385"/>
        <v xml:space="preserve">Trapani </v>
      </c>
      <c r="D223" s="105">
        <f ca="1">HLOOKUP(Italia!$B$170,$F$128:$BZ$235,$CA223,FALSE)</f>
        <v>0</v>
      </c>
      <c r="G223" s="85">
        <f t="shared" ref="G223:BF223" si="394">+G96-F96</f>
        <v>0</v>
      </c>
      <c r="H223" s="85">
        <f t="shared" si="394"/>
        <v>0</v>
      </c>
      <c r="I223" s="85">
        <f t="shared" si="394"/>
        <v>0</v>
      </c>
      <c r="J223" s="85">
        <f t="shared" si="394"/>
        <v>0</v>
      </c>
      <c r="K223" s="85">
        <f t="shared" si="394"/>
        <v>0</v>
      </c>
      <c r="L223" s="85">
        <f t="shared" si="394"/>
        <v>0</v>
      </c>
      <c r="M223" s="85">
        <f t="shared" si="394"/>
        <v>2</v>
      </c>
      <c r="N223" s="85">
        <f t="shared" si="394"/>
        <v>2</v>
      </c>
      <c r="O223" s="85">
        <f t="shared" si="394"/>
        <v>0</v>
      </c>
      <c r="P223" s="85">
        <f t="shared" si="394"/>
        <v>0</v>
      </c>
      <c r="Q223" s="85">
        <f t="shared" si="394"/>
        <v>7</v>
      </c>
      <c r="R223" s="85">
        <f t="shared" si="394"/>
        <v>2</v>
      </c>
      <c r="S223" s="85">
        <f t="shared" si="394"/>
        <v>1</v>
      </c>
      <c r="T223" s="85">
        <f t="shared" si="394"/>
        <v>2</v>
      </c>
      <c r="U223" s="85">
        <f t="shared" si="394"/>
        <v>5</v>
      </c>
      <c r="V223" s="85">
        <f t="shared" si="394"/>
        <v>6</v>
      </c>
      <c r="W223" s="85">
        <f t="shared" si="394"/>
        <v>0</v>
      </c>
      <c r="X223" s="85">
        <f t="shared" si="394"/>
        <v>5</v>
      </c>
      <c r="Y223" s="85">
        <f t="shared" si="394"/>
        <v>10</v>
      </c>
      <c r="Z223" s="85">
        <f t="shared" si="394"/>
        <v>1</v>
      </c>
      <c r="AA223" s="85">
        <f t="shared" si="394"/>
        <v>5</v>
      </c>
      <c r="AB223" s="85">
        <f t="shared" si="394"/>
        <v>1</v>
      </c>
      <c r="AC223" s="85">
        <f t="shared" si="394"/>
        <v>12</v>
      </c>
      <c r="AD223" s="85">
        <f t="shared" si="394"/>
        <v>1</v>
      </c>
      <c r="AE223" s="85">
        <f t="shared" si="394"/>
        <v>9</v>
      </c>
      <c r="AF223" s="85">
        <f t="shared" si="394"/>
        <v>0</v>
      </c>
      <c r="AG223" s="85">
        <f t="shared" si="394"/>
        <v>2</v>
      </c>
      <c r="AH223" s="85">
        <f t="shared" si="394"/>
        <v>2</v>
      </c>
      <c r="AI223" s="85">
        <f t="shared" si="394"/>
        <v>5</v>
      </c>
      <c r="AJ223" s="85">
        <f t="shared" si="394"/>
        <v>1</v>
      </c>
      <c r="AK223" s="85">
        <f t="shared" si="394"/>
        <v>13</v>
      </c>
      <c r="AL223" s="85">
        <f t="shared" si="394"/>
        <v>4</v>
      </c>
      <c r="AM223" s="85">
        <f t="shared" si="394"/>
        <v>6</v>
      </c>
      <c r="AN223" s="85">
        <f t="shared" si="394"/>
        <v>5</v>
      </c>
      <c r="AO223" s="85">
        <f t="shared" si="394"/>
        <v>5</v>
      </c>
      <c r="AP223" s="85">
        <f t="shared" si="394"/>
        <v>2</v>
      </c>
      <c r="AQ223" s="85">
        <f t="shared" si="394"/>
        <v>4</v>
      </c>
      <c r="AR223" s="85">
        <f t="shared" si="394"/>
        <v>5</v>
      </c>
      <c r="AS223" s="85">
        <f t="shared" si="394"/>
        <v>4</v>
      </c>
      <c r="AT223" s="85">
        <f t="shared" si="394"/>
        <v>2</v>
      </c>
      <c r="AU223" s="85">
        <f t="shared" si="394"/>
        <v>2</v>
      </c>
      <c r="AV223" s="85">
        <f t="shared" si="394"/>
        <v>1</v>
      </c>
      <c r="AW223" s="85">
        <f t="shared" si="394"/>
        <v>1</v>
      </c>
      <c r="AX223" s="85">
        <f t="shared" si="394"/>
        <v>0</v>
      </c>
      <c r="AY223" s="85">
        <f t="shared" si="394"/>
        <v>0</v>
      </c>
      <c r="AZ223" s="85">
        <f t="shared" si="394"/>
        <v>0</v>
      </c>
      <c r="BA223" s="85">
        <f t="shared" si="394"/>
        <v>0</v>
      </c>
      <c r="BB223" s="85">
        <f t="shared" si="394"/>
        <v>0</v>
      </c>
      <c r="BC223" s="85">
        <f t="shared" si="394"/>
        <v>0</v>
      </c>
      <c r="BD223" s="85">
        <f t="shared" si="394"/>
        <v>0</v>
      </c>
      <c r="BE223" s="85">
        <f t="shared" si="394"/>
        <v>0</v>
      </c>
      <c r="BF223" s="85">
        <f t="shared" si="394"/>
        <v>0</v>
      </c>
      <c r="BG223" s="108"/>
      <c r="BH223" s="108"/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/>
      <c r="BV223" s="108"/>
      <c r="BW223" s="108"/>
      <c r="BX223" s="108"/>
      <c r="BY223" s="108"/>
      <c r="BZ223" s="108"/>
      <c r="CA223" s="101">
        <v>96</v>
      </c>
    </row>
    <row r="224" spans="3:79" x14ac:dyDescent="0.25">
      <c r="C224" t="str">
        <f t="shared" si="385"/>
        <v xml:space="preserve">Trento </v>
      </c>
      <c r="D224" s="105">
        <f ca="1">HLOOKUP(Italia!$B$170,$F$128:$BZ$235,$CA224,FALSE)</f>
        <v>62</v>
      </c>
      <c r="G224" s="85">
        <f t="shared" ref="G224:BF224" si="395">+G97-F97</f>
        <v>2</v>
      </c>
      <c r="H224" s="85">
        <f t="shared" si="395"/>
        <v>3</v>
      </c>
      <c r="I224" s="85">
        <f t="shared" si="395"/>
        <v>4</v>
      </c>
      <c r="J224" s="85">
        <f t="shared" si="395"/>
        <v>9</v>
      </c>
      <c r="K224" s="85">
        <f t="shared" si="395"/>
        <v>10</v>
      </c>
      <c r="L224" s="85">
        <f t="shared" si="395"/>
        <v>19</v>
      </c>
      <c r="M224" s="85">
        <f t="shared" si="395"/>
        <v>25</v>
      </c>
      <c r="N224" s="85">
        <f t="shared" si="395"/>
        <v>30</v>
      </c>
      <c r="O224" s="85">
        <f t="shared" si="395"/>
        <v>56</v>
      </c>
      <c r="P224" s="85">
        <f t="shared" si="395"/>
        <v>43</v>
      </c>
      <c r="Q224" s="85">
        <f t="shared" si="395"/>
        <v>172</v>
      </c>
      <c r="R224" s="85">
        <f t="shared" si="395"/>
        <v>0</v>
      </c>
      <c r="S224" s="85">
        <f t="shared" si="395"/>
        <v>7</v>
      </c>
      <c r="T224" s="85">
        <f t="shared" si="395"/>
        <v>70</v>
      </c>
      <c r="U224" s="85">
        <f t="shared" si="395"/>
        <v>68</v>
      </c>
      <c r="V224" s="85">
        <f t="shared" si="395"/>
        <v>119</v>
      </c>
      <c r="W224" s="85">
        <f t="shared" si="395"/>
        <v>140</v>
      </c>
      <c r="X224" s="85">
        <f t="shared" si="395"/>
        <v>172</v>
      </c>
      <c r="Y224" s="85">
        <f t="shared" si="395"/>
        <v>69</v>
      </c>
      <c r="Z224" s="85">
        <f t="shared" si="395"/>
        <v>87</v>
      </c>
      <c r="AA224" s="85">
        <f t="shared" si="395"/>
        <v>112</v>
      </c>
      <c r="AB224" s="85">
        <f t="shared" si="395"/>
        <v>75</v>
      </c>
      <c r="AC224" s="85">
        <f t="shared" si="395"/>
        <v>94</v>
      </c>
      <c r="AD224" s="85">
        <f t="shared" si="395"/>
        <v>114</v>
      </c>
      <c r="AE224" s="85">
        <f t="shared" si="395"/>
        <v>89</v>
      </c>
      <c r="AF224" s="85">
        <f t="shared" si="395"/>
        <v>88</v>
      </c>
      <c r="AG224" s="85">
        <f t="shared" si="395"/>
        <v>64</v>
      </c>
      <c r="AH224" s="85">
        <f t="shared" si="395"/>
        <v>124</v>
      </c>
      <c r="AI224" s="85">
        <f t="shared" si="395"/>
        <v>133</v>
      </c>
      <c r="AJ224" s="85">
        <f t="shared" si="395"/>
        <v>106</v>
      </c>
      <c r="AK224" s="85">
        <f t="shared" si="395"/>
        <v>111</v>
      </c>
      <c r="AL224" s="85">
        <f t="shared" si="395"/>
        <v>65</v>
      </c>
      <c r="AM224" s="85">
        <f t="shared" si="395"/>
        <v>63</v>
      </c>
      <c r="AN224" s="85">
        <f t="shared" si="395"/>
        <v>128</v>
      </c>
      <c r="AO224" s="85">
        <f t="shared" si="395"/>
        <v>126</v>
      </c>
      <c r="AP224" s="85">
        <f t="shared" si="395"/>
        <v>106</v>
      </c>
      <c r="AQ224" s="85">
        <f t="shared" si="395"/>
        <v>108</v>
      </c>
      <c r="AR224" s="85">
        <f t="shared" si="395"/>
        <v>154</v>
      </c>
      <c r="AS224" s="85">
        <f t="shared" si="395"/>
        <v>83</v>
      </c>
      <c r="AT224" s="85">
        <f t="shared" si="395"/>
        <v>73</v>
      </c>
      <c r="AU224" s="85">
        <f t="shared" si="395"/>
        <v>15</v>
      </c>
      <c r="AV224" s="85">
        <f t="shared" si="395"/>
        <v>79</v>
      </c>
      <c r="AW224" s="85">
        <f t="shared" si="395"/>
        <v>74</v>
      </c>
      <c r="AX224" s="85">
        <f t="shared" si="395"/>
        <v>82</v>
      </c>
      <c r="AY224" s="85">
        <f t="shared" si="395"/>
        <v>55</v>
      </c>
      <c r="AZ224" s="85">
        <f t="shared" si="395"/>
        <v>101</v>
      </c>
      <c r="BA224" s="85">
        <f t="shared" si="395"/>
        <v>58</v>
      </c>
      <c r="BB224" s="85">
        <f t="shared" si="395"/>
        <v>24</v>
      </c>
      <c r="BC224" s="85">
        <f t="shared" si="395"/>
        <v>32</v>
      </c>
      <c r="BD224" s="85">
        <f t="shared" si="395"/>
        <v>81</v>
      </c>
      <c r="BE224" s="85">
        <f t="shared" si="395"/>
        <v>49</v>
      </c>
      <c r="BF224" s="85">
        <f t="shared" si="395"/>
        <v>62</v>
      </c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08"/>
      <c r="BW224" s="108"/>
      <c r="BX224" s="108"/>
      <c r="BY224" s="108"/>
      <c r="BZ224" s="108"/>
      <c r="CA224" s="101">
        <v>97</v>
      </c>
    </row>
    <row r="225" spans="3:79" x14ac:dyDescent="0.25">
      <c r="C225" t="str">
        <f t="shared" si="385"/>
        <v xml:space="preserve">Treviso </v>
      </c>
      <c r="D225" s="105">
        <f ca="1">HLOOKUP(Italia!$B$170,$F$128:$BZ$235,$CA225,FALSE)</f>
        <v>19</v>
      </c>
      <c r="G225" s="85">
        <f t="shared" ref="G225:BF225" si="396">+G98-F98</f>
        <v>3</v>
      </c>
      <c r="H225" s="85">
        <f t="shared" si="396"/>
        <v>14</v>
      </c>
      <c r="I225" s="85">
        <f t="shared" si="396"/>
        <v>7</v>
      </c>
      <c r="J225" s="85">
        <f t="shared" si="396"/>
        <v>16</v>
      </c>
      <c r="K225" s="85">
        <f t="shared" si="396"/>
        <v>10</v>
      </c>
      <c r="L225" s="85">
        <f t="shared" si="396"/>
        <v>22</v>
      </c>
      <c r="M225" s="85">
        <f t="shared" si="396"/>
        <v>27</v>
      </c>
      <c r="N225" s="85">
        <f t="shared" si="396"/>
        <v>94</v>
      </c>
      <c r="O225" s="85">
        <f t="shared" si="396"/>
        <v>48</v>
      </c>
      <c r="P225" s="85">
        <f t="shared" si="396"/>
        <v>49</v>
      </c>
      <c r="Q225" s="85">
        <f t="shared" si="396"/>
        <v>37</v>
      </c>
      <c r="R225" s="85">
        <f t="shared" si="396"/>
        <v>39</v>
      </c>
      <c r="S225" s="85">
        <f t="shared" si="396"/>
        <v>50</v>
      </c>
      <c r="T225" s="85">
        <f t="shared" si="396"/>
        <v>89</v>
      </c>
      <c r="U225" s="85">
        <f t="shared" si="396"/>
        <v>46</v>
      </c>
      <c r="V225" s="85">
        <f t="shared" si="396"/>
        <v>82</v>
      </c>
      <c r="W225" s="85">
        <f t="shared" si="396"/>
        <v>87</v>
      </c>
      <c r="X225" s="85">
        <f t="shared" si="396"/>
        <v>129</v>
      </c>
      <c r="Y225" s="85">
        <f t="shared" si="396"/>
        <v>64</v>
      </c>
      <c r="Z225" s="85">
        <f t="shared" si="396"/>
        <v>92</v>
      </c>
      <c r="AA225" s="85">
        <f t="shared" si="396"/>
        <v>86</v>
      </c>
      <c r="AB225" s="85">
        <f t="shared" si="396"/>
        <v>77</v>
      </c>
      <c r="AC225" s="85">
        <f t="shared" si="396"/>
        <v>56</v>
      </c>
      <c r="AD225" s="85">
        <f t="shared" si="396"/>
        <v>49</v>
      </c>
      <c r="AE225" s="85">
        <f t="shared" si="396"/>
        <v>43</v>
      </c>
      <c r="AF225" s="85">
        <f t="shared" si="396"/>
        <v>47</v>
      </c>
      <c r="AG225" s="85">
        <f t="shared" si="396"/>
        <v>73</v>
      </c>
      <c r="AH225" s="85">
        <f t="shared" si="396"/>
        <v>32</v>
      </c>
      <c r="AI225" s="85">
        <f t="shared" si="396"/>
        <v>52</v>
      </c>
      <c r="AJ225" s="85">
        <f t="shared" si="396"/>
        <v>51</v>
      </c>
      <c r="AK225" s="85">
        <f t="shared" si="396"/>
        <v>30</v>
      </c>
      <c r="AL225" s="85">
        <f t="shared" si="396"/>
        <v>25</v>
      </c>
      <c r="AM225" s="85">
        <f t="shared" si="396"/>
        <v>14</v>
      </c>
      <c r="AN225" s="85">
        <f t="shared" si="396"/>
        <v>12</v>
      </c>
      <c r="AO225" s="85">
        <f t="shared" si="396"/>
        <v>125</v>
      </c>
      <c r="AP225" s="85">
        <f t="shared" si="396"/>
        <v>43</v>
      </c>
      <c r="AQ225" s="85">
        <f t="shared" si="396"/>
        <v>38</v>
      </c>
      <c r="AR225" s="85">
        <f t="shared" si="396"/>
        <v>29</v>
      </c>
      <c r="AS225" s="85">
        <f t="shared" si="396"/>
        <v>10</v>
      </c>
      <c r="AT225" s="85">
        <f t="shared" si="396"/>
        <v>0</v>
      </c>
      <c r="AU225" s="85">
        <f t="shared" si="396"/>
        <v>49</v>
      </c>
      <c r="AV225" s="85">
        <f t="shared" si="396"/>
        <v>1</v>
      </c>
      <c r="AW225" s="85">
        <f t="shared" si="396"/>
        <v>102</v>
      </c>
      <c r="AX225" s="85">
        <f t="shared" si="396"/>
        <v>102</v>
      </c>
      <c r="AY225" s="85">
        <f t="shared" si="396"/>
        <v>63</v>
      </c>
      <c r="AZ225" s="85">
        <f t="shared" si="396"/>
        <v>15</v>
      </c>
      <c r="BA225" s="85">
        <f t="shared" si="396"/>
        <v>10</v>
      </c>
      <c r="BB225" s="85">
        <f t="shared" si="396"/>
        <v>26</v>
      </c>
      <c r="BC225" s="85">
        <f t="shared" si="396"/>
        <v>35</v>
      </c>
      <c r="BD225" s="85">
        <f t="shared" si="396"/>
        <v>9</v>
      </c>
      <c r="BE225" s="85">
        <f t="shared" si="396"/>
        <v>25</v>
      </c>
      <c r="BF225" s="85">
        <f t="shared" si="396"/>
        <v>19</v>
      </c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08"/>
      <c r="BW225" s="108"/>
      <c r="BX225" s="108"/>
      <c r="BY225" s="108"/>
      <c r="BZ225" s="108"/>
      <c r="CA225" s="101">
        <v>98</v>
      </c>
    </row>
    <row r="226" spans="3:79" x14ac:dyDescent="0.25">
      <c r="C226" t="str">
        <f t="shared" si="385"/>
        <v xml:space="preserve">Trieste </v>
      </c>
      <c r="D226" s="105">
        <f ca="1">HLOOKUP(Italia!$B$170,$F$128:$BZ$235,$CA226,FALSE)</f>
        <v>13</v>
      </c>
      <c r="G226" s="85">
        <f t="shared" ref="G226:BF226" si="397">+G99-F99</f>
        <v>0</v>
      </c>
      <c r="H226" s="85">
        <f t="shared" si="397"/>
        <v>2</v>
      </c>
      <c r="I226" s="85">
        <f t="shared" si="397"/>
        <v>4</v>
      </c>
      <c r="J226" s="85">
        <f t="shared" si="397"/>
        <v>14</v>
      </c>
      <c r="K226" s="85">
        <f t="shared" si="397"/>
        <v>0</v>
      </c>
      <c r="L226" s="85">
        <f t="shared" si="397"/>
        <v>28</v>
      </c>
      <c r="M226" s="85">
        <f t="shared" si="397"/>
        <v>4</v>
      </c>
      <c r="N226" s="85">
        <f t="shared" si="397"/>
        <v>0</v>
      </c>
      <c r="O226" s="85">
        <f t="shared" si="397"/>
        <v>74</v>
      </c>
      <c r="P226" s="85">
        <f t="shared" si="397"/>
        <v>17</v>
      </c>
      <c r="Q226" s="85">
        <f t="shared" si="397"/>
        <v>-8</v>
      </c>
      <c r="R226" s="85">
        <f t="shared" si="397"/>
        <v>24</v>
      </c>
      <c r="S226" s="85">
        <f t="shared" si="397"/>
        <v>13</v>
      </c>
      <c r="T226" s="85">
        <f t="shared" si="397"/>
        <v>3</v>
      </c>
      <c r="U226" s="85">
        <f t="shared" si="397"/>
        <v>28</v>
      </c>
      <c r="V226" s="85">
        <f t="shared" si="397"/>
        <v>8</v>
      </c>
      <c r="W226" s="85">
        <f t="shared" si="397"/>
        <v>54</v>
      </c>
      <c r="X226" s="85">
        <f t="shared" si="397"/>
        <v>27</v>
      </c>
      <c r="Y226" s="85">
        <f t="shared" si="397"/>
        <v>23</v>
      </c>
      <c r="Z226" s="85">
        <f t="shared" si="397"/>
        <v>9</v>
      </c>
      <c r="AA226" s="85">
        <f t="shared" si="397"/>
        <v>26</v>
      </c>
      <c r="AB226" s="85">
        <f t="shared" si="397"/>
        <v>30</v>
      </c>
      <c r="AC226" s="85">
        <f t="shared" si="397"/>
        <v>26</v>
      </c>
      <c r="AD226" s="85">
        <f t="shared" si="397"/>
        <v>41</v>
      </c>
      <c r="AE226" s="85">
        <f t="shared" si="397"/>
        <v>24</v>
      </c>
      <c r="AF226" s="85">
        <f t="shared" si="397"/>
        <v>18</v>
      </c>
      <c r="AG226" s="85">
        <f t="shared" si="397"/>
        <v>51</v>
      </c>
      <c r="AH226" s="85">
        <f t="shared" si="397"/>
        <v>30</v>
      </c>
      <c r="AI226" s="85">
        <f t="shared" si="397"/>
        <v>23</v>
      </c>
      <c r="AJ226" s="85">
        <f t="shared" si="397"/>
        <v>31</v>
      </c>
      <c r="AK226" s="85">
        <f t="shared" si="397"/>
        <v>22</v>
      </c>
      <c r="AL226" s="85">
        <f t="shared" si="397"/>
        <v>19</v>
      </c>
      <c r="AM226" s="85">
        <f t="shared" si="397"/>
        <v>38</v>
      </c>
      <c r="AN226" s="85">
        <f t="shared" si="397"/>
        <v>25</v>
      </c>
      <c r="AO226" s="85">
        <f t="shared" si="397"/>
        <v>30</v>
      </c>
      <c r="AP226" s="85">
        <f t="shared" si="397"/>
        <v>58</v>
      </c>
      <c r="AQ226" s="85">
        <f t="shared" si="397"/>
        <v>36</v>
      </c>
      <c r="AR226" s="85">
        <f t="shared" si="397"/>
        <v>15</v>
      </c>
      <c r="AS226" s="85">
        <f t="shared" si="397"/>
        <v>18</v>
      </c>
      <c r="AT226" s="85">
        <f t="shared" si="397"/>
        <v>26</v>
      </c>
      <c r="AU226" s="85">
        <f t="shared" si="397"/>
        <v>29</v>
      </c>
      <c r="AV226" s="85">
        <f t="shared" si="397"/>
        <v>16</v>
      </c>
      <c r="AW226" s="85">
        <f t="shared" si="397"/>
        <v>50</v>
      </c>
      <c r="AX226" s="85">
        <f t="shared" si="397"/>
        <v>56</v>
      </c>
      <c r="AY226" s="85">
        <f t="shared" si="397"/>
        <v>35</v>
      </c>
      <c r="AZ226" s="85">
        <f t="shared" si="397"/>
        <v>6</v>
      </c>
      <c r="BA226" s="85">
        <f t="shared" si="397"/>
        <v>14</v>
      </c>
      <c r="BB226" s="85">
        <f t="shared" si="397"/>
        <v>3</v>
      </c>
      <c r="BC226" s="85">
        <f t="shared" si="397"/>
        <v>11</v>
      </c>
      <c r="BD226" s="85">
        <f t="shared" si="397"/>
        <v>16</v>
      </c>
      <c r="BE226" s="85">
        <f t="shared" si="397"/>
        <v>12</v>
      </c>
      <c r="BF226" s="85">
        <f t="shared" si="397"/>
        <v>13</v>
      </c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1">
        <v>99</v>
      </c>
    </row>
    <row r="227" spans="3:79" x14ac:dyDescent="0.25">
      <c r="C227" t="str">
        <f t="shared" si="385"/>
        <v xml:space="preserve">Udine </v>
      </c>
      <c r="D227" s="105">
        <f ca="1">HLOOKUP(Italia!$B$170,$F$128:$BZ$235,$CA227,FALSE)</f>
        <v>2</v>
      </c>
      <c r="G227" s="85">
        <f t="shared" ref="G227:BF227" si="398">+G100-F100</f>
        <v>3</v>
      </c>
      <c r="H227" s="85">
        <f t="shared" si="398"/>
        <v>7</v>
      </c>
      <c r="I227" s="85">
        <f t="shared" si="398"/>
        <v>5</v>
      </c>
      <c r="J227" s="85">
        <f t="shared" si="398"/>
        <v>1</v>
      </c>
      <c r="K227" s="85">
        <f t="shared" si="398"/>
        <v>0</v>
      </c>
      <c r="L227" s="85">
        <f t="shared" si="398"/>
        <v>2</v>
      </c>
      <c r="M227" s="85">
        <f t="shared" si="398"/>
        <v>18</v>
      </c>
      <c r="N227" s="85">
        <f t="shared" si="398"/>
        <v>0</v>
      </c>
      <c r="O227" s="85">
        <f t="shared" si="398"/>
        <v>31</v>
      </c>
      <c r="P227" s="85">
        <f t="shared" si="398"/>
        <v>13</v>
      </c>
      <c r="Q227" s="85">
        <f t="shared" si="398"/>
        <v>41</v>
      </c>
      <c r="R227" s="85">
        <f t="shared" si="398"/>
        <v>23</v>
      </c>
      <c r="S227" s="85">
        <f t="shared" si="398"/>
        <v>-7</v>
      </c>
      <c r="T227" s="85">
        <f t="shared" si="398"/>
        <v>36</v>
      </c>
      <c r="U227" s="85">
        <f t="shared" si="398"/>
        <v>85</v>
      </c>
      <c r="V227" s="85">
        <f t="shared" si="398"/>
        <v>30</v>
      </c>
      <c r="W227" s="85">
        <f t="shared" si="398"/>
        <v>42</v>
      </c>
      <c r="X227" s="85">
        <f t="shared" si="398"/>
        <v>23</v>
      </c>
      <c r="Y227" s="85">
        <f t="shared" si="398"/>
        <v>24</v>
      </c>
      <c r="Z227" s="85">
        <f t="shared" si="398"/>
        <v>20</v>
      </c>
      <c r="AA227" s="85">
        <f t="shared" si="398"/>
        <v>26</v>
      </c>
      <c r="AB227" s="85">
        <f t="shared" si="398"/>
        <v>29</v>
      </c>
      <c r="AC227" s="85">
        <f t="shared" si="398"/>
        <v>27</v>
      </c>
      <c r="AD227" s="85">
        <f t="shared" si="398"/>
        <v>43</v>
      </c>
      <c r="AE227" s="85">
        <f t="shared" si="398"/>
        <v>6</v>
      </c>
      <c r="AF227" s="85">
        <f t="shared" si="398"/>
        <v>-12</v>
      </c>
      <c r="AG227" s="85">
        <f t="shared" si="398"/>
        <v>12</v>
      </c>
      <c r="AH227" s="85">
        <f t="shared" si="398"/>
        <v>40</v>
      </c>
      <c r="AI227" s="85">
        <f t="shared" si="398"/>
        <v>65</v>
      </c>
      <c r="AJ227" s="85">
        <f t="shared" si="398"/>
        <v>40</v>
      </c>
      <c r="AK227" s="85">
        <f t="shared" si="398"/>
        <v>73</v>
      </c>
      <c r="AL227" s="85">
        <f t="shared" si="398"/>
        <v>32</v>
      </c>
      <c r="AM227" s="85">
        <f t="shared" si="398"/>
        <v>7</v>
      </c>
      <c r="AN227" s="85">
        <f t="shared" si="398"/>
        <v>20</v>
      </c>
      <c r="AO227" s="85">
        <f t="shared" si="398"/>
        <v>17</v>
      </c>
      <c r="AP227" s="85">
        <f t="shared" si="398"/>
        <v>9</v>
      </c>
      <c r="AQ227" s="85">
        <f t="shared" si="398"/>
        <v>6</v>
      </c>
      <c r="AR227" s="85">
        <f t="shared" si="398"/>
        <v>20</v>
      </c>
      <c r="AS227" s="85">
        <f t="shared" si="398"/>
        <v>8</v>
      </c>
      <c r="AT227" s="85">
        <f t="shared" si="398"/>
        <v>11</v>
      </c>
      <c r="AU227" s="85">
        <f t="shared" si="398"/>
        <v>6</v>
      </c>
      <c r="AV227" s="85">
        <f t="shared" si="398"/>
        <v>1</v>
      </c>
      <c r="AW227" s="85">
        <f t="shared" si="398"/>
        <v>4</v>
      </c>
      <c r="AX227" s="85">
        <f t="shared" si="398"/>
        <v>2</v>
      </c>
      <c r="AY227" s="85">
        <f t="shared" si="398"/>
        <v>9</v>
      </c>
      <c r="AZ227" s="85">
        <f t="shared" si="398"/>
        <v>4</v>
      </c>
      <c r="BA227" s="85">
        <f t="shared" si="398"/>
        <v>5</v>
      </c>
      <c r="BB227" s="85">
        <f t="shared" si="398"/>
        <v>6</v>
      </c>
      <c r="BC227" s="85">
        <f t="shared" si="398"/>
        <v>8</v>
      </c>
      <c r="BD227" s="85">
        <f t="shared" si="398"/>
        <v>2</v>
      </c>
      <c r="BE227" s="85">
        <f t="shared" si="398"/>
        <v>4</v>
      </c>
      <c r="BF227" s="85">
        <f t="shared" si="398"/>
        <v>2</v>
      </c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1">
        <v>100</v>
      </c>
    </row>
    <row r="228" spans="3:79" x14ac:dyDescent="0.25">
      <c r="C228" t="str">
        <f>+C101</f>
        <v xml:space="preserve">Varese </v>
      </c>
      <c r="D228" s="105">
        <f ca="1">HLOOKUP(Italia!$B$170,$F$128:$BZ$235,$CA228,FALSE)</f>
        <v>31</v>
      </c>
      <c r="G228" s="85">
        <f t="shared" ref="G228:BF228" si="399">+G101-F101</f>
        <v>6</v>
      </c>
      <c r="H228" s="85">
        <f t="shared" si="399"/>
        <v>6</v>
      </c>
      <c r="I228" s="85">
        <f t="shared" si="399"/>
        <v>4</v>
      </c>
      <c r="J228" s="85">
        <f t="shared" si="399"/>
        <v>5</v>
      </c>
      <c r="K228" s="85">
        <f t="shared" si="399"/>
        <v>12</v>
      </c>
      <c r="L228" s="85">
        <f t="shared" si="399"/>
        <v>6</v>
      </c>
      <c r="M228" s="85">
        <f t="shared" si="399"/>
        <v>25</v>
      </c>
      <c r="N228" s="85">
        <f t="shared" si="399"/>
        <v>23</v>
      </c>
      <c r="O228" s="85">
        <f t="shared" si="399"/>
        <v>27</v>
      </c>
      <c r="P228" s="85">
        <f t="shared" si="399"/>
        <v>33</v>
      </c>
      <c r="Q228" s="85">
        <f t="shared" si="399"/>
        <v>26</v>
      </c>
      <c r="R228" s="85">
        <f t="shared" si="399"/>
        <v>18</v>
      </c>
      <c r="S228" s="85">
        <f t="shared" si="399"/>
        <v>32</v>
      </c>
      <c r="T228" s="85">
        <f t="shared" si="399"/>
        <v>31</v>
      </c>
      <c r="U228" s="85">
        <f t="shared" si="399"/>
        <v>45</v>
      </c>
      <c r="V228" s="85">
        <f t="shared" si="399"/>
        <v>28</v>
      </c>
      <c r="W228" s="85">
        <f t="shared" si="399"/>
        <v>21</v>
      </c>
      <c r="X228" s="85">
        <f t="shared" si="399"/>
        <v>27</v>
      </c>
      <c r="Y228" s="85">
        <f t="shared" si="399"/>
        <v>35</v>
      </c>
      <c r="Z228" s="85">
        <f t="shared" si="399"/>
        <v>29</v>
      </c>
      <c r="AA228" s="85">
        <f t="shared" si="399"/>
        <v>18</v>
      </c>
      <c r="AB228" s="85">
        <f t="shared" si="399"/>
        <v>34</v>
      </c>
      <c r="AC228" s="85">
        <f t="shared" si="399"/>
        <v>209</v>
      </c>
      <c r="AD228" s="85">
        <f t="shared" si="399"/>
        <v>57</v>
      </c>
      <c r="AE228" s="85">
        <f t="shared" si="399"/>
        <v>44</v>
      </c>
      <c r="AF228" s="85">
        <f t="shared" si="399"/>
        <v>54</v>
      </c>
      <c r="AG228" s="85">
        <f t="shared" si="399"/>
        <v>27</v>
      </c>
      <c r="AH228" s="85">
        <f t="shared" si="399"/>
        <v>44</v>
      </c>
      <c r="AI228" s="85">
        <f t="shared" si="399"/>
        <v>65</v>
      </c>
      <c r="AJ228" s="85">
        <f t="shared" si="399"/>
        <v>83</v>
      </c>
      <c r="AK228" s="85">
        <f t="shared" si="399"/>
        <v>63</v>
      </c>
      <c r="AL228" s="85">
        <f t="shared" si="399"/>
        <v>43</v>
      </c>
      <c r="AM228" s="85">
        <f t="shared" si="399"/>
        <v>102</v>
      </c>
      <c r="AN228" s="85">
        <f t="shared" si="399"/>
        <v>33</v>
      </c>
      <c r="AO228" s="85">
        <f t="shared" si="399"/>
        <v>22</v>
      </c>
      <c r="AP228" s="85">
        <f t="shared" si="399"/>
        <v>143</v>
      </c>
      <c r="AQ228" s="85">
        <f t="shared" si="399"/>
        <v>98</v>
      </c>
      <c r="AR228" s="85">
        <f t="shared" si="399"/>
        <v>44</v>
      </c>
      <c r="AS228" s="85">
        <f t="shared" si="399"/>
        <v>30</v>
      </c>
      <c r="AT228" s="85">
        <f t="shared" si="399"/>
        <v>48</v>
      </c>
      <c r="AU228" s="85">
        <f t="shared" si="399"/>
        <v>102</v>
      </c>
      <c r="AV228" s="85">
        <f t="shared" si="399"/>
        <v>71</v>
      </c>
      <c r="AW228" s="85">
        <f t="shared" si="399"/>
        <v>69</v>
      </c>
      <c r="AX228" s="85">
        <f t="shared" si="399"/>
        <v>68</v>
      </c>
      <c r="AY228" s="85">
        <f t="shared" si="399"/>
        <v>85</v>
      </c>
      <c r="AZ228" s="85">
        <f t="shared" si="399"/>
        <v>52</v>
      </c>
      <c r="BA228" s="85">
        <f t="shared" si="399"/>
        <v>38</v>
      </c>
      <c r="BB228" s="85">
        <f t="shared" si="399"/>
        <v>55</v>
      </c>
      <c r="BC228" s="85">
        <f t="shared" si="399"/>
        <v>51</v>
      </c>
      <c r="BD228" s="85">
        <f t="shared" si="399"/>
        <v>38</v>
      </c>
      <c r="BE228" s="85">
        <f t="shared" si="399"/>
        <v>36</v>
      </c>
      <c r="BF228" s="85">
        <f t="shared" si="399"/>
        <v>31</v>
      </c>
      <c r="BG228" s="108"/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08"/>
      <c r="BW228" s="108"/>
      <c r="BX228" s="108"/>
      <c r="BY228" s="108"/>
      <c r="BZ228" s="108"/>
      <c r="CA228" s="101">
        <v>101</v>
      </c>
    </row>
    <row r="229" spans="3:79" x14ac:dyDescent="0.25">
      <c r="C229" t="str">
        <f t="shared" ref="C229:C233" si="400">+C102</f>
        <v xml:space="preserve">Venezia </v>
      </c>
      <c r="D229" s="105">
        <f ca="1">HLOOKUP(Italia!$B$170,$F$128:$BZ$235,$CA229,FALSE)</f>
        <v>2</v>
      </c>
      <c r="G229" s="85">
        <f t="shared" ref="G229:BF229" si="401">+G102-F102</f>
        <v>14</v>
      </c>
      <c r="H229" s="85">
        <f t="shared" si="401"/>
        <v>12</v>
      </c>
      <c r="I229" s="85">
        <f t="shared" si="401"/>
        <v>15</v>
      </c>
      <c r="J229" s="85">
        <f t="shared" si="401"/>
        <v>26</v>
      </c>
      <c r="K229" s="85">
        <f t="shared" si="401"/>
        <v>4</v>
      </c>
      <c r="L229" s="85">
        <f t="shared" si="401"/>
        <v>22</v>
      </c>
      <c r="M229" s="85">
        <f t="shared" si="401"/>
        <v>27</v>
      </c>
      <c r="N229" s="85">
        <f t="shared" si="401"/>
        <v>26</v>
      </c>
      <c r="O229" s="85">
        <f t="shared" si="401"/>
        <v>43</v>
      </c>
      <c r="P229" s="85">
        <f t="shared" si="401"/>
        <v>34</v>
      </c>
      <c r="Q229" s="85">
        <f t="shared" si="401"/>
        <v>46</v>
      </c>
      <c r="R229" s="85">
        <f t="shared" si="401"/>
        <v>28</v>
      </c>
      <c r="S229" s="85">
        <f t="shared" si="401"/>
        <v>22</v>
      </c>
      <c r="T229" s="85">
        <f t="shared" si="401"/>
        <v>48</v>
      </c>
      <c r="U229" s="85">
        <f t="shared" si="401"/>
        <v>49</v>
      </c>
      <c r="V229" s="85">
        <f t="shared" si="401"/>
        <v>99</v>
      </c>
      <c r="W229" s="85">
        <f t="shared" si="401"/>
        <v>92</v>
      </c>
      <c r="X229" s="85">
        <f t="shared" si="401"/>
        <v>66</v>
      </c>
      <c r="Y229" s="85">
        <f t="shared" si="401"/>
        <v>67</v>
      </c>
      <c r="Z229" s="85">
        <f t="shared" si="401"/>
        <v>38</v>
      </c>
      <c r="AA229" s="85">
        <f t="shared" si="401"/>
        <v>37</v>
      </c>
      <c r="AB229" s="85">
        <f t="shared" si="401"/>
        <v>46</v>
      </c>
      <c r="AC229" s="85">
        <f t="shared" si="401"/>
        <v>35</v>
      </c>
      <c r="AD229" s="85">
        <f t="shared" si="401"/>
        <v>64</v>
      </c>
      <c r="AE229" s="85">
        <f t="shared" si="401"/>
        <v>48</v>
      </c>
      <c r="AF229" s="85">
        <f t="shared" si="401"/>
        <v>40</v>
      </c>
      <c r="AG229" s="85">
        <f t="shared" si="401"/>
        <v>63</v>
      </c>
      <c r="AH229" s="85">
        <f t="shared" si="401"/>
        <v>61</v>
      </c>
      <c r="AI229" s="85">
        <f t="shared" si="401"/>
        <v>62</v>
      </c>
      <c r="AJ229" s="85">
        <f t="shared" si="401"/>
        <v>28</v>
      </c>
      <c r="AK229" s="85">
        <f t="shared" si="401"/>
        <v>41</v>
      </c>
      <c r="AL229" s="85">
        <f t="shared" si="401"/>
        <v>63</v>
      </c>
      <c r="AM229" s="85">
        <f t="shared" si="401"/>
        <v>62</v>
      </c>
      <c r="AN229" s="85">
        <f t="shared" si="401"/>
        <v>56</v>
      </c>
      <c r="AO229" s="85">
        <f t="shared" si="401"/>
        <v>87</v>
      </c>
      <c r="AP229" s="85">
        <f t="shared" si="401"/>
        <v>121</v>
      </c>
      <c r="AQ229" s="85">
        <f t="shared" si="401"/>
        <v>29</v>
      </c>
      <c r="AR229" s="85">
        <f t="shared" si="401"/>
        <v>103</v>
      </c>
      <c r="AS229" s="85">
        <f t="shared" si="401"/>
        <v>74</v>
      </c>
      <c r="AT229" s="85">
        <f t="shared" si="401"/>
        <v>26</v>
      </c>
      <c r="AU229" s="85">
        <f t="shared" si="401"/>
        <v>25</v>
      </c>
      <c r="AV229" s="85">
        <f t="shared" si="401"/>
        <v>5</v>
      </c>
      <c r="AW229" s="85">
        <f t="shared" si="401"/>
        <v>23</v>
      </c>
      <c r="AX229" s="85">
        <f t="shared" si="401"/>
        <v>60</v>
      </c>
      <c r="AY229" s="85">
        <f t="shared" si="401"/>
        <v>20</v>
      </c>
      <c r="AZ229" s="85">
        <f t="shared" si="401"/>
        <v>27</v>
      </c>
      <c r="BA229" s="85">
        <f t="shared" si="401"/>
        <v>34</v>
      </c>
      <c r="BB229" s="85">
        <f t="shared" si="401"/>
        <v>14</v>
      </c>
      <c r="BC229" s="85">
        <f t="shared" si="401"/>
        <v>88</v>
      </c>
      <c r="BD229" s="85">
        <f t="shared" si="401"/>
        <v>29</v>
      </c>
      <c r="BE229" s="85">
        <f t="shared" si="401"/>
        <v>32</v>
      </c>
      <c r="BF229" s="85">
        <f t="shared" si="401"/>
        <v>2</v>
      </c>
      <c r="BG229" s="108"/>
      <c r="BH229" s="108"/>
      <c r="BI229" s="108"/>
      <c r="BJ229" s="108"/>
      <c r="BK229" s="108"/>
      <c r="BL229" s="108"/>
      <c r="BM229" s="108"/>
      <c r="BN229" s="108"/>
      <c r="BO229" s="108"/>
      <c r="BP229" s="108"/>
      <c r="BQ229" s="108"/>
      <c r="BR229" s="108"/>
      <c r="BS229" s="108"/>
      <c r="BT229" s="108"/>
      <c r="BU229" s="108"/>
      <c r="BV229" s="108"/>
      <c r="BW229" s="108"/>
      <c r="BX229" s="108"/>
      <c r="BY229" s="108"/>
      <c r="BZ229" s="108"/>
      <c r="CA229" s="101">
        <v>102</v>
      </c>
    </row>
    <row r="230" spans="3:79" x14ac:dyDescent="0.25">
      <c r="C230" t="str">
        <f t="shared" si="400"/>
        <v xml:space="preserve">Verbano-Cusio-Ossola </v>
      </c>
      <c r="D230" s="105">
        <f ca="1">HLOOKUP(Italia!$B$170,$F$128:$BZ$235,$CA230,FALSE)</f>
        <v>19</v>
      </c>
      <c r="G230" s="85">
        <f t="shared" ref="G230:BF230" si="402">+G103-F103</f>
        <v>0</v>
      </c>
      <c r="H230" s="85">
        <f t="shared" si="402"/>
        <v>4</v>
      </c>
      <c r="I230" s="85">
        <f t="shared" si="402"/>
        <v>1</v>
      </c>
      <c r="J230" s="85">
        <f t="shared" si="402"/>
        <v>3</v>
      </c>
      <c r="K230" s="85">
        <f t="shared" si="402"/>
        <v>-2</v>
      </c>
      <c r="L230" s="85">
        <f t="shared" si="402"/>
        <v>0</v>
      </c>
      <c r="M230" s="85">
        <f t="shared" si="402"/>
        <v>2</v>
      </c>
      <c r="N230" s="85">
        <f t="shared" si="402"/>
        <v>5</v>
      </c>
      <c r="O230" s="85">
        <f t="shared" si="402"/>
        <v>11</v>
      </c>
      <c r="P230" s="85">
        <f t="shared" si="402"/>
        <v>7</v>
      </c>
      <c r="Q230" s="85">
        <f t="shared" si="402"/>
        <v>14</v>
      </c>
      <c r="R230" s="85">
        <f t="shared" si="402"/>
        <v>8</v>
      </c>
      <c r="S230" s="85">
        <f t="shared" si="402"/>
        <v>18</v>
      </c>
      <c r="T230" s="85">
        <f t="shared" si="402"/>
        <v>13</v>
      </c>
      <c r="U230" s="85">
        <f t="shared" si="402"/>
        <v>0</v>
      </c>
      <c r="V230" s="85">
        <f t="shared" si="402"/>
        <v>53</v>
      </c>
      <c r="W230" s="85">
        <f t="shared" si="402"/>
        <v>7</v>
      </c>
      <c r="X230" s="85">
        <f t="shared" si="402"/>
        <v>10</v>
      </c>
      <c r="Y230" s="85">
        <f t="shared" si="402"/>
        <v>31</v>
      </c>
      <c r="Z230" s="85">
        <f t="shared" si="402"/>
        <v>39</v>
      </c>
      <c r="AA230" s="85">
        <f t="shared" si="402"/>
        <v>18</v>
      </c>
      <c r="AB230" s="85">
        <f t="shared" si="402"/>
        <v>8</v>
      </c>
      <c r="AC230" s="85">
        <f t="shared" si="402"/>
        <v>33</v>
      </c>
      <c r="AD230" s="85">
        <f t="shared" si="402"/>
        <v>20</v>
      </c>
      <c r="AE230" s="85">
        <f t="shared" si="402"/>
        <v>38</v>
      </c>
      <c r="AF230" s="85">
        <f t="shared" si="402"/>
        <v>30</v>
      </c>
      <c r="AG230" s="85">
        <f t="shared" si="402"/>
        <v>17</v>
      </c>
      <c r="AH230" s="85">
        <f t="shared" si="402"/>
        <v>17</v>
      </c>
      <c r="AI230" s="85">
        <f t="shared" si="402"/>
        <v>34</v>
      </c>
      <c r="AJ230" s="85">
        <f t="shared" si="402"/>
        <v>61</v>
      </c>
      <c r="AK230" s="85">
        <f t="shared" si="402"/>
        <v>30</v>
      </c>
      <c r="AL230" s="85">
        <f t="shared" si="402"/>
        <v>21</v>
      </c>
      <c r="AM230" s="85">
        <f t="shared" si="402"/>
        <v>63</v>
      </c>
      <c r="AN230" s="85">
        <f t="shared" si="402"/>
        <v>11</v>
      </c>
      <c r="AO230" s="85">
        <f t="shared" si="402"/>
        <v>89</v>
      </c>
      <c r="AP230" s="85">
        <f t="shared" si="402"/>
        <v>55</v>
      </c>
      <c r="AQ230" s="85">
        <f t="shared" si="402"/>
        <v>16</v>
      </c>
      <c r="AR230" s="85">
        <f t="shared" si="402"/>
        <v>69</v>
      </c>
      <c r="AS230" s="85">
        <f t="shared" si="402"/>
        <v>6</v>
      </c>
      <c r="AT230" s="85">
        <f t="shared" si="402"/>
        <v>11</v>
      </c>
      <c r="AU230" s="85">
        <f t="shared" si="402"/>
        <v>17</v>
      </c>
      <c r="AV230" s="85">
        <f t="shared" si="402"/>
        <v>11</v>
      </c>
      <c r="AW230" s="85">
        <f t="shared" si="402"/>
        <v>6</v>
      </c>
      <c r="AX230" s="85">
        <f t="shared" si="402"/>
        <v>7</v>
      </c>
      <c r="AY230" s="85">
        <f t="shared" si="402"/>
        <v>4</v>
      </c>
      <c r="AZ230" s="85">
        <f t="shared" si="402"/>
        <v>14</v>
      </c>
      <c r="BA230" s="85">
        <f t="shared" si="402"/>
        <v>2</v>
      </c>
      <c r="BB230" s="85">
        <f t="shared" si="402"/>
        <v>8</v>
      </c>
      <c r="BC230" s="85">
        <f t="shared" si="402"/>
        <v>6</v>
      </c>
      <c r="BD230" s="85">
        <f t="shared" si="402"/>
        <v>11</v>
      </c>
      <c r="BE230" s="85">
        <f t="shared" si="402"/>
        <v>8</v>
      </c>
      <c r="BF230" s="85">
        <f t="shared" si="402"/>
        <v>19</v>
      </c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08"/>
      <c r="BW230" s="108"/>
      <c r="BX230" s="108"/>
      <c r="BY230" s="108"/>
      <c r="BZ230" s="108"/>
      <c r="CA230" s="101">
        <v>103</v>
      </c>
    </row>
    <row r="231" spans="3:79" x14ac:dyDescent="0.25">
      <c r="C231" t="str">
        <f t="shared" si="400"/>
        <v xml:space="preserve">Vercelli </v>
      </c>
      <c r="D231" s="105">
        <f ca="1">HLOOKUP(Italia!$B$170,$F$128:$BZ$235,$CA231,FALSE)</f>
        <v>8</v>
      </c>
      <c r="G231" s="85">
        <f t="shared" ref="G231:BF231" si="403">+G104-F104</f>
        <v>5</v>
      </c>
      <c r="H231" s="85">
        <f t="shared" si="403"/>
        <v>-1</v>
      </c>
      <c r="I231" s="85">
        <f t="shared" si="403"/>
        <v>3</v>
      </c>
      <c r="J231" s="85">
        <f t="shared" si="403"/>
        <v>5</v>
      </c>
      <c r="K231" s="85">
        <f t="shared" si="403"/>
        <v>-4</v>
      </c>
      <c r="L231" s="85">
        <f t="shared" si="403"/>
        <v>7</v>
      </c>
      <c r="M231" s="85">
        <f t="shared" si="403"/>
        <v>6</v>
      </c>
      <c r="N231" s="85">
        <f t="shared" si="403"/>
        <v>1</v>
      </c>
      <c r="O231" s="85">
        <f t="shared" si="403"/>
        <v>4</v>
      </c>
      <c r="P231" s="85">
        <f t="shared" si="403"/>
        <v>2</v>
      </c>
      <c r="Q231" s="85">
        <f t="shared" si="403"/>
        <v>53</v>
      </c>
      <c r="R231" s="85">
        <f t="shared" si="403"/>
        <v>15</v>
      </c>
      <c r="S231" s="85">
        <f t="shared" si="403"/>
        <v>14</v>
      </c>
      <c r="T231" s="85">
        <f t="shared" si="403"/>
        <v>18</v>
      </c>
      <c r="U231" s="85">
        <f t="shared" si="403"/>
        <v>0</v>
      </c>
      <c r="V231" s="85">
        <f t="shared" si="403"/>
        <v>72</v>
      </c>
      <c r="W231" s="85">
        <f t="shared" si="403"/>
        <v>7</v>
      </c>
      <c r="X231" s="85">
        <f t="shared" si="403"/>
        <v>32</v>
      </c>
      <c r="Y231" s="85">
        <f t="shared" si="403"/>
        <v>21</v>
      </c>
      <c r="Z231" s="85">
        <f t="shared" si="403"/>
        <v>27</v>
      </c>
      <c r="AA231" s="85">
        <f t="shared" si="403"/>
        <v>18</v>
      </c>
      <c r="AB231" s="85">
        <f t="shared" si="403"/>
        <v>28</v>
      </c>
      <c r="AC231" s="85">
        <f t="shared" si="403"/>
        <v>22</v>
      </c>
      <c r="AD231" s="85">
        <f t="shared" si="403"/>
        <v>39</v>
      </c>
      <c r="AE231" s="85">
        <f t="shared" si="403"/>
        <v>29</v>
      </c>
      <c r="AF231" s="85">
        <f t="shared" si="403"/>
        <v>23</v>
      </c>
      <c r="AG231" s="85">
        <f t="shared" si="403"/>
        <v>24</v>
      </c>
      <c r="AH231" s="85">
        <f t="shared" si="403"/>
        <v>15</v>
      </c>
      <c r="AI231" s="85">
        <f t="shared" si="403"/>
        <v>32</v>
      </c>
      <c r="AJ231" s="85">
        <f t="shared" si="403"/>
        <v>45</v>
      </c>
      <c r="AK231" s="85">
        <f t="shared" si="403"/>
        <v>18</v>
      </c>
      <c r="AL231" s="85">
        <f t="shared" si="403"/>
        <v>22</v>
      </c>
      <c r="AM231" s="85">
        <f t="shared" si="403"/>
        <v>42</v>
      </c>
      <c r="AN231" s="85">
        <f t="shared" si="403"/>
        <v>18</v>
      </c>
      <c r="AO231" s="85">
        <f t="shared" si="403"/>
        <v>13</v>
      </c>
      <c r="AP231" s="85">
        <f t="shared" si="403"/>
        <v>15</v>
      </c>
      <c r="AQ231" s="85">
        <f t="shared" si="403"/>
        <v>15</v>
      </c>
      <c r="AR231" s="85">
        <f t="shared" si="403"/>
        <v>81</v>
      </c>
      <c r="AS231" s="85">
        <f t="shared" si="403"/>
        <v>28</v>
      </c>
      <c r="AT231" s="85">
        <f t="shared" si="403"/>
        <v>13</v>
      </c>
      <c r="AU231" s="85">
        <f t="shared" si="403"/>
        <v>9</v>
      </c>
      <c r="AV231" s="85">
        <f t="shared" si="403"/>
        <v>8</v>
      </c>
      <c r="AW231" s="85">
        <f t="shared" si="403"/>
        <v>65</v>
      </c>
      <c r="AX231" s="85">
        <f t="shared" si="403"/>
        <v>23</v>
      </c>
      <c r="AY231" s="85">
        <f t="shared" si="403"/>
        <v>29</v>
      </c>
      <c r="AZ231" s="85">
        <f t="shared" si="403"/>
        <v>11</v>
      </c>
      <c r="BA231" s="85">
        <f t="shared" si="403"/>
        <v>9</v>
      </c>
      <c r="BB231" s="85">
        <f t="shared" si="403"/>
        <v>5</v>
      </c>
      <c r="BC231" s="85">
        <f t="shared" si="403"/>
        <v>24</v>
      </c>
      <c r="BD231" s="85">
        <f t="shared" si="403"/>
        <v>43</v>
      </c>
      <c r="BE231" s="85">
        <f t="shared" si="403"/>
        <v>11</v>
      </c>
      <c r="BF231" s="85">
        <f t="shared" si="403"/>
        <v>8</v>
      </c>
      <c r="BG231" s="108"/>
      <c r="BH231" s="108"/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/>
      <c r="BV231" s="108"/>
      <c r="BW231" s="108"/>
      <c r="BX231" s="108"/>
      <c r="BY231" s="108"/>
      <c r="BZ231" s="108"/>
      <c r="CA231" s="101">
        <v>104</v>
      </c>
    </row>
    <row r="232" spans="3:79" x14ac:dyDescent="0.25">
      <c r="C232" t="str">
        <f t="shared" si="400"/>
        <v xml:space="preserve">Verona </v>
      </c>
      <c r="D232" s="105">
        <f ca="1">HLOOKUP(Italia!$B$170,$F$128:$BZ$235,$CA232,FALSE)</f>
        <v>75</v>
      </c>
      <c r="G232" s="85">
        <f t="shared" ref="G232:BF232" si="404">+G105-F105</f>
        <v>4</v>
      </c>
      <c r="H232" s="85">
        <f t="shared" si="404"/>
        <v>17</v>
      </c>
      <c r="I232" s="85">
        <f t="shared" si="404"/>
        <v>10</v>
      </c>
      <c r="J232" s="85">
        <f t="shared" si="404"/>
        <v>11</v>
      </c>
      <c r="K232" s="85">
        <f t="shared" si="404"/>
        <v>10</v>
      </c>
      <c r="L232" s="85">
        <f t="shared" si="404"/>
        <v>23</v>
      </c>
      <c r="M232" s="85">
        <f t="shared" si="404"/>
        <v>14</v>
      </c>
      <c r="N232" s="85">
        <f t="shared" si="404"/>
        <v>40</v>
      </c>
      <c r="O232" s="85">
        <f t="shared" si="404"/>
        <v>60</v>
      </c>
      <c r="P232" s="85">
        <f t="shared" si="404"/>
        <v>65</v>
      </c>
      <c r="Q232" s="85">
        <f t="shared" si="404"/>
        <v>60</v>
      </c>
      <c r="R232" s="85">
        <f t="shared" si="404"/>
        <v>90</v>
      </c>
      <c r="S232" s="85">
        <f t="shared" si="404"/>
        <v>56</v>
      </c>
      <c r="T232" s="85">
        <f t="shared" si="404"/>
        <v>145</v>
      </c>
      <c r="U232" s="85">
        <f t="shared" si="404"/>
        <v>60</v>
      </c>
      <c r="V232" s="85">
        <f t="shared" si="404"/>
        <v>98</v>
      </c>
      <c r="W232" s="85">
        <f t="shared" si="404"/>
        <v>170</v>
      </c>
      <c r="X232" s="85">
        <f t="shared" si="404"/>
        <v>92</v>
      </c>
      <c r="Y232" s="85">
        <f t="shared" si="404"/>
        <v>53</v>
      </c>
      <c r="Z232" s="85">
        <f t="shared" si="404"/>
        <v>129</v>
      </c>
      <c r="AA232" s="85">
        <f t="shared" si="404"/>
        <v>76</v>
      </c>
      <c r="AB232" s="85">
        <f t="shared" si="404"/>
        <v>98</v>
      </c>
      <c r="AC232" s="85">
        <f t="shared" si="404"/>
        <v>243</v>
      </c>
      <c r="AD232" s="85">
        <f t="shared" si="404"/>
        <v>109</v>
      </c>
      <c r="AE232" s="85">
        <f t="shared" si="404"/>
        <v>122</v>
      </c>
      <c r="AF232" s="85">
        <f t="shared" si="404"/>
        <v>106</v>
      </c>
      <c r="AG232" s="85">
        <f t="shared" si="404"/>
        <v>130</v>
      </c>
      <c r="AH232" s="85">
        <f t="shared" si="404"/>
        <v>175</v>
      </c>
      <c r="AI232" s="85">
        <f t="shared" si="404"/>
        <v>118</v>
      </c>
      <c r="AJ232" s="85">
        <f t="shared" si="404"/>
        <v>83</v>
      </c>
      <c r="AK232" s="85">
        <f t="shared" si="404"/>
        <v>59</v>
      </c>
      <c r="AL232" s="85">
        <f t="shared" si="404"/>
        <v>141</v>
      </c>
      <c r="AM232" s="85">
        <f t="shared" si="404"/>
        <v>67</v>
      </c>
      <c r="AN232" s="85">
        <f t="shared" si="404"/>
        <v>101</v>
      </c>
      <c r="AO232" s="85">
        <f t="shared" si="404"/>
        <v>64</v>
      </c>
      <c r="AP232" s="85">
        <f t="shared" si="404"/>
        <v>129</v>
      </c>
      <c r="AQ232" s="85">
        <f t="shared" si="404"/>
        <v>208</v>
      </c>
      <c r="AR232" s="85">
        <f t="shared" si="404"/>
        <v>145</v>
      </c>
      <c r="AS232" s="85">
        <f t="shared" si="404"/>
        <v>93</v>
      </c>
      <c r="AT232" s="85">
        <f t="shared" si="404"/>
        <v>52</v>
      </c>
      <c r="AU232" s="85">
        <f t="shared" si="404"/>
        <v>25</v>
      </c>
      <c r="AV232" s="85">
        <f t="shared" si="404"/>
        <v>77</v>
      </c>
      <c r="AW232" s="85">
        <f t="shared" si="404"/>
        <v>81</v>
      </c>
      <c r="AX232" s="85">
        <f t="shared" si="404"/>
        <v>75</v>
      </c>
      <c r="AY232" s="85">
        <f t="shared" si="404"/>
        <v>75</v>
      </c>
      <c r="AZ232" s="85">
        <f t="shared" si="404"/>
        <v>94</v>
      </c>
      <c r="BA232" s="85">
        <f t="shared" si="404"/>
        <v>24</v>
      </c>
      <c r="BB232" s="85">
        <f t="shared" si="404"/>
        <v>72</v>
      </c>
      <c r="BC232" s="85">
        <f t="shared" si="404"/>
        <v>94</v>
      </c>
      <c r="BD232" s="85">
        <f t="shared" si="404"/>
        <v>58</v>
      </c>
      <c r="BE232" s="85">
        <f t="shared" si="404"/>
        <v>176</v>
      </c>
      <c r="BF232" s="85">
        <f t="shared" si="404"/>
        <v>75</v>
      </c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08"/>
      <c r="BW232" s="108"/>
      <c r="BX232" s="108"/>
      <c r="BY232" s="108"/>
      <c r="BZ232" s="108"/>
      <c r="CA232" s="101">
        <v>105</v>
      </c>
    </row>
    <row r="233" spans="3:79" x14ac:dyDescent="0.25">
      <c r="C233" t="str">
        <f t="shared" si="400"/>
        <v xml:space="preserve">Vibo Valentia </v>
      </c>
      <c r="D233" s="105">
        <f ca="1">HLOOKUP(Italia!$B$170,$F$128:$BZ$235,$CA233,FALSE)</f>
        <v>0</v>
      </c>
      <c r="G233" s="85">
        <f t="shared" ref="G233:BF233" si="405">+G106-F106</f>
        <v>0</v>
      </c>
      <c r="H233" s="85">
        <f t="shared" si="405"/>
        <v>0</v>
      </c>
      <c r="I233" s="85">
        <f t="shared" si="405"/>
        <v>0</v>
      </c>
      <c r="J233" s="85">
        <f t="shared" si="405"/>
        <v>0</v>
      </c>
      <c r="K233" s="85">
        <f t="shared" si="405"/>
        <v>2</v>
      </c>
      <c r="L233" s="85">
        <f t="shared" si="405"/>
        <v>-1</v>
      </c>
      <c r="M233" s="85">
        <f t="shared" si="405"/>
        <v>4</v>
      </c>
      <c r="N233" s="85">
        <f t="shared" si="405"/>
        <v>0</v>
      </c>
      <c r="O233" s="85">
        <f t="shared" si="405"/>
        <v>0</v>
      </c>
      <c r="P233" s="85">
        <f t="shared" si="405"/>
        <v>12</v>
      </c>
      <c r="Q233" s="85">
        <f t="shared" si="405"/>
        <v>-11</v>
      </c>
      <c r="R233" s="85">
        <f t="shared" si="405"/>
        <v>0</v>
      </c>
      <c r="S233" s="85">
        <f t="shared" si="405"/>
        <v>0</v>
      </c>
      <c r="T233" s="85">
        <f t="shared" si="405"/>
        <v>2</v>
      </c>
      <c r="U233" s="85">
        <f t="shared" si="405"/>
        <v>0</v>
      </c>
      <c r="V233" s="85">
        <f t="shared" si="405"/>
        <v>0</v>
      </c>
      <c r="W233" s="85">
        <f t="shared" si="405"/>
        <v>3</v>
      </c>
      <c r="X233" s="85">
        <f t="shared" si="405"/>
        <v>3</v>
      </c>
      <c r="Y233" s="85">
        <f t="shared" si="405"/>
        <v>6</v>
      </c>
      <c r="Z233" s="85">
        <f t="shared" si="405"/>
        <v>1</v>
      </c>
      <c r="AA233" s="85">
        <f t="shared" si="405"/>
        <v>2</v>
      </c>
      <c r="AB233" s="85">
        <f t="shared" si="405"/>
        <v>5</v>
      </c>
      <c r="AC233" s="85">
        <f t="shared" si="405"/>
        <v>1</v>
      </c>
      <c r="AD233" s="85">
        <f t="shared" si="405"/>
        <v>10</v>
      </c>
      <c r="AE233" s="85">
        <f t="shared" si="405"/>
        <v>0</v>
      </c>
      <c r="AF233" s="85">
        <f t="shared" si="405"/>
        <v>5</v>
      </c>
      <c r="AG233" s="85">
        <f t="shared" si="405"/>
        <v>0</v>
      </c>
      <c r="AH233" s="85">
        <f t="shared" si="405"/>
        <v>0</v>
      </c>
      <c r="AI233" s="85">
        <f t="shared" si="405"/>
        <v>4</v>
      </c>
      <c r="AJ233" s="85">
        <f t="shared" si="405"/>
        <v>6</v>
      </c>
      <c r="AK233" s="85">
        <f t="shared" si="405"/>
        <v>3</v>
      </c>
      <c r="AL233" s="85">
        <f t="shared" si="405"/>
        <v>3</v>
      </c>
      <c r="AM233" s="85">
        <f t="shared" si="405"/>
        <v>0</v>
      </c>
      <c r="AN233" s="85">
        <f t="shared" si="405"/>
        <v>0</v>
      </c>
      <c r="AO233" s="85">
        <f t="shared" si="405"/>
        <v>1</v>
      </c>
      <c r="AP233" s="85">
        <f t="shared" si="405"/>
        <v>0</v>
      </c>
      <c r="AQ233" s="85">
        <f t="shared" si="405"/>
        <v>4</v>
      </c>
      <c r="AR233" s="85">
        <f t="shared" si="405"/>
        <v>3</v>
      </c>
      <c r="AS233" s="85">
        <f t="shared" si="405"/>
        <v>0</v>
      </c>
      <c r="AT233" s="85">
        <f t="shared" si="405"/>
        <v>0</v>
      </c>
      <c r="AU233" s="85">
        <f t="shared" si="405"/>
        <v>0</v>
      </c>
      <c r="AV233" s="85">
        <f t="shared" si="405"/>
        <v>0</v>
      </c>
      <c r="AW233" s="85">
        <f t="shared" si="405"/>
        <v>2</v>
      </c>
      <c r="AX233" s="85">
        <f t="shared" si="405"/>
        <v>0</v>
      </c>
      <c r="AY233" s="85">
        <f t="shared" si="405"/>
        <v>0</v>
      </c>
      <c r="AZ233" s="85">
        <f t="shared" si="405"/>
        <v>1</v>
      </c>
      <c r="BA233" s="85">
        <f t="shared" si="405"/>
        <v>0</v>
      </c>
      <c r="BB233" s="85">
        <f t="shared" si="405"/>
        <v>0</v>
      </c>
      <c r="BC233" s="85">
        <f t="shared" si="405"/>
        <v>0</v>
      </c>
      <c r="BD233" s="85">
        <f t="shared" si="405"/>
        <v>0</v>
      </c>
      <c r="BE233" s="85">
        <f t="shared" si="405"/>
        <v>1</v>
      </c>
      <c r="BF233" s="85">
        <f t="shared" si="405"/>
        <v>0</v>
      </c>
      <c r="BG233" s="108"/>
      <c r="BH233" s="108"/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/>
      <c r="BV233" s="108"/>
      <c r="BW233" s="108"/>
      <c r="BX233" s="108"/>
      <c r="BY233" s="108"/>
      <c r="BZ233" s="108"/>
      <c r="CA233" s="101">
        <v>106</v>
      </c>
    </row>
    <row r="234" spans="3:79" x14ac:dyDescent="0.25">
      <c r="C234" t="str">
        <f>+C107</f>
        <v xml:space="preserve">Vicenza </v>
      </c>
      <c r="D234" s="105">
        <f ca="1">HLOOKUP(Italia!$B$170,$F$128:$BZ$235,$CA234,FALSE)</f>
        <v>53</v>
      </c>
      <c r="G234" s="85">
        <f t="shared" ref="G234:BF234" si="406">+G107-F107</f>
        <v>9</v>
      </c>
      <c r="H234" s="85">
        <f t="shared" si="406"/>
        <v>5</v>
      </c>
      <c r="I234" s="85">
        <f t="shared" si="406"/>
        <v>13</v>
      </c>
      <c r="J234" s="85">
        <f t="shared" si="406"/>
        <v>13</v>
      </c>
      <c r="K234" s="85">
        <f t="shared" si="406"/>
        <v>3</v>
      </c>
      <c r="L234" s="85">
        <f t="shared" si="406"/>
        <v>20</v>
      </c>
      <c r="M234" s="85">
        <f t="shared" si="406"/>
        <v>19</v>
      </c>
      <c r="N234" s="85">
        <f t="shared" si="406"/>
        <v>30</v>
      </c>
      <c r="O234" s="85">
        <f t="shared" si="406"/>
        <v>19</v>
      </c>
      <c r="P234" s="85">
        <f t="shared" si="406"/>
        <v>23</v>
      </c>
      <c r="Q234" s="85">
        <f t="shared" si="406"/>
        <v>71</v>
      </c>
      <c r="R234" s="85">
        <f t="shared" si="406"/>
        <v>52</v>
      </c>
      <c r="S234" s="85">
        <f t="shared" si="406"/>
        <v>38</v>
      </c>
      <c r="T234" s="85">
        <f t="shared" si="406"/>
        <v>68</v>
      </c>
      <c r="U234" s="85">
        <f t="shared" si="406"/>
        <v>31</v>
      </c>
      <c r="V234" s="85">
        <f t="shared" si="406"/>
        <v>94</v>
      </c>
      <c r="W234" s="85">
        <f t="shared" si="406"/>
        <v>54</v>
      </c>
      <c r="X234" s="85">
        <f t="shared" si="406"/>
        <v>59</v>
      </c>
      <c r="Y234" s="85">
        <f t="shared" si="406"/>
        <v>60</v>
      </c>
      <c r="Z234" s="85">
        <f t="shared" si="406"/>
        <v>53</v>
      </c>
      <c r="AA234" s="85">
        <f t="shared" si="406"/>
        <v>80</v>
      </c>
      <c r="AB234" s="85">
        <f t="shared" si="406"/>
        <v>75</v>
      </c>
      <c r="AC234" s="85">
        <f t="shared" si="406"/>
        <v>67</v>
      </c>
      <c r="AD234" s="85">
        <f t="shared" si="406"/>
        <v>70</v>
      </c>
      <c r="AE234" s="85">
        <f t="shared" si="406"/>
        <v>68</v>
      </c>
      <c r="AF234" s="85">
        <f t="shared" si="406"/>
        <v>64</v>
      </c>
      <c r="AG234" s="85">
        <f t="shared" si="406"/>
        <v>74</v>
      </c>
      <c r="AH234" s="85">
        <f t="shared" si="406"/>
        <v>85</v>
      </c>
      <c r="AI234" s="85">
        <f t="shared" si="406"/>
        <v>107</v>
      </c>
      <c r="AJ234" s="85">
        <f t="shared" si="406"/>
        <v>80</v>
      </c>
      <c r="AK234" s="85">
        <f t="shared" si="406"/>
        <v>94</v>
      </c>
      <c r="AL234" s="85">
        <f t="shared" si="406"/>
        <v>39</v>
      </c>
      <c r="AM234" s="85">
        <f t="shared" si="406"/>
        <v>57</v>
      </c>
      <c r="AN234" s="85">
        <f t="shared" si="406"/>
        <v>30</v>
      </c>
      <c r="AO234" s="85">
        <f t="shared" si="406"/>
        <v>48</v>
      </c>
      <c r="AP234" s="85">
        <f t="shared" si="406"/>
        <v>103</v>
      </c>
      <c r="AQ234" s="85">
        <f t="shared" si="406"/>
        <v>68</v>
      </c>
      <c r="AR234" s="85">
        <f t="shared" si="406"/>
        <v>56</v>
      </c>
      <c r="AS234" s="85">
        <f t="shared" si="406"/>
        <v>46</v>
      </c>
      <c r="AT234" s="85">
        <f t="shared" si="406"/>
        <v>25</v>
      </c>
      <c r="AU234" s="85">
        <f t="shared" si="406"/>
        <v>9</v>
      </c>
      <c r="AV234" s="85">
        <f t="shared" si="406"/>
        <v>47</v>
      </c>
      <c r="AW234" s="85">
        <f t="shared" si="406"/>
        <v>34</v>
      </c>
      <c r="AX234" s="85">
        <f t="shared" si="406"/>
        <v>30</v>
      </c>
      <c r="AY234" s="85">
        <f t="shared" si="406"/>
        <v>96</v>
      </c>
      <c r="AZ234" s="85">
        <f t="shared" si="406"/>
        <v>43</v>
      </c>
      <c r="BA234" s="85">
        <f t="shared" si="406"/>
        <v>40</v>
      </c>
      <c r="BB234" s="85">
        <f t="shared" si="406"/>
        <v>11</v>
      </c>
      <c r="BC234" s="85">
        <f t="shared" si="406"/>
        <v>43</v>
      </c>
      <c r="BD234" s="85">
        <f t="shared" si="406"/>
        <v>21</v>
      </c>
      <c r="BE234" s="85">
        <f t="shared" si="406"/>
        <v>29</v>
      </c>
      <c r="BF234" s="85">
        <f t="shared" si="406"/>
        <v>53</v>
      </c>
      <c r="BG234" s="108"/>
      <c r="BH234" s="108"/>
      <c r="BI234" s="108"/>
      <c r="BJ234" s="108"/>
      <c r="BK234" s="108"/>
      <c r="BL234" s="108"/>
      <c r="BM234" s="108"/>
      <c r="BN234" s="108"/>
      <c r="BO234" s="108"/>
      <c r="BP234" s="108"/>
      <c r="BQ234" s="108"/>
      <c r="BR234" s="108"/>
      <c r="BS234" s="108"/>
      <c r="BT234" s="108"/>
      <c r="BU234" s="108"/>
      <c r="BV234" s="108"/>
      <c r="BW234" s="108"/>
      <c r="BX234" s="108"/>
      <c r="BY234" s="108"/>
      <c r="BZ234" s="108"/>
      <c r="CA234" s="101">
        <v>107</v>
      </c>
    </row>
    <row r="235" spans="3:79" x14ac:dyDescent="0.25">
      <c r="C235" t="str">
        <f t="shared" ref="C235" si="407">+C108</f>
        <v xml:space="preserve">Viterbo </v>
      </c>
      <c r="D235" s="105">
        <f ca="1">HLOOKUP(Italia!$B$170,$F$128:$BZ$235,$CA235,FALSE)</f>
        <v>4</v>
      </c>
      <c r="G235" s="85">
        <f t="shared" ref="G235:BF235" si="408">+G108-F108</f>
        <v>0</v>
      </c>
      <c r="H235" s="85">
        <f t="shared" si="408"/>
        <v>2</v>
      </c>
      <c r="I235" s="85">
        <f t="shared" si="408"/>
        <v>0</v>
      </c>
      <c r="J235" s="85">
        <f t="shared" si="408"/>
        <v>0</v>
      </c>
      <c r="K235" s="85">
        <f t="shared" si="408"/>
        <v>0</v>
      </c>
      <c r="L235" s="85">
        <f t="shared" si="408"/>
        <v>3</v>
      </c>
      <c r="M235" s="85">
        <f t="shared" si="408"/>
        <v>5</v>
      </c>
      <c r="N235" s="85">
        <f t="shared" si="408"/>
        <v>-5</v>
      </c>
      <c r="O235" s="85">
        <f t="shared" si="408"/>
        <v>5</v>
      </c>
      <c r="P235" s="85">
        <f t="shared" si="408"/>
        <v>3</v>
      </c>
      <c r="Q235" s="85">
        <f t="shared" si="408"/>
        <v>2</v>
      </c>
      <c r="R235" s="85">
        <f t="shared" si="408"/>
        <v>12</v>
      </c>
      <c r="S235" s="85">
        <f t="shared" si="408"/>
        <v>4</v>
      </c>
      <c r="T235" s="85">
        <f t="shared" si="408"/>
        <v>8</v>
      </c>
      <c r="U235" s="85">
        <f t="shared" si="408"/>
        <v>11</v>
      </c>
      <c r="V235" s="85">
        <f t="shared" si="408"/>
        <v>13</v>
      </c>
      <c r="W235" s="85">
        <f t="shared" si="408"/>
        <v>9</v>
      </c>
      <c r="X235" s="85">
        <f t="shared" si="408"/>
        <v>10</v>
      </c>
      <c r="Y235" s="85">
        <f t="shared" si="408"/>
        <v>11</v>
      </c>
      <c r="Z235" s="85">
        <f t="shared" si="408"/>
        <v>28</v>
      </c>
      <c r="AA235" s="85">
        <f t="shared" si="408"/>
        <v>1</v>
      </c>
      <c r="AB235" s="85">
        <f t="shared" si="408"/>
        <v>0</v>
      </c>
      <c r="AC235" s="85">
        <f t="shared" si="408"/>
        <v>2</v>
      </c>
      <c r="AD235" s="85">
        <f t="shared" si="408"/>
        <v>20</v>
      </c>
      <c r="AE235" s="85">
        <f t="shared" si="408"/>
        <v>35</v>
      </c>
      <c r="AF235" s="85">
        <f t="shared" si="408"/>
        <v>2</v>
      </c>
      <c r="AG235" s="85">
        <f t="shared" si="408"/>
        <v>0</v>
      </c>
      <c r="AH235" s="85">
        <f t="shared" si="408"/>
        <v>12</v>
      </c>
      <c r="AI235" s="85">
        <f t="shared" si="408"/>
        <v>26</v>
      </c>
      <c r="AJ235" s="85">
        <f t="shared" si="408"/>
        <v>7</v>
      </c>
      <c r="AK235" s="85">
        <f t="shared" si="408"/>
        <v>14</v>
      </c>
      <c r="AL235" s="85">
        <f t="shared" si="408"/>
        <v>3</v>
      </c>
      <c r="AM235" s="85">
        <f t="shared" si="408"/>
        <v>0</v>
      </c>
      <c r="AN235" s="85">
        <f t="shared" si="408"/>
        <v>19</v>
      </c>
      <c r="AO235" s="85">
        <f t="shared" si="408"/>
        <v>1</v>
      </c>
      <c r="AP235" s="85">
        <f t="shared" si="408"/>
        <v>15</v>
      </c>
      <c r="AQ235" s="85">
        <f t="shared" si="408"/>
        <v>26</v>
      </c>
      <c r="AR235" s="85">
        <f t="shared" si="408"/>
        <v>9</v>
      </c>
      <c r="AS235" s="85">
        <f t="shared" si="408"/>
        <v>3</v>
      </c>
      <c r="AT235" s="85">
        <f t="shared" si="408"/>
        <v>2</v>
      </c>
      <c r="AU235" s="85">
        <f t="shared" si="408"/>
        <v>8</v>
      </c>
      <c r="AV235" s="85">
        <f t="shared" si="408"/>
        <v>0</v>
      </c>
      <c r="AW235" s="85">
        <f t="shared" si="408"/>
        <v>12</v>
      </c>
      <c r="AX235" s="85">
        <f t="shared" si="408"/>
        <v>8</v>
      </c>
      <c r="AY235" s="85">
        <f t="shared" si="408"/>
        <v>3</v>
      </c>
      <c r="AZ235" s="85">
        <f t="shared" si="408"/>
        <v>0</v>
      </c>
      <c r="BA235" s="85">
        <f t="shared" si="408"/>
        <v>0</v>
      </c>
      <c r="BB235" s="85">
        <f t="shared" si="408"/>
        <v>6</v>
      </c>
      <c r="BC235" s="85">
        <f t="shared" si="408"/>
        <v>2</v>
      </c>
      <c r="BD235" s="85">
        <f t="shared" si="408"/>
        <v>9</v>
      </c>
      <c r="BE235" s="85">
        <f t="shared" si="408"/>
        <v>6</v>
      </c>
      <c r="BF235" s="85">
        <f t="shared" si="408"/>
        <v>4</v>
      </c>
      <c r="BG235" s="108"/>
      <c r="BH235" s="108"/>
      <c r="BI235" s="108"/>
      <c r="BJ235" s="108"/>
      <c r="BK235" s="108"/>
      <c r="BL235" s="108"/>
      <c r="BM235" s="108"/>
      <c r="BN235" s="108"/>
      <c r="BO235" s="108"/>
      <c r="BP235" s="108"/>
      <c r="BQ235" s="108"/>
      <c r="BR235" s="108"/>
      <c r="BS235" s="108"/>
      <c r="BT235" s="108"/>
      <c r="BU235" s="108"/>
      <c r="BV235" s="108"/>
      <c r="BW235" s="108"/>
      <c r="BX235" s="108"/>
      <c r="BY235" s="108"/>
      <c r="BZ235" s="108"/>
      <c r="CA235" s="101">
        <v>108</v>
      </c>
    </row>
  </sheetData>
  <sortState xmlns:xlrd2="http://schemas.microsoft.com/office/spreadsheetml/2017/richdata2" ref="L2:L108">
    <sortCondition ref="L2"/>
  </sortState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9DF62-33EC-4543-BF39-A841D32DA30B}">
  <dimension ref="A1:R400"/>
  <sheetViews>
    <sheetView topLeftCell="A82" workbookViewId="0">
      <selection activeCell="E3" sqref="E3:H4"/>
    </sheetView>
  </sheetViews>
  <sheetFormatPr defaultRowHeight="15" x14ac:dyDescent="0.25"/>
  <cols>
    <col min="3" max="3" width="10" bestFit="1" customWidth="1"/>
    <col min="7" max="7" width="11.140625" bestFit="1" customWidth="1"/>
  </cols>
  <sheetData>
    <row r="1" spans="1:18" x14ac:dyDescent="0.25">
      <c r="C1" s="81"/>
      <c r="D1" s="81" t="s">
        <v>121</v>
      </c>
      <c r="E1" s="81" t="s">
        <v>10</v>
      </c>
      <c r="F1" s="81"/>
      <c r="G1" s="81"/>
      <c r="H1" s="81"/>
      <c r="J1" s="81"/>
      <c r="K1" s="81"/>
      <c r="L1" s="81"/>
      <c r="M1" s="81"/>
      <c r="N1" s="81"/>
      <c r="O1" s="81"/>
      <c r="P1" s="81"/>
      <c r="Q1" s="81"/>
      <c r="R1" s="81"/>
    </row>
    <row r="2" spans="1:18" x14ac:dyDescent="0.25">
      <c r="A2" s="89" t="s">
        <v>98</v>
      </c>
      <c r="B2" s="88"/>
      <c r="C2" s="88"/>
      <c r="D2" s="88">
        <f>+A3</f>
        <v>219764</v>
      </c>
      <c r="E2" s="88">
        <f>+A5</f>
        <v>22524</v>
      </c>
      <c r="G2" t="s">
        <v>127</v>
      </c>
      <c r="H2" s="2">
        <f>IFERROR(VLOOKUP(G2,$A$2:$E$400,4,FALSE),0)</f>
        <v>733</v>
      </c>
    </row>
    <row r="3" spans="1:18" x14ac:dyDescent="0.25">
      <c r="A3" s="89">
        <v>219764</v>
      </c>
      <c r="B3" s="88"/>
      <c r="C3" s="88"/>
      <c r="D3" s="88">
        <f t="shared" ref="D3:D66" si="0">+A4</f>
        <v>6740</v>
      </c>
      <c r="E3" s="88">
        <f t="shared" ref="E3:E66" si="1">+A6</f>
        <v>367</v>
      </c>
      <c r="G3" t="s">
        <v>124</v>
      </c>
      <c r="H3" s="2">
        <f t="shared" ref="H3:H46" si="2">IFERROR(VLOOKUP(G3,$A$2:$E$400,4,FALSE),0)</f>
        <v>1596</v>
      </c>
    </row>
    <row r="4" spans="1:18" x14ac:dyDescent="0.25">
      <c r="A4" s="89">
        <v>6740</v>
      </c>
      <c r="B4" s="88"/>
      <c r="C4" s="88"/>
      <c r="D4" s="88">
        <f t="shared" si="0"/>
        <v>22524</v>
      </c>
      <c r="E4" s="88" t="str">
        <f t="shared" si="1"/>
        <v>Pending</v>
      </c>
      <c r="G4" t="s">
        <v>46</v>
      </c>
      <c r="H4" s="2">
        <f t="shared" si="2"/>
        <v>15068</v>
      </c>
    </row>
    <row r="5" spans="1:18" x14ac:dyDescent="0.25">
      <c r="A5" s="89">
        <v>22524</v>
      </c>
      <c r="B5" s="88"/>
      <c r="C5" s="88"/>
      <c r="D5" s="88">
        <f t="shared" si="0"/>
        <v>367</v>
      </c>
      <c r="E5" s="88">
        <f t="shared" si="1"/>
        <v>0</v>
      </c>
      <c r="G5" t="s">
        <v>106</v>
      </c>
      <c r="H5" s="2">
        <f t="shared" si="2"/>
        <v>1592</v>
      </c>
    </row>
    <row r="6" spans="1:18" x14ac:dyDescent="0.25">
      <c r="A6" s="89">
        <v>367</v>
      </c>
      <c r="B6" s="88"/>
      <c r="C6" s="88"/>
      <c r="D6" s="88" t="str">
        <f t="shared" si="0"/>
        <v>Pending</v>
      </c>
      <c r="E6" s="88" t="str">
        <f t="shared" si="1"/>
        <v>Italy</v>
      </c>
      <c r="G6" t="s">
        <v>113</v>
      </c>
      <c r="H6" s="2">
        <f t="shared" si="2"/>
        <v>8773</v>
      </c>
    </row>
    <row r="7" spans="1:18" x14ac:dyDescent="0.25">
      <c r="A7" s="89" t="s">
        <v>437</v>
      </c>
      <c r="B7" s="88"/>
      <c r="C7" s="88"/>
      <c r="D7" s="88">
        <f t="shared" si="0"/>
        <v>0</v>
      </c>
      <c r="E7" s="88">
        <f t="shared" si="1"/>
        <v>192994</v>
      </c>
      <c r="G7" t="s">
        <v>114</v>
      </c>
      <c r="H7" s="2">
        <f t="shared" si="2"/>
        <v>44293</v>
      </c>
    </row>
    <row r="8" spans="1:18" x14ac:dyDescent="0.25">
      <c r="A8" s="89">
        <v>0</v>
      </c>
      <c r="B8" s="88"/>
      <c r="C8" s="88"/>
      <c r="D8" s="88" t="str">
        <f t="shared" si="0"/>
        <v>Italy</v>
      </c>
      <c r="E8" s="88">
        <f t="shared" si="1"/>
        <v>3021</v>
      </c>
      <c r="G8" t="s">
        <v>131</v>
      </c>
      <c r="H8" s="2">
        <f t="shared" si="2"/>
        <v>1428</v>
      </c>
    </row>
    <row r="9" spans="1:18" x14ac:dyDescent="0.25">
      <c r="A9" s="89" t="s">
        <v>436</v>
      </c>
      <c r="B9" s="88"/>
      <c r="C9" s="88"/>
      <c r="D9" s="88">
        <f t="shared" si="0"/>
        <v>192994</v>
      </c>
      <c r="E9" s="88">
        <f t="shared" si="1"/>
        <v>25969</v>
      </c>
      <c r="G9" t="s">
        <v>137</v>
      </c>
      <c r="H9" s="2">
        <f t="shared" si="2"/>
        <v>1188</v>
      </c>
    </row>
    <row r="10" spans="1:18" x14ac:dyDescent="0.25">
      <c r="A10" s="89">
        <v>192994</v>
      </c>
      <c r="B10" s="88"/>
      <c r="C10" s="88"/>
      <c r="D10" s="88">
        <f t="shared" si="0"/>
        <v>3021</v>
      </c>
      <c r="E10" s="88">
        <f t="shared" si="1"/>
        <v>420</v>
      </c>
      <c r="G10" t="s">
        <v>103</v>
      </c>
      <c r="H10" s="2">
        <f t="shared" si="2"/>
        <v>2009</v>
      </c>
    </row>
    <row r="11" spans="1:18" x14ac:dyDescent="0.25">
      <c r="A11" s="89">
        <v>3021</v>
      </c>
      <c r="B11" s="88"/>
      <c r="C11" s="88"/>
      <c r="D11" s="88">
        <f t="shared" si="0"/>
        <v>25969</v>
      </c>
      <c r="E11" s="88" t="str">
        <f t="shared" si="1"/>
        <v>Community transmission</v>
      </c>
      <c r="G11" t="s">
        <v>122</v>
      </c>
      <c r="H11" s="2">
        <f t="shared" si="2"/>
        <v>7273</v>
      </c>
    </row>
    <row r="12" spans="1:18" x14ac:dyDescent="0.25">
      <c r="A12" s="89">
        <v>25969</v>
      </c>
      <c r="B12" s="88"/>
      <c r="C12" s="88"/>
      <c r="D12" s="88">
        <f t="shared" si="0"/>
        <v>420</v>
      </c>
      <c r="E12" s="88">
        <f t="shared" si="1"/>
        <v>0</v>
      </c>
      <c r="G12" t="s">
        <v>107</v>
      </c>
      <c r="H12" s="2">
        <f t="shared" si="2"/>
        <v>8210</v>
      </c>
    </row>
    <row r="13" spans="1:18" x14ac:dyDescent="0.25">
      <c r="A13" s="89">
        <v>420</v>
      </c>
      <c r="B13" s="88"/>
      <c r="C13" s="88"/>
      <c r="D13" s="88" t="str">
        <f t="shared" si="0"/>
        <v>Community transmission</v>
      </c>
      <c r="E13" s="88" t="str">
        <f t="shared" si="1"/>
        <v>Germany</v>
      </c>
      <c r="G13" t="s">
        <v>115</v>
      </c>
      <c r="H13" s="2">
        <f t="shared" si="2"/>
        <v>1605</v>
      </c>
    </row>
    <row r="14" spans="1:18" x14ac:dyDescent="0.25">
      <c r="A14" s="89" t="s">
        <v>443</v>
      </c>
      <c r="B14" s="88"/>
      <c r="C14" s="88"/>
      <c r="D14" s="88">
        <f t="shared" si="0"/>
        <v>0</v>
      </c>
      <c r="E14" s="88">
        <f t="shared" si="1"/>
        <v>152438</v>
      </c>
      <c r="G14" t="s">
        <v>111</v>
      </c>
      <c r="H14" s="2">
        <f t="shared" si="2"/>
        <v>4395</v>
      </c>
    </row>
    <row r="15" spans="1:18" x14ac:dyDescent="0.25">
      <c r="A15" s="89">
        <v>0</v>
      </c>
      <c r="B15" s="88"/>
      <c r="C15" s="88"/>
      <c r="D15" s="88" t="str">
        <f t="shared" si="0"/>
        <v>Germany</v>
      </c>
      <c r="E15" s="88">
        <f t="shared" si="1"/>
        <v>2055</v>
      </c>
      <c r="G15" t="s">
        <v>96</v>
      </c>
      <c r="H15" s="2">
        <f t="shared" si="2"/>
        <v>121338</v>
      </c>
    </row>
    <row r="16" spans="1:18" x14ac:dyDescent="0.25">
      <c r="A16" s="89" t="s">
        <v>97</v>
      </c>
      <c r="B16" s="88"/>
      <c r="C16" s="88"/>
      <c r="D16" s="88">
        <f t="shared" si="0"/>
        <v>152438</v>
      </c>
      <c r="E16" s="88">
        <f t="shared" si="1"/>
        <v>5500</v>
      </c>
      <c r="G16" t="s">
        <v>108</v>
      </c>
      <c r="H16" s="2">
        <f t="shared" si="2"/>
        <v>456</v>
      </c>
    </row>
    <row r="17" spans="1:8" x14ac:dyDescent="0.25">
      <c r="A17" s="89">
        <v>152438</v>
      </c>
      <c r="B17" s="88"/>
      <c r="C17" s="88"/>
      <c r="D17" s="88">
        <f t="shared" si="0"/>
        <v>2055</v>
      </c>
      <c r="E17" s="88">
        <f t="shared" si="1"/>
        <v>179</v>
      </c>
      <c r="G17" t="s">
        <v>97</v>
      </c>
      <c r="H17" s="2">
        <f t="shared" si="2"/>
        <v>152438</v>
      </c>
    </row>
    <row r="18" spans="1:8" x14ac:dyDescent="0.25">
      <c r="A18" s="89">
        <v>2055</v>
      </c>
      <c r="B18" s="88"/>
      <c r="C18" s="88"/>
      <c r="D18" s="88">
        <f t="shared" si="0"/>
        <v>5500</v>
      </c>
      <c r="E18" s="88" t="str">
        <f t="shared" si="1"/>
        <v>Community transmission</v>
      </c>
      <c r="G18" t="s">
        <v>109</v>
      </c>
      <c r="H18" s="2">
        <f t="shared" si="2"/>
        <v>2490</v>
      </c>
    </row>
    <row r="19" spans="1:8" x14ac:dyDescent="0.25">
      <c r="A19" s="89">
        <v>5500</v>
      </c>
      <c r="B19" s="88"/>
      <c r="C19" s="88"/>
      <c r="D19" s="88">
        <f t="shared" si="0"/>
        <v>179</v>
      </c>
      <c r="E19" s="88">
        <f t="shared" si="1"/>
        <v>0</v>
      </c>
      <c r="G19" t="s">
        <v>138</v>
      </c>
      <c r="H19" s="2">
        <f t="shared" si="2"/>
        <v>9</v>
      </c>
    </row>
    <row r="20" spans="1:8" x14ac:dyDescent="0.25">
      <c r="A20" s="89">
        <v>179</v>
      </c>
      <c r="B20" s="88"/>
      <c r="C20" s="88"/>
      <c r="D20" s="88" t="str">
        <f t="shared" si="0"/>
        <v>Community transmission</v>
      </c>
      <c r="E20" s="88" t="str">
        <f t="shared" si="1"/>
        <v>The United Kingdom</v>
      </c>
      <c r="G20" t="s">
        <v>132</v>
      </c>
      <c r="H20" s="2">
        <f t="shared" si="2"/>
        <v>2443</v>
      </c>
    </row>
    <row r="21" spans="1:8" x14ac:dyDescent="0.25">
      <c r="A21" s="89" t="s">
        <v>443</v>
      </c>
      <c r="B21" s="88"/>
      <c r="C21" s="88"/>
      <c r="D21" s="88">
        <f t="shared" si="0"/>
        <v>0</v>
      </c>
      <c r="E21" s="88">
        <f t="shared" si="1"/>
        <v>143468</v>
      </c>
      <c r="G21" t="s">
        <v>123</v>
      </c>
      <c r="H21" s="2">
        <f t="shared" si="2"/>
        <v>1789</v>
      </c>
    </row>
    <row r="22" spans="1:8" x14ac:dyDescent="0.25">
      <c r="A22" s="89">
        <v>0</v>
      </c>
      <c r="B22" s="88"/>
      <c r="C22" s="88"/>
      <c r="D22" s="88" t="str">
        <f t="shared" si="0"/>
        <v>The United Kingdom</v>
      </c>
      <c r="E22" s="88">
        <f t="shared" si="1"/>
        <v>5386</v>
      </c>
      <c r="G22" t="s">
        <v>116</v>
      </c>
      <c r="H22" s="2">
        <f t="shared" si="2"/>
        <v>18184</v>
      </c>
    </row>
    <row r="23" spans="1:8" x14ac:dyDescent="0.25">
      <c r="A23" s="89" t="s">
        <v>99</v>
      </c>
      <c r="B23" s="88"/>
      <c r="C23" s="88"/>
      <c r="D23" s="88">
        <f t="shared" si="0"/>
        <v>143468</v>
      </c>
      <c r="E23" s="88">
        <f t="shared" si="1"/>
        <v>19506</v>
      </c>
      <c r="G23" t="s">
        <v>104</v>
      </c>
      <c r="H23" s="2">
        <f t="shared" si="2"/>
        <v>15028</v>
      </c>
    </row>
    <row r="24" spans="1:8" x14ac:dyDescent="0.25">
      <c r="A24" s="89">
        <v>143468</v>
      </c>
      <c r="B24" s="88"/>
      <c r="C24" s="88"/>
      <c r="D24" s="88">
        <f t="shared" si="0"/>
        <v>5386</v>
      </c>
      <c r="E24" s="88">
        <f t="shared" si="1"/>
        <v>768</v>
      </c>
      <c r="G24" t="s">
        <v>128</v>
      </c>
      <c r="H24" s="2">
        <f t="shared" si="2"/>
        <v>784</v>
      </c>
    </row>
    <row r="25" spans="1:8" x14ac:dyDescent="0.25">
      <c r="A25" s="89">
        <v>5386</v>
      </c>
      <c r="B25" s="88"/>
      <c r="C25" s="88"/>
      <c r="D25" s="88">
        <f t="shared" si="0"/>
        <v>19506</v>
      </c>
      <c r="E25" s="88" t="str">
        <f t="shared" si="1"/>
        <v>Community transmission</v>
      </c>
      <c r="G25" t="s">
        <v>134</v>
      </c>
      <c r="H25" s="2">
        <f t="shared" si="2"/>
        <v>82</v>
      </c>
    </row>
    <row r="26" spans="1:8" x14ac:dyDescent="0.25">
      <c r="A26" s="89">
        <v>19506</v>
      </c>
      <c r="B26" s="88"/>
      <c r="C26" s="88"/>
      <c r="D26" s="88">
        <f t="shared" si="0"/>
        <v>768</v>
      </c>
      <c r="E26" s="88">
        <f t="shared" si="1"/>
        <v>0</v>
      </c>
      <c r="G26" t="s">
        <v>117</v>
      </c>
      <c r="H26" s="2">
        <f t="shared" si="2"/>
        <v>1410</v>
      </c>
    </row>
    <row r="27" spans="1:8" x14ac:dyDescent="0.25">
      <c r="A27" s="89">
        <v>768</v>
      </c>
      <c r="B27" s="88"/>
      <c r="C27" s="88"/>
      <c r="D27" s="88" t="str">
        <f t="shared" si="0"/>
        <v>Community transmission</v>
      </c>
      <c r="E27" s="88" t="str">
        <f t="shared" si="1"/>
        <v>France</v>
      </c>
      <c r="F27" s="3"/>
      <c r="G27" t="s">
        <v>125</v>
      </c>
      <c r="H27" s="2">
        <f t="shared" si="2"/>
        <v>3695</v>
      </c>
    </row>
    <row r="28" spans="1:8" x14ac:dyDescent="0.25">
      <c r="A28" s="89" t="s">
        <v>443</v>
      </c>
      <c r="B28" s="88"/>
      <c r="C28" s="88"/>
      <c r="D28" s="88">
        <f t="shared" si="0"/>
        <v>0</v>
      </c>
      <c r="E28" s="88">
        <f t="shared" si="1"/>
        <v>121338</v>
      </c>
      <c r="F28" s="3"/>
      <c r="G28" t="s">
        <v>135</v>
      </c>
      <c r="H28" s="2">
        <f t="shared" si="2"/>
        <v>447</v>
      </c>
    </row>
    <row r="29" spans="1:8" x14ac:dyDescent="0.25">
      <c r="A29" s="89">
        <v>0</v>
      </c>
      <c r="B29" s="88"/>
      <c r="C29" s="88"/>
      <c r="D29" s="88" t="str">
        <f t="shared" si="0"/>
        <v>France</v>
      </c>
      <c r="E29" s="88">
        <f t="shared" si="1"/>
        <v>1755</v>
      </c>
      <c r="F29" s="3"/>
      <c r="G29" t="s">
        <v>118</v>
      </c>
      <c r="H29" s="2">
        <f t="shared" si="2"/>
        <v>68</v>
      </c>
    </row>
    <row r="30" spans="1:8" x14ac:dyDescent="0.25">
      <c r="A30" s="89" t="s">
        <v>96</v>
      </c>
      <c r="B30" s="88"/>
      <c r="C30" s="88"/>
      <c r="D30" s="88">
        <f t="shared" si="0"/>
        <v>121338</v>
      </c>
      <c r="E30" s="88">
        <f t="shared" si="1"/>
        <v>22212</v>
      </c>
      <c r="F30" s="3"/>
      <c r="G30" t="s">
        <v>105</v>
      </c>
      <c r="H30" s="2">
        <f t="shared" si="2"/>
        <v>36535</v>
      </c>
    </row>
    <row r="31" spans="1:8" x14ac:dyDescent="0.25">
      <c r="A31" s="89">
        <v>121338</v>
      </c>
      <c r="B31" s="88"/>
      <c r="C31" s="88"/>
      <c r="D31" s="88">
        <f t="shared" si="0"/>
        <v>1755</v>
      </c>
      <c r="E31" s="88">
        <f t="shared" si="1"/>
        <v>389</v>
      </c>
      <c r="F31" s="3"/>
      <c r="G31" t="s">
        <v>119</v>
      </c>
      <c r="H31" s="2">
        <f t="shared" si="2"/>
        <v>1326</v>
      </c>
    </row>
    <row r="32" spans="1:8" x14ac:dyDescent="0.25">
      <c r="A32" s="89">
        <v>1755</v>
      </c>
      <c r="B32" s="88"/>
      <c r="C32" s="88"/>
      <c r="D32" s="88">
        <f t="shared" si="0"/>
        <v>22212</v>
      </c>
      <c r="E32" s="88" t="str">
        <f t="shared" si="1"/>
        <v>Community transmission</v>
      </c>
      <c r="F32" s="3"/>
      <c r="G32" t="s">
        <v>101</v>
      </c>
      <c r="H32" s="2">
        <f t="shared" si="2"/>
        <v>7408</v>
      </c>
    </row>
    <row r="33" spans="1:8" x14ac:dyDescent="0.25">
      <c r="A33" s="89">
        <v>22212</v>
      </c>
      <c r="B33" s="88"/>
      <c r="C33" s="88"/>
      <c r="D33" s="88">
        <f t="shared" si="0"/>
        <v>389</v>
      </c>
      <c r="E33" s="88">
        <f t="shared" si="1"/>
        <v>0</v>
      </c>
      <c r="F33" s="3"/>
      <c r="G33" t="s">
        <v>129</v>
      </c>
      <c r="H33" s="2">
        <f t="shared" si="2"/>
        <v>10892</v>
      </c>
    </row>
    <row r="34" spans="1:8" x14ac:dyDescent="0.25">
      <c r="A34" s="89">
        <v>389</v>
      </c>
      <c r="B34" s="88"/>
      <c r="C34" s="88"/>
      <c r="D34" s="88" t="str">
        <f t="shared" si="0"/>
        <v>Community transmission</v>
      </c>
      <c r="E34" s="88" t="str">
        <f t="shared" si="1"/>
        <v>Turkey</v>
      </c>
      <c r="F34" s="3"/>
      <c r="G34" t="s">
        <v>126</v>
      </c>
      <c r="H34" s="2">
        <f t="shared" si="2"/>
        <v>22797</v>
      </c>
    </row>
    <row r="35" spans="1:8" x14ac:dyDescent="0.25">
      <c r="A35" s="89" t="s">
        <v>443</v>
      </c>
      <c r="B35" s="88"/>
      <c r="C35" s="88"/>
      <c r="D35" s="88">
        <f t="shared" si="0"/>
        <v>0</v>
      </c>
      <c r="E35" s="88">
        <f t="shared" si="1"/>
        <v>104912</v>
      </c>
      <c r="F35" s="3"/>
      <c r="G35" t="s">
        <v>139</v>
      </c>
      <c r="H35" s="2">
        <f t="shared" si="2"/>
        <v>3110</v>
      </c>
    </row>
    <row r="36" spans="1:8" x14ac:dyDescent="0.25">
      <c r="A36" s="89">
        <v>0</v>
      </c>
      <c r="B36" s="88"/>
      <c r="C36" s="88"/>
      <c r="D36" s="88" t="str">
        <f t="shared" si="0"/>
        <v>Turkey</v>
      </c>
      <c r="E36" s="88">
        <f t="shared" si="1"/>
        <v>3122</v>
      </c>
      <c r="F36" s="3"/>
      <c r="G36" t="s">
        <v>110</v>
      </c>
      <c r="H36" s="2">
        <f t="shared" si="2"/>
        <v>10417</v>
      </c>
    </row>
    <row r="37" spans="1:8" x14ac:dyDescent="0.25">
      <c r="A37" s="89" t="s">
        <v>370</v>
      </c>
      <c r="B37" s="88"/>
      <c r="C37" s="88"/>
      <c r="D37" s="88">
        <f t="shared" si="0"/>
        <v>104912</v>
      </c>
      <c r="E37" s="88">
        <f t="shared" si="1"/>
        <v>2600</v>
      </c>
      <c r="F37" s="3"/>
      <c r="G37" t="s">
        <v>112</v>
      </c>
      <c r="H37" s="2">
        <f t="shared" si="2"/>
        <v>68622</v>
      </c>
    </row>
    <row r="38" spans="1:8" x14ac:dyDescent="0.25">
      <c r="A38" s="89">
        <v>104912</v>
      </c>
      <c r="B38" s="88"/>
      <c r="C38" s="88"/>
      <c r="D38" s="88">
        <f t="shared" si="0"/>
        <v>3122</v>
      </c>
      <c r="E38" s="88">
        <f t="shared" si="1"/>
        <v>109</v>
      </c>
      <c r="F38" s="3"/>
      <c r="G38" t="s">
        <v>120</v>
      </c>
      <c r="H38" s="2">
        <f t="shared" si="2"/>
        <v>513</v>
      </c>
    </row>
    <row r="39" spans="1:8" x14ac:dyDescent="0.25">
      <c r="A39" s="89">
        <v>3122</v>
      </c>
      <c r="B39" s="88"/>
      <c r="C39" s="88"/>
      <c r="D39" s="88">
        <f t="shared" si="0"/>
        <v>2600</v>
      </c>
      <c r="E39" s="88" t="str">
        <f t="shared" si="1"/>
        <v>Community transmission</v>
      </c>
      <c r="F39" s="3"/>
      <c r="G39" t="s">
        <v>140</v>
      </c>
      <c r="H39" s="2">
        <f t="shared" si="2"/>
        <v>7483</v>
      </c>
    </row>
    <row r="40" spans="1:8" x14ac:dyDescent="0.25">
      <c r="A40" s="89">
        <v>2600</v>
      </c>
      <c r="B40" s="88"/>
      <c r="C40" s="88"/>
      <c r="D40" s="88">
        <f t="shared" si="0"/>
        <v>109</v>
      </c>
      <c r="E40" s="88">
        <f t="shared" si="1"/>
        <v>0</v>
      </c>
      <c r="G40" t="s">
        <v>136</v>
      </c>
      <c r="H40" s="2">
        <f t="shared" si="2"/>
        <v>1360</v>
      </c>
    </row>
    <row r="41" spans="1:8" x14ac:dyDescent="0.25">
      <c r="A41" s="89">
        <v>109</v>
      </c>
      <c r="B41" s="88"/>
      <c r="C41" s="88"/>
      <c r="D41" s="88" t="str">
        <f t="shared" si="0"/>
        <v>Community transmission</v>
      </c>
      <c r="E41" s="88" t="str">
        <f t="shared" si="1"/>
        <v>Russian Federation</v>
      </c>
      <c r="G41" t="s">
        <v>133</v>
      </c>
      <c r="H41" s="2">
        <f t="shared" si="2"/>
        <v>1373</v>
      </c>
    </row>
    <row r="42" spans="1:8" x14ac:dyDescent="0.25">
      <c r="A42" s="89" t="s">
        <v>443</v>
      </c>
      <c r="B42" s="88"/>
      <c r="C42" s="88"/>
      <c r="D42" s="88">
        <f t="shared" si="0"/>
        <v>0</v>
      </c>
      <c r="E42" s="88">
        <f t="shared" si="1"/>
        <v>68622</v>
      </c>
      <c r="G42" t="s">
        <v>98</v>
      </c>
      <c r="H42" s="2">
        <f t="shared" si="2"/>
        <v>219764</v>
      </c>
    </row>
    <row r="43" spans="1:8" x14ac:dyDescent="0.25">
      <c r="A43" s="89">
        <v>0</v>
      </c>
      <c r="B43" s="88"/>
      <c r="C43" s="88"/>
      <c r="D43" s="88" t="str">
        <f t="shared" si="0"/>
        <v>Russian Federation</v>
      </c>
      <c r="E43" s="88">
        <f t="shared" si="1"/>
        <v>0</v>
      </c>
      <c r="G43" t="s">
        <v>102</v>
      </c>
      <c r="H43" s="2">
        <f t="shared" si="2"/>
        <v>17567</v>
      </c>
    </row>
    <row r="44" spans="1:8" x14ac:dyDescent="0.25">
      <c r="A44" s="89" t="s">
        <v>112</v>
      </c>
      <c r="B44" s="88"/>
      <c r="C44" s="88"/>
      <c r="D44" s="88">
        <f t="shared" si="0"/>
        <v>68622</v>
      </c>
      <c r="E44" s="88">
        <f t="shared" si="1"/>
        <v>615</v>
      </c>
      <c r="G44" t="s">
        <v>100</v>
      </c>
      <c r="H44" s="2">
        <f t="shared" si="2"/>
        <v>28595</v>
      </c>
    </row>
    <row r="45" spans="1:8" x14ac:dyDescent="0.25">
      <c r="A45" s="89">
        <v>68622</v>
      </c>
      <c r="B45" s="88"/>
      <c r="C45" s="88"/>
      <c r="D45" s="88">
        <f t="shared" si="0"/>
        <v>0</v>
      </c>
      <c r="E45" s="88">
        <f t="shared" si="1"/>
        <v>0</v>
      </c>
      <c r="G45" t="s">
        <v>99</v>
      </c>
      <c r="H45" s="2">
        <f t="shared" si="2"/>
        <v>143468</v>
      </c>
    </row>
    <row r="46" spans="1:8" x14ac:dyDescent="0.25">
      <c r="A46" s="89">
        <v>0</v>
      </c>
      <c r="B46" s="88"/>
      <c r="C46" s="88"/>
      <c r="D46" s="88">
        <f t="shared" si="0"/>
        <v>615</v>
      </c>
      <c r="E46" s="88" t="str">
        <f t="shared" si="1"/>
        <v>Clusters of cases</v>
      </c>
      <c r="G46" t="s">
        <v>130</v>
      </c>
      <c r="H46" s="2">
        <f t="shared" si="2"/>
        <v>8125</v>
      </c>
    </row>
    <row r="47" spans="1:8" x14ac:dyDescent="0.25">
      <c r="A47" s="89">
        <v>615</v>
      </c>
      <c r="B47" s="88"/>
      <c r="C47" s="88"/>
      <c r="D47" s="88">
        <f t="shared" si="0"/>
        <v>0</v>
      </c>
      <c r="E47" s="88">
        <f t="shared" si="1"/>
        <v>1</v>
      </c>
      <c r="H47" s="2"/>
    </row>
    <row r="48" spans="1:8" x14ac:dyDescent="0.25">
      <c r="A48" s="89">
        <v>0</v>
      </c>
      <c r="B48" s="88"/>
      <c r="C48" s="88"/>
      <c r="D48" s="88" t="str">
        <f t="shared" si="0"/>
        <v>Clusters of cases</v>
      </c>
      <c r="E48" s="88" t="str">
        <f t="shared" si="1"/>
        <v>Belgium</v>
      </c>
      <c r="H48" s="2"/>
    </row>
    <row r="49" spans="1:8" x14ac:dyDescent="0.25">
      <c r="A49" s="89" t="s">
        <v>438</v>
      </c>
      <c r="B49" s="88"/>
      <c r="C49" s="88"/>
      <c r="D49" s="88">
        <f t="shared" si="0"/>
        <v>1</v>
      </c>
      <c r="E49" s="88">
        <f t="shared" si="1"/>
        <v>44293</v>
      </c>
      <c r="G49" t="s">
        <v>127</v>
      </c>
      <c r="H49" s="2">
        <f>IFERROR(VLOOKUP(G49,$A$2:$E$400,5,FALSE),0)</f>
        <v>40</v>
      </c>
    </row>
    <row r="50" spans="1:8" x14ac:dyDescent="0.25">
      <c r="A50" s="89">
        <v>1</v>
      </c>
      <c r="B50" s="88"/>
      <c r="C50" s="88"/>
      <c r="D50" s="88" t="str">
        <f t="shared" si="0"/>
        <v>Belgium</v>
      </c>
      <c r="E50" s="88">
        <f t="shared" si="1"/>
        <v>1496</v>
      </c>
      <c r="G50" t="s">
        <v>124</v>
      </c>
      <c r="H50" s="2">
        <f t="shared" ref="H50:H93" si="3">IFERROR(VLOOKUP(G50,$A$2:$E$400,5,FALSE),0)</f>
        <v>27</v>
      </c>
    </row>
    <row r="51" spans="1:8" x14ac:dyDescent="0.25">
      <c r="A51" s="89" t="s">
        <v>114</v>
      </c>
      <c r="B51" s="88"/>
      <c r="C51" s="88"/>
      <c r="D51" s="88">
        <f t="shared" si="0"/>
        <v>44293</v>
      </c>
      <c r="E51" s="88">
        <f t="shared" si="1"/>
        <v>6679</v>
      </c>
      <c r="G51" t="s">
        <v>46</v>
      </c>
      <c r="H51" s="2">
        <f t="shared" si="3"/>
        <v>513</v>
      </c>
    </row>
    <row r="52" spans="1:8" x14ac:dyDescent="0.25">
      <c r="A52" s="89">
        <v>44293</v>
      </c>
      <c r="B52" s="88"/>
      <c r="C52" s="88"/>
      <c r="D52" s="88">
        <f t="shared" si="0"/>
        <v>1496</v>
      </c>
      <c r="E52" s="88">
        <f t="shared" si="1"/>
        <v>189</v>
      </c>
      <c r="G52" t="s">
        <v>106</v>
      </c>
      <c r="H52" s="2">
        <f t="shared" si="3"/>
        <v>21</v>
      </c>
    </row>
    <row r="53" spans="1:8" x14ac:dyDescent="0.25">
      <c r="A53" s="89">
        <v>1496</v>
      </c>
      <c r="B53" s="88"/>
      <c r="C53" s="88"/>
      <c r="D53" s="88">
        <f t="shared" si="0"/>
        <v>6679</v>
      </c>
      <c r="E53" s="88" t="str">
        <f t="shared" si="1"/>
        <v>Community transmission</v>
      </c>
      <c r="G53" t="s">
        <v>113</v>
      </c>
      <c r="H53" s="2">
        <f t="shared" si="3"/>
        <v>63</v>
      </c>
    </row>
    <row r="54" spans="1:8" x14ac:dyDescent="0.25">
      <c r="A54" s="89">
        <v>6679</v>
      </c>
      <c r="B54" s="88"/>
      <c r="C54" s="88"/>
      <c r="D54" s="88">
        <f t="shared" si="0"/>
        <v>189</v>
      </c>
      <c r="E54" s="88">
        <f t="shared" si="1"/>
        <v>0</v>
      </c>
      <c r="G54" t="s">
        <v>114</v>
      </c>
      <c r="H54" s="2">
        <f t="shared" si="3"/>
        <v>6679</v>
      </c>
    </row>
    <row r="55" spans="1:8" x14ac:dyDescent="0.25">
      <c r="A55" s="89">
        <v>189</v>
      </c>
      <c r="B55" s="88"/>
      <c r="C55" s="88"/>
      <c r="D55" s="88" t="str">
        <f t="shared" si="0"/>
        <v>Community transmission</v>
      </c>
      <c r="E55" s="88" t="str">
        <f t="shared" si="1"/>
        <v>Netherlands</v>
      </c>
      <c r="G55" t="s">
        <v>131</v>
      </c>
      <c r="H55" s="2">
        <f t="shared" si="3"/>
        <v>54</v>
      </c>
    </row>
    <row r="56" spans="1:8" x14ac:dyDescent="0.25">
      <c r="A56" s="89" t="s">
        <v>443</v>
      </c>
      <c r="B56" s="88"/>
      <c r="C56" s="88"/>
      <c r="D56" s="88">
        <f t="shared" si="0"/>
        <v>0</v>
      </c>
      <c r="E56" s="88">
        <f t="shared" si="1"/>
        <v>36535</v>
      </c>
      <c r="G56" t="s">
        <v>137</v>
      </c>
      <c r="H56" s="2">
        <f t="shared" si="3"/>
        <v>54</v>
      </c>
    </row>
    <row r="57" spans="1:8" x14ac:dyDescent="0.25">
      <c r="A57" s="89">
        <v>0</v>
      </c>
      <c r="B57" s="88"/>
      <c r="C57" s="88"/>
      <c r="D57" s="88" t="str">
        <f t="shared" si="0"/>
        <v>Netherlands</v>
      </c>
      <c r="E57" s="88">
        <f t="shared" si="1"/>
        <v>806</v>
      </c>
      <c r="G57" t="s">
        <v>103</v>
      </c>
      <c r="H57" s="2">
        <f t="shared" si="3"/>
        <v>51</v>
      </c>
    </row>
    <row r="58" spans="1:8" x14ac:dyDescent="0.25">
      <c r="A58" s="89" t="s">
        <v>105</v>
      </c>
      <c r="B58" s="88"/>
      <c r="C58" s="88"/>
      <c r="D58" s="88">
        <f t="shared" si="0"/>
        <v>36535</v>
      </c>
      <c r="E58" s="88">
        <f t="shared" si="1"/>
        <v>4289</v>
      </c>
      <c r="G58" t="s">
        <v>122</v>
      </c>
      <c r="H58" s="2">
        <f t="shared" si="3"/>
        <v>215</v>
      </c>
    </row>
    <row r="59" spans="1:8" x14ac:dyDescent="0.25">
      <c r="A59" s="89">
        <v>36535</v>
      </c>
      <c r="B59" s="88"/>
      <c r="C59" s="88"/>
      <c r="D59" s="88">
        <f t="shared" si="0"/>
        <v>806</v>
      </c>
      <c r="E59" s="88">
        <f t="shared" si="1"/>
        <v>112</v>
      </c>
      <c r="G59" t="s">
        <v>107</v>
      </c>
      <c r="H59" s="2">
        <f t="shared" si="3"/>
        <v>403</v>
      </c>
    </row>
    <row r="60" spans="1:8" x14ac:dyDescent="0.25">
      <c r="A60" s="89">
        <v>806</v>
      </c>
      <c r="B60" s="88"/>
      <c r="C60" s="88"/>
      <c r="D60" s="88">
        <f t="shared" si="0"/>
        <v>4289</v>
      </c>
      <c r="E60" s="88" t="str">
        <f t="shared" si="1"/>
        <v>Community transmission</v>
      </c>
      <c r="G60" t="s">
        <v>115</v>
      </c>
      <c r="H60" s="2">
        <f t="shared" si="3"/>
        <v>46</v>
      </c>
    </row>
    <row r="61" spans="1:8" x14ac:dyDescent="0.25">
      <c r="A61" s="89">
        <v>4289</v>
      </c>
      <c r="B61" s="88"/>
      <c r="C61" s="88"/>
      <c r="D61" s="88">
        <f t="shared" si="0"/>
        <v>112</v>
      </c>
      <c r="E61" s="88">
        <f t="shared" si="1"/>
        <v>0</v>
      </c>
      <c r="G61" t="s">
        <v>111</v>
      </c>
      <c r="H61" s="2">
        <f t="shared" si="3"/>
        <v>177</v>
      </c>
    </row>
    <row r="62" spans="1:8" x14ac:dyDescent="0.25">
      <c r="A62" s="89">
        <v>112</v>
      </c>
      <c r="B62" s="88"/>
      <c r="C62" s="88"/>
      <c r="D62" s="88" t="str">
        <f t="shared" si="0"/>
        <v>Community transmission</v>
      </c>
      <c r="E62" s="88" t="str">
        <f t="shared" si="1"/>
        <v>Switzerland</v>
      </c>
      <c r="G62" t="s">
        <v>96</v>
      </c>
      <c r="H62" s="2">
        <f t="shared" si="3"/>
        <v>22212</v>
      </c>
    </row>
    <row r="63" spans="1:8" x14ac:dyDescent="0.25">
      <c r="A63" s="89" t="s">
        <v>443</v>
      </c>
      <c r="B63" s="88"/>
      <c r="C63" s="88"/>
      <c r="D63" s="88">
        <f t="shared" si="0"/>
        <v>0</v>
      </c>
      <c r="E63" s="88">
        <f t="shared" si="1"/>
        <v>28595</v>
      </c>
      <c r="G63" t="s">
        <v>108</v>
      </c>
      <c r="H63" s="2">
        <f t="shared" si="3"/>
        <v>5</v>
      </c>
    </row>
    <row r="64" spans="1:8" x14ac:dyDescent="0.25">
      <c r="A64" s="89">
        <v>0</v>
      </c>
      <c r="B64" s="88"/>
      <c r="C64" s="88"/>
      <c r="D64" s="88" t="str">
        <f t="shared" si="0"/>
        <v>Switzerland</v>
      </c>
      <c r="E64" s="88">
        <f t="shared" si="1"/>
        <v>181</v>
      </c>
      <c r="G64" t="s">
        <v>97</v>
      </c>
      <c r="H64" s="2">
        <f t="shared" si="3"/>
        <v>5500</v>
      </c>
    </row>
    <row r="65" spans="1:8" x14ac:dyDescent="0.25">
      <c r="A65" s="89" t="s">
        <v>100</v>
      </c>
      <c r="B65" s="88"/>
      <c r="C65" s="88"/>
      <c r="D65" s="88">
        <f t="shared" si="0"/>
        <v>28595</v>
      </c>
      <c r="E65" s="88">
        <f t="shared" si="1"/>
        <v>1308</v>
      </c>
      <c r="G65" t="s">
        <v>109</v>
      </c>
      <c r="H65" s="2">
        <f t="shared" si="3"/>
        <v>130</v>
      </c>
    </row>
    <row r="66" spans="1:8" x14ac:dyDescent="0.25">
      <c r="A66" s="89">
        <v>28595</v>
      </c>
      <c r="B66" s="88"/>
      <c r="C66" s="88"/>
      <c r="D66" s="88">
        <f t="shared" si="0"/>
        <v>181</v>
      </c>
      <c r="E66" s="88">
        <f t="shared" si="1"/>
        <v>41</v>
      </c>
      <c r="G66" t="s">
        <v>138</v>
      </c>
      <c r="H66" s="2">
        <f t="shared" si="3"/>
        <v>0</v>
      </c>
    </row>
    <row r="67" spans="1:8" x14ac:dyDescent="0.25">
      <c r="A67" s="89">
        <v>181</v>
      </c>
      <c r="B67" s="88"/>
      <c r="C67" s="88"/>
      <c r="D67" s="88">
        <f t="shared" ref="D67:D130" si="4">+A68</f>
        <v>1308</v>
      </c>
      <c r="E67" s="88" t="str">
        <f t="shared" ref="E67:E130" si="5">+A70</f>
        <v>Community transmission</v>
      </c>
      <c r="G67" t="s">
        <v>132</v>
      </c>
      <c r="H67" s="2">
        <f t="shared" si="3"/>
        <v>262</v>
      </c>
    </row>
    <row r="68" spans="1:8" x14ac:dyDescent="0.25">
      <c r="A68" s="89">
        <v>1308</v>
      </c>
      <c r="B68" s="88"/>
      <c r="C68" s="88"/>
      <c r="D68" s="88">
        <f t="shared" si="4"/>
        <v>41</v>
      </c>
      <c r="E68" s="88">
        <f t="shared" si="5"/>
        <v>0</v>
      </c>
      <c r="G68" t="s">
        <v>123</v>
      </c>
      <c r="H68" s="2">
        <f t="shared" si="3"/>
        <v>10</v>
      </c>
    </row>
    <row r="69" spans="1:8" x14ac:dyDescent="0.25">
      <c r="A69" s="89">
        <v>41</v>
      </c>
      <c r="B69" s="88"/>
      <c r="C69" s="88"/>
      <c r="D69" s="88" t="str">
        <f t="shared" si="4"/>
        <v>Community transmission</v>
      </c>
      <c r="E69" s="88" t="str">
        <f t="shared" si="5"/>
        <v>Portugal</v>
      </c>
      <c r="G69" t="s">
        <v>116</v>
      </c>
      <c r="H69" s="2">
        <f t="shared" si="3"/>
        <v>829</v>
      </c>
    </row>
    <row r="70" spans="1:8" x14ac:dyDescent="0.25">
      <c r="A70" s="89" t="s">
        <v>443</v>
      </c>
      <c r="B70" s="88"/>
      <c r="C70" s="88"/>
      <c r="D70" s="88">
        <f t="shared" si="4"/>
        <v>0</v>
      </c>
      <c r="E70" s="88">
        <f t="shared" si="5"/>
        <v>22797</v>
      </c>
      <c r="G70" t="s">
        <v>104</v>
      </c>
      <c r="H70" s="2">
        <f t="shared" si="3"/>
        <v>194</v>
      </c>
    </row>
    <row r="71" spans="1:8" x14ac:dyDescent="0.25">
      <c r="A71" s="89">
        <v>0</v>
      </c>
      <c r="B71" s="88"/>
      <c r="C71" s="88"/>
      <c r="D71" s="88" t="str">
        <f t="shared" si="4"/>
        <v>Portugal</v>
      </c>
      <c r="E71" s="88">
        <f t="shared" si="5"/>
        <v>444</v>
      </c>
      <c r="G71" t="s">
        <v>128</v>
      </c>
      <c r="H71" s="2">
        <f t="shared" si="3"/>
        <v>12</v>
      </c>
    </row>
    <row r="72" spans="1:8" x14ac:dyDescent="0.25">
      <c r="A72" s="89" t="s">
        <v>126</v>
      </c>
      <c r="B72" s="88"/>
      <c r="C72" s="88"/>
      <c r="D72" s="88">
        <f t="shared" si="4"/>
        <v>22797</v>
      </c>
      <c r="E72" s="88">
        <f t="shared" si="5"/>
        <v>854</v>
      </c>
      <c r="G72" t="s">
        <v>134</v>
      </c>
      <c r="H72" s="2">
        <f t="shared" si="3"/>
        <v>1</v>
      </c>
    </row>
    <row r="73" spans="1:8" x14ac:dyDescent="0.25">
      <c r="A73" s="89">
        <v>22797</v>
      </c>
      <c r="B73" s="88"/>
      <c r="C73" s="88"/>
      <c r="D73" s="88">
        <f t="shared" si="4"/>
        <v>444</v>
      </c>
      <c r="E73" s="88">
        <f t="shared" si="5"/>
        <v>34</v>
      </c>
      <c r="G73" t="s">
        <v>117</v>
      </c>
      <c r="H73" s="2">
        <f t="shared" si="3"/>
        <v>40</v>
      </c>
    </row>
    <row r="74" spans="1:8" x14ac:dyDescent="0.25">
      <c r="A74" s="89">
        <v>444</v>
      </c>
      <c r="B74" s="88"/>
      <c r="C74" s="88"/>
      <c r="D74" s="88">
        <f t="shared" si="4"/>
        <v>854</v>
      </c>
      <c r="E74" s="88" t="str">
        <f t="shared" si="5"/>
        <v>Pending</v>
      </c>
      <c r="G74" t="s">
        <v>125</v>
      </c>
      <c r="H74" s="2">
        <f t="shared" si="3"/>
        <v>85</v>
      </c>
    </row>
    <row r="75" spans="1:8" x14ac:dyDescent="0.25">
      <c r="A75" s="89">
        <v>854</v>
      </c>
      <c r="B75" s="88"/>
      <c r="C75" s="88"/>
      <c r="D75" s="88">
        <f t="shared" si="4"/>
        <v>34</v>
      </c>
      <c r="E75" s="88">
        <f t="shared" si="5"/>
        <v>0</v>
      </c>
      <c r="G75" t="s">
        <v>135</v>
      </c>
      <c r="H75" s="2">
        <f t="shared" si="3"/>
        <v>3</v>
      </c>
    </row>
    <row r="76" spans="1:8" x14ac:dyDescent="0.25">
      <c r="A76" s="89">
        <v>34</v>
      </c>
      <c r="B76" s="88"/>
      <c r="C76" s="88"/>
      <c r="D76" s="88" t="str">
        <f t="shared" si="4"/>
        <v>Pending</v>
      </c>
      <c r="E76" s="88" t="str">
        <f t="shared" si="5"/>
        <v>Ireland</v>
      </c>
      <c r="G76" t="s">
        <v>118</v>
      </c>
      <c r="H76" s="2">
        <f t="shared" si="3"/>
        <v>1</v>
      </c>
    </row>
    <row r="77" spans="1:8" x14ac:dyDescent="0.25">
      <c r="A77" s="89" t="s">
        <v>437</v>
      </c>
      <c r="B77" s="88"/>
      <c r="C77" s="88"/>
      <c r="D77" s="88">
        <f t="shared" si="4"/>
        <v>0</v>
      </c>
      <c r="E77" s="88">
        <f t="shared" si="5"/>
        <v>18184</v>
      </c>
      <c r="G77" t="s">
        <v>105</v>
      </c>
      <c r="H77" s="2">
        <f t="shared" si="3"/>
        <v>4289</v>
      </c>
    </row>
    <row r="78" spans="1:8" x14ac:dyDescent="0.25">
      <c r="A78" s="89">
        <v>0</v>
      </c>
      <c r="B78" s="88"/>
      <c r="C78" s="88"/>
      <c r="D78" s="88" t="str">
        <f t="shared" si="4"/>
        <v>Ireland</v>
      </c>
      <c r="E78" s="88">
        <f t="shared" si="5"/>
        <v>577</v>
      </c>
      <c r="G78" t="s">
        <v>119</v>
      </c>
      <c r="H78" s="2">
        <f t="shared" si="3"/>
        <v>57</v>
      </c>
    </row>
    <row r="79" spans="1:8" x14ac:dyDescent="0.25">
      <c r="A79" s="89" t="s">
        <v>116</v>
      </c>
      <c r="B79" s="88"/>
      <c r="C79" s="88"/>
      <c r="D79" s="88">
        <f t="shared" si="4"/>
        <v>18184</v>
      </c>
      <c r="E79" s="88">
        <f t="shared" si="5"/>
        <v>829</v>
      </c>
      <c r="G79" t="s">
        <v>101</v>
      </c>
      <c r="H79" s="2">
        <f t="shared" si="3"/>
        <v>191</v>
      </c>
    </row>
    <row r="80" spans="1:8" x14ac:dyDescent="0.25">
      <c r="A80" s="89">
        <v>18184</v>
      </c>
      <c r="B80" s="88"/>
      <c r="C80" s="88"/>
      <c r="D80" s="88">
        <f t="shared" si="4"/>
        <v>577</v>
      </c>
      <c r="E80" s="88">
        <f t="shared" si="5"/>
        <v>35</v>
      </c>
      <c r="G80" t="s">
        <v>129</v>
      </c>
      <c r="H80" s="2">
        <f t="shared" si="3"/>
        <v>494</v>
      </c>
    </row>
    <row r="81" spans="1:8" x14ac:dyDescent="0.25">
      <c r="A81" s="89">
        <v>577</v>
      </c>
      <c r="B81" s="88"/>
      <c r="C81" s="88"/>
      <c r="D81" s="88">
        <f t="shared" si="4"/>
        <v>829</v>
      </c>
      <c r="E81" s="88" t="str">
        <f t="shared" si="5"/>
        <v>Pending</v>
      </c>
      <c r="G81" t="s">
        <v>126</v>
      </c>
      <c r="H81" s="2">
        <f t="shared" si="3"/>
        <v>854</v>
      </c>
    </row>
    <row r="82" spans="1:8" x14ac:dyDescent="0.25">
      <c r="A82" s="89">
        <v>829</v>
      </c>
      <c r="B82" s="88"/>
      <c r="C82" s="88"/>
      <c r="D82" s="88">
        <f t="shared" si="4"/>
        <v>35</v>
      </c>
      <c r="E82" s="88">
        <f t="shared" si="5"/>
        <v>0</v>
      </c>
      <c r="G82" t="s">
        <v>139</v>
      </c>
      <c r="H82" s="2">
        <f t="shared" si="3"/>
        <v>87</v>
      </c>
    </row>
    <row r="83" spans="1:8" x14ac:dyDescent="0.25">
      <c r="A83" s="89">
        <v>35</v>
      </c>
      <c r="B83" s="88"/>
      <c r="C83" s="88"/>
      <c r="D83" s="88" t="str">
        <f t="shared" si="4"/>
        <v>Pending</v>
      </c>
      <c r="E83" s="88" t="str">
        <f t="shared" si="5"/>
        <v>Sweden</v>
      </c>
      <c r="G83" t="s">
        <v>110</v>
      </c>
      <c r="H83" s="2">
        <f t="shared" si="3"/>
        <v>552</v>
      </c>
    </row>
    <row r="84" spans="1:8" x14ac:dyDescent="0.25">
      <c r="A84" s="89" t="s">
        <v>437</v>
      </c>
      <c r="B84" s="88"/>
      <c r="C84" s="88"/>
      <c r="D84" s="88">
        <f t="shared" si="4"/>
        <v>0</v>
      </c>
      <c r="E84" s="88">
        <f t="shared" si="5"/>
        <v>17567</v>
      </c>
      <c r="G84" t="s">
        <v>112</v>
      </c>
      <c r="H84" s="2">
        <f t="shared" si="3"/>
        <v>615</v>
      </c>
    </row>
    <row r="85" spans="1:8" x14ac:dyDescent="0.25">
      <c r="A85" s="89">
        <v>0</v>
      </c>
      <c r="B85" s="88"/>
      <c r="C85" s="88"/>
      <c r="D85" s="88" t="str">
        <f t="shared" si="4"/>
        <v>Sweden</v>
      </c>
      <c r="E85" s="88">
        <f t="shared" si="5"/>
        <v>812</v>
      </c>
      <c r="G85" t="s">
        <v>120</v>
      </c>
      <c r="H85" s="2">
        <f t="shared" si="3"/>
        <v>40</v>
      </c>
    </row>
    <row r="86" spans="1:8" x14ac:dyDescent="0.25">
      <c r="A86" s="89" t="s">
        <v>102</v>
      </c>
      <c r="B86" s="88"/>
      <c r="C86" s="88"/>
      <c r="D86" s="88">
        <f t="shared" si="4"/>
        <v>17567</v>
      </c>
      <c r="E86" s="88">
        <f t="shared" si="5"/>
        <v>2152</v>
      </c>
      <c r="G86" t="s">
        <v>140</v>
      </c>
      <c r="H86" s="2">
        <f t="shared" si="3"/>
        <v>144</v>
      </c>
    </row>
    <row r="87" spans="1:8" x14ac:dyDescent="0.25">
      <c r="A87" s="89">
        <v>17567</v>
      </c>
      <c r="B87" s="88"/>
      <c r="C87" s="88"/>
      <c r="D87" s="88">
        <f t="shared" si="4"/>
        <v>812</v>
      </c>
      <c r="E87" s="88">
        <f t="shared" si="5"/>
        <v>131</v>
      </c>
      <c r="G87" t="s">
        <v>136</v>
      </c>
      <c r="H87" s="2">
        <f t="shared" si="3"/>
        <v>17</v>
      </c>
    </row>
    <row r="88" spans="1:8" x14ac:dyDescent="0.25">
      <c r="A88" s="89">
        <v>812</v>
      </c>
      <c r="B88" s="88"/>
      <c r="C88" s="88"/>
      <c r="D88" s="88">
        <f t="shared" si="4"/>
        <v>2152</v>
      </c>
      <c r="E88" s="88" t="str">
        <f t="shared" si="5"/>
        <v>Community transmission</v>
      </c>
      <c r="G88" t="s">
        <v>133</v>
      </c>
      <c r="H88" s="2">
        <f t="shared" si="3"/>
        <v>80</v>
      </c>
    </row>
    <row r="89" spans="1:8" x14ac:dyDescent="0.25">
      <c r="A89" s="89">
        <v>2152</v>
      </c>
      <c r="B89" s="88"/>
      <c r="C89" s="88"/>
      <c r="D89" s="88">
        <f t="shared" si="4"/>
        <v>131</v>
      </c>
      <c r="E89" s="88">
        <f t="shared" si="5"/>
        <v>0</v>
      </c>
      <c r="G89" t="s">
        <v>98</v>
      </c>
      <c r="H89" s="2">
        <f t="shared" si="3"/>
        <v>22524</v>
      </c>
    </row>
    <row r="90" spans="1:8" x14ac:dyDescent="0.25">
      <c r="A90" s="89">
        <v>131</v>
      </c>
      <c r="B90" s="88"/>
      <c r="C90" s="88"/>
      <c r="D90" s="88" t="str">
        <f t="shared" si="4"/>
        <v>Community transmission</v>
      </c>
      <c r="E90" s="88" t="str">
        <f t="shared" si="5"/>
        <v>Austria</v>
      </c>
      <c r="G90" t="s">
        <v>102</v>
      </c>
      <c r="H90" s="2">
        <f t="shared" si="3"/>
        <v>2152</v>
      </c>
    </row>
    <row r="91" spans="1:8" x14ac:dyDescent="0.25">
      <c r="A91" s="89" t="s">
        <v>443</v>
      </c>
      <c r="B91" s="88"/>
      <c r="C91" s="88"/>
      <c r="D91" s="88">
        <f t="shared" si="4"/>
        <v>0</v>
      </c>
      <c r="E91" s="88">
        <f t="shared" si="5"/>
        <v>15068</v>
      </c>
      <c r="G91" t="s">
        <v>100</v>
      </c>
      <c r="H91" s="2">
        <f t="shared" si="3"/>
        <v>1308</v>
      </c>
    </row>
    <row r="92" spans="1:8" x14ac:dyDescent="0.25">
      <c r="A92" s="89">
        <v>0</v>
      </c>
      <c r="B92" s="88"/>
      <c r="C92" s="88"/>
      <c r="D92" s="88" t="str">
        <f t="shared" si="4"/>
        <v>Austria</v>
      </c>
      <c r="E92" s="88">
        <f t="shared" si="5"/>
        <v>83</v>
      </c>
      <c r="G92" t="s">
        <v>99</v>
      </c>
      <c r="H92" s="2">
        <f t="shared" si="3"/>
        <v>19506</v>
      </c>
    </row>
    <row r="93" spans="1:8" x14ac:dyDescent="0.25">
      <c r="A93" s="89" t="s">
        <v>46</v>
      </c>
      <c r="B93" s="88"/>
      <c r="C93" s="88"/>
      <c r="D93" s="88">
        <f t="shared" si="4"/>
        <v>15068</v>
      </c>
      <c r="E93" s="88">
        <f t="shared" si="5"/>
        <v>513</v>
      </c>
      <c r="G93" t="s">
        <v>130</v>
      </c>
      <c r="H93" s="2">
        <f t="shared" si="3"/>
        <v>201</v>
      </c>
    </row>
    <row r="94" spans="1:8" x14ac:dyDescent="0.25">
      <c r="A94" s="89">
        <v>15068</v>
      </c>
      <c r="B94" s="88"/>
      <c r="C94" s="88"/>
      <c r="D94" s="88">
        <f t="shared" si="4"/>
        <v>83</v>
      </c>
      <c r="E94" s="88">
        <f t="shared" si="5"/>
        <v>5</v>
      </c>
    </row>
    <row r="95" spans="1:8" x14ac:dyDescent="0.25">
      <c r="A95" s="89">
        <v>83</v>
      </c>
      <c r="B95" s="88"/>
      <c r="C95" s="88"/>
      <c r="D95" s="88">
        <f t="shared" si="4"/>
        <v>513</v>
      </c>
      <c r="E95" s="88" t="str">
        <f t="shared" si="5"/>
        <v>Pending</v>
      </c>
    </row>
    <row r="96" spans="1:8" x14ac:dyDescent="0.25">
      <c r="A96" s="89">
        <v>513</v>
      </c>
      <c r="B96" s="88"/>
      <c r="C96" s="88"/>
      <c r="D96" s="88">
        <f t="shared" si="4"/>
        <v>5</v>
      </c>
      <c r="E96" s="88">
        <f t="shared" si="5"/>
        <v>0</v>
      </c>
    </row>
    <row r="97" spans="1:5" x14ac:dyDescent="0.25">
      <c r="A97" s="89">
        <v>5</v>
      </c>
      <c r="B97" s="88"/>
      <c r="C97" s="88"/>
      <c r="D97" s="88" t="str">
        <f t="shared" si="4"/>
        <v>Pending</v>
      </c>
      <c r="E97" s="88" t="str">
        <f t="shared" si="5"/>
        <v>Israel</v>
      </c>
    </row>
    <row r="98" spans="1:5" x14ac:dyDescent="0.25">
      <c r="A98" s="89" t="s">
        <v>437</v>
      </c>
      <c r="B98" s="88"/>
      <c r="C98" s="88"/>
      <c r="D98" s="88">
        <f t="shared" si="4"/>
        <v>0</v>
      </c>
      <c r="E98" s="88">
        <f t="shared" si="5"/>
        <v>15028</v>
      </c>
    </row>
    <row r="99" spans="1:5" x14ac:dyDescent="0.25">
      <c r="A99" s="89">
        <v>0</v>
      </c>
      <c r="B99" s="88"/>
      <c r="C99" s="88"/>
      <c r="D99" s="88" t="str">
        <f t="shared" si="4"/>
        <v>Israel</v>
      </c>
      <c r="E99" s="88">
        <f t="shared" si="5"/>
        <v>225</v>
      </c>
    </row>
    <row r="100" spans="1:5" x14ac:dyDescent="0.25">
      <c r="A100" s="89" t="s">
        <v>104</v>
      </c>
      <c r="B100" s="88"/>
      <c r="C100" s="88"/>
      <c r="D100" s="88">
        <f t="shared" si="4"/>
        <v>15028</v>
      </c>
      <c r="E100" s="88">
        <f t="shared" si="5"/>
        <v>194</v>
      </c>
    </row>
    <row r="101" spans="1:5" x14ac:dyDescent="0.25">
      <c r="A101" s="89">
        <v>15028</v>
      </c>
      <c r="B101" s="88"/>
      <c r="C101" s="88"/>
      <c r="D101" s="88">
        <f t="shared" si="4"/>
        <v>225</v>
      </c>
      <c r="E101" s="88">
        <f t="shared" si="5"/>
        <v>2</v>
      </c>
    </row>
    <row r="102" spans="1:5" x14ac:dyDescent="0.25">
      <c r="A102" s="89">
        <v>225</v>
      </c>
      <c r="B102" s="88"/>
      <c r="C102" s="88"/>
      <c r="D102" s="88">
        <f t="shared" si="4"/>
        <v>194</v>
      </c>
      <c r="E102" s="88" t="str">
        <f t="shared" si="5"/>
        <v>Pending</v>
      </c>
    </row>
    <row r="103" spans="1:5" x14ac:dyDescent="0.25">
      <c r="A103" s="89">
        <v>194</v>
      </c>
      <c r="B103" s="88"/>
      <c r="C103" s="88"/>
      <c r="D103" s="88">
        <f t="shared" si="4"/>
        <v>2</v>
      </c>
      <c r="E103" s="88">
        <f t="shared" si="5"/>
        <v>0</v>
      </c>
    </row>
    <row r="104" spans="1:5" x14ac:dyDescent="0.25">
      <c r="A104" s="89">
        <v>2</v>
      </c>
      <c r="B104" s="88"/>
      <c r="C104" s="88"/>
      <c r="D104" s="88" t="str">
        <f t="shared" si="4"/>
        <v>Pending</v>
      </c>
      <c r="E104" s="88" t="str">
        <f t="shared" si="5"/>
        <v>Poland</v>
      </c>
    </row>
    <row r="105" spans="1:5" x14ac:dyDescent="0.25">
      <c r="A105" s="89" t="s">
        <v>437</v>
      </c>
      <c r="B105" s="88"/>
      <c r="C105" s="88"/>
      <c r="D105" s="88">
        <f t="shared" si="4"/>
        <v>0</v>
      </c>
      <c r="E105" s="88">
        <f t="shared" si="5"/>
        <v>10892</v>
      </c>
    </row>
    <row r="106" spans="1:5" x14ac:dyDescent="0.25">
      <c r="A106" s="89">
        <v>0</v>
      </c>
      <c r="B106" s="88"/>
      <c r="C106" s="88"/>
      <c r="D106" s="88" t="str">
        <f t="shared" si="4"/>
        <v>Poland</v>
      </c>
      <c r="E106" s="88">
        <f t="shared" si="5"/>
        <v>381</v>
      </c>
    </row>
    <row r="107" spans="1:5" x14ac:dyDescent="0.25">
      <c r="A107" s="89" t="s">
        <v>129</v>
      </c>
      <c r="B107" s="88"/>
      <c r="C107" s="88"/>
      <c r="D107" s="88">
        <f t="shared" si="4"/>
        <v>10892</v>
      </c>
      <c r="E107" s="88">
        <f t="shared" si="5"/>
        <v>494</v>
      </c>
    </row>
    <row r="108" spans="1:5" x14ac:dyDescent="0.25">
      <c r="A108" s="89">
        <v>10892</v>
      </c>
      <c r="B108" s="88"/>
      <c r="C108" s="88"/>
      <c r="D108" s="88">
        <f t="shared" si="4"/>
        <v>381</v>
      </c>
      <c r="E108" s="88">
        <f t="shared" si="5"/>
        <v>40</v>
      </c>
    </row>
    <row r="109" spans="1:5" x14ac:dyDescent="0.25">
      <c r="A109" s="89">
        <v>381</v>
      </c>
      <c r="B109" s="88"/>
      <c r="C109" s="88"/>
      <c r="D109" s="88">
        <f t="shared" si="4"/>
        <v>494</v>
      </c>
      <c r="E109" s="88" t="str">
        <f t="shared" si="5"/>
        <v>Pending</v>
      </c>
    </row>
    <row r="110" spans="1:5" x14ac:dyDescent="0.25">
      <c r="A110" s="89">
        <v>494</v>
      </c>
      <c r="B110" s="88"/>
      <c r="C110" s="88"/>
      <c r="D110" s="88">
        <f t="shared" si="4"/>
        <v>40</v>
      </c>
      <c r="E110" s="88">
        <f t="shared" si="5"/>
        <v>0</v>
      </c>
    </row>
    <row r="111" spans="1:5" x14ac:dyDescent="0.25">
      <c r="A111" s="89">
        <v>40</v>
      </c>
      <c r="B111" s="88"/>
      <c r="C111" s="88"/>
      <c r="D111" s="88" t="str">
        <f t="shared" si="4"/>
        <v>Pending</v>
      </c>
      <c r="E111" s="88" t="str">
        <f t="shared" si="5"/>
        <v>Romania</v>
      </c>
    </row>
    <row r="112" spans="1:5" x14ac:dyDescent="0.25">
      <c r="A112" s="89" t="s">
        <v>437</v>
      </c>
      <c r="B112" s="88"/>
      <c r="C112" s="88"/>
      <c r="D112" s="88">
        <f t="shared" si="4"/>
        <v>0</v>
      </c>
      <c r="E112" s="88">
        <f t="shared" si="5"/>
        <v>10417</v>
      </c>
    </row>
    <row r="113" spans="1:5" x14ac:dyDescent="0.25">
      <c r="A113" s="89">
        <v>0</v>
      </c>
      <c r="B113" s="88"/>
      <c r="C113" s="88"/>
      <c r="D113" s="88" t="str">
        <f t="shared" si="4"/>
        <v>Romania</v>
      </c>
      <c r="E113" s="88">
        <f t="shared" si="5"/>
        <v>321</v>
      </c>
    </row>
    <row r="114" spans="1:5" x14ac:dyDescent="0.25">
      <c r="A114" s="89" t="s">
        <v>110</v>
      </c>
      <c r="B114" s="88"/>
      <c r="C114" s="88"/>
      <c r="D114" s="88">
        <f t="shared" si="4"/>
        <v>10417</v>
      </c>
      <c r="E114" s="88">
        <f t="shared" si="5"/>
        <v>552</v>
      </c>
    </row>
    <row r="115" spans="1:5" x14ac:dyDescent="0.25">
      <c r="A115" s="89">
        <v>10417</v>
      </c>
      <c r="B115" s="88"/>
      <c r="C115" s="88"/>
      <c r="D115" s="88">
        <f t="shared" si="4"/>
        <v>321</v>
      </c>
      <c r="E115" s="88">
        <f t="shared" si="5"/>
        <v>25</v>
      </c>
    </row>
    <row r="116" spans="1:5" x14ac:dyDescent="0.25">
      <c r="A116" s="89">
        <v>321</v>
      </c>
      <c r="B116" s="88"/>
      <c r="C116" s="88"/>
      <c r="D116" s="88">
        <f t="shared" si="4"/>
        <v>552</v>
      </c>
      <c r="E116" s="88" t="str">
        <f t="shared" si="5"/>
        <v>Community transmission</v>
      </c>
    </row>
    <row r="117" spans="1:5" x14ac:dyDescent="0.25">
      <c r="A117" s="89">
        <v>552</v>
      </c>
      <c r="B117" s="88"/>
      <c r="C117" s="88"/>
      <c r="D117" s="88">
        <f t="shared" si="4"/>
        <v>25</v>
      </c>
      <c r="E117" s="88">
        <f t="shared" si="5"/>
        <v>0</v>
      </c>
    </row>
    <row r="118" spans="1:5" x14ac:dyDescent="0.25">
      <c r="A118" s="89">
        <v>25</v>
      </c>
      <c r="B118" s="88"/>
      <c r="C118" s="88"/>
      <c r="D118" s="88" t="str">
        <f t="shared" si="4"/>
        <v>Community transmission</v>
      </c>
      <c r="E118" s="88" t="str">
        <f t="shared" si="5"/>
        <v>Belarus</v>
      </c>
    </row>
    <row r="119" spans="1:5" x14ac:dyDescent="0.25">
      <c r="A119" s="89" t="s">
        <v>443</v>
      </c>
      <c r="B119" s="88"/>
      <c r="C119" s="88"/>
      <c r="D119" s="88">
        <f t="shared" si="4"/>
        <v>0</v>
      </c>
      <c r="E119" s="88">
        <f t="shared" si="5"/>
        <v>8773</v>
      </c>
    </row>
    <row r="120" spans="1:5" x14ac:dyDescent="0.25">
      <c r="A120" s="89">
        <v>0</v>
      </c>
      <c r="B120" s="88"/>
      <c r="C120" s="88"/>
      <c r="D120" s="88" t="str">
        <f t="shared" si="4"/>
        <v>Belarus</v>
      </c>
      <c r="E120" s="88">
        <f t="shared" si="5"/>
        <v>751</v>
      </c>
    </row>
    <row r="121" spans="1:5" x14ac:dyDescent="0.25">
      <c r="A121" s="89" t="s">
        <v>113</v>
      </c>
      <c r="B121" s="88"/>
      <c r="C121" s="88"/>
      <c r="D121" s="88">
        <f t="shared" si="4"/>
        <v>8773</v>
      </c>
      <c r="E121" s="88">
        <f t="shared" si="5"/>
        <v>63</v>
      </c>
    </row>
    <row r="122" spans="1:5" x14ac:dyDescent="0.25">
      <c r="A122" s="89">
        <v>8773</v>
      </c>
      <c r="B122" s="88"/>
      <c r="C122" s="88"/>
      <c r="D122" s="88">
        <f t="shared" si="4"/>
        <v>751</v>
      </c>
      <c r="E122" s="88">
        <f t="shared" si="5"/>
        <v>3</v>
      </c>
    </row>
    <row r="123" spans="1:5" x14ac:dyDescent="0.25">
      <c r="A123" s="89">
        <v>751</v>
      </c>
      <c r="B123" s="88"/>
      <c r="C123" s="88"/>
      <c r="D123" s="88">
        <f t="shared" si="4"/>
        <v>63</v>
      </c>
      <c r="E123" s="88" t="str">
        <f t="shared" si="5"/>
        <v>Clusters of cases</v>
      </c>
    </row>
    <row r="124" spans="1:5" x14ac:dyDescent="0.25">
      <c r="A124" s="89">
        <v>63</v>
      </c>
      <c r="B124" s="88"/>
      <c r="C124" s="88"/>
      <c r="D124" s="88">
        <f t="shared" si="4"/>
        <v>3</v>
      </c>
      <c r="E124" s="88">
        <f t="shared" si="5"/>
        <v>0</v>
      </c>
    </row>
    <row r="125" spans="1:5" x14ac:dyDescent="0.25">
      <c r="A125" s="89">
        <v>3</v>
      </c>
      <c r="B125" s="88"/>
      <c r="C125" s="88"/>
      <c r="D125" s="88" t="str">
        <f t="shared" si="4"/>
        <v>Clusters of cases</v>
      </c>
      <c r="E125" s="88" t="str">
        <f t="shared" si="5"/>
        <v>Denmark</v>
      </c>
    </row>
    <row r="126" spans="1:5" x14ac:dyDescent="0.25">
      <c r="A126" s="89" t="s">
        <v>438</v>
      </c>
      <c r="B126" s="88"/>
      <c r="C126" s="88"/>
      <c r="D126" s="88">
        <f t="shared" si="4"/>
        <v>0</v>
      </c>
      <c r="E126" s="88">
        <f t="shared" si="5"/>
        <v>8210</v>
      </c>
    </row>
    <row r="127" spans="1:5" x14ac:dyDescent="0.25">
      <c r="A127" s="89">
        <v>0</v>
      </c>
      <c r="B127" s="88"/>
      <c r="C127" s="88"/>
      <c r="D127" s="88" t="str">
        <f t="shared" si="4"/>
        <v>Denmark</v>
      </c>
      <c r="E127" s="88">
        <f t="shared" si="5"/>
        <v>137</v>
      </c>
    </row>
    <row r="128" spans="1:5" x14ac:dyDescent="0.25">
      <c r="A128" s="89" t="s">
        <v>107</v>
      </c>
      <c r="B128" s="88"/>
      <c r="C128" s="88"/>
      <c r="D128" s="88">
        <f t="shared" si="4"/>
        <v>8210</v>
      </c>
      <c r="E128" s="88">
        <f t="shared" si="5"/>
        <v>403</v>
      </c>
    </row>
    <row r="129" spans="1:5" x14ac:dyDescent="0.25">
      <c r="A129" s="89">
        <v>8210</v>
      </c>
      <c r="B129" s="88"/>
      <c r="C129" s="88"/>
      <c r="D129" s="88">
        <f t="shared" si="4"/>
        <v>137</v>
      </c>
      <c r="E129" s="88">
        <f t="shared" si="5"/>
        <v>9</v>
      </c>
    </row>
    <row r="130" spans="1:5" x14ac:dyDescent="0.25">
      <c r="A130" s="89">
        <v>137</v>
      </c>
      <c r="B130" s="88"/>
      <c r="C130" s="88"/>
      <c r="D130" s="88">
        <f t="shared" si="4"/>
        <v>403</v>
      </c>
      <c r="E130" s="88" t="str">
        <f t="shared" si="5"/>
        <v>Pending</v>
      </c>
    </row>
    <row r="131" spans="1:5" x14ac:dyDescent="0.25">
      <c r="A131" s="89">
        <v>403</v>
      </c>
      <c r="B131" s="88"/>
      <c r="C131" s="88"/>
      <c r="D131" s="88">
        <f t="shared" ref="D131:D194" si="6">+A132</f>
        <v>9</v>
      </c>
      <c r="E131" s="88">
        <f t="shared" ref="E131:E194" si="7">+A134</f>
        <v>0</v>
      </c>
    </row>
    <row r="132" spans="1:5" x14ac:dyDescent="0.25">
      <c r="A132" s="89">
        <v>9</v>
      </c>
      <c r="B132" s="88"/>
      <c r="C132" s="88"/>
      <c r="D132" s="88" t="str">
        <f t="shared" si="6"/>
        <v>Pending</v>
      </c>
      <c r="E132" s="88" t="str">
        <f t="shared" si="7"/>
        <v>Ukraine</v>
      </c>
    </row>
    <row r="133" spans="1:5" x14ac:dyDescent="0.25">
      <c r="A133" s="89" t="s">
        <v>437</v>
      </c>
      <c r="B133" s="88"/>
      <c r="C133" s="88"/>
      <c r="D133" s="88">
        <f t="shared" si="6"/>
        <v>0</v>
      </c>
      <c r="E133" s="88">
        <f t="shared" si="7"/>
        <v>8125</v>
      </c>
    </row>
    <row r="134" spans="1:5" x14ac:dyDescent="0.25">
      <c r="A134" s="89">
        <v>0</v>
      </c>
      <c r="B134" s="88"/>
      <c r="C134" s="88"/>
      <c r="D134" s="88" t="str">
        <f t="shared" si="6"/>
        <v>Ukraine</v>
      </c>
      <c r="E134" s="88">
        <f t="shared" si="7"/>
        <v>478</v>
      </c>
    </row>
    <row r="135" spans="1:5" x14ac:dyDescent="0.25">
      <c r="A135" s="89" t="s">
        <v>130</v>
      </c>
      <c r="B135" s="88"/>
      <c r="C135" s="88"/>
      <c r="D135" s="88">
        <f t="shared" si="6"/>
        <v>8125</v>
      </c>
      <c r="E135" s="88">
        <f t="shared" si="7"/>
        <v>201</v>
      </c>
    </row>
    <row r="136" spans="1:5" x14ac:dyDescent="0.25">
      <c r="A136" s="89">
        <v>8125</v>
      </c>
      <c r="B136" s="88"/>
      <c r="C136" s="88"/>
      <c r="D136" s="88">
        <f t="shared" si="6"/>
        <v>478</v>
      </c>
      <c r="E136" s="88">
        <f t="shared" si="7"/>
        <v>8</v>
      </c>
    </row>
    <row r="137" spans="1:5" x14ac:dyDescent="0.25">
      <c r="A137" s="89">
        <v>478</v>
      </c>
      <c r="B137" s="88"/>
      <c r="C137" s="88"/>
      <c r="D137" s="88">
        <f t="shared" si="6"/>
        <v>201</v>
      </c>
      <c r="E137" s="88" t="str">
        <f t="shared" si="7"/>
        <v>Community transmission</v>
      </c>
    </row>
    <row r="138" spans="1:5" x14ac:dyDescent="0.25">
      <c r="A138" s="89">
        <v>201</v>
      </c>
      <c r="B138" s="88"/>
      <c r="C138" s="88"/>
      <c r="D138" s="88">
        <f t="shared" si="6"/>
        <v>8</v>
      </c>
      <c r="E138" s="88">
        <f t="shared" si="7"/>
        <v>0</v>
      </c>
    </row>
    <row r="139" spans="1:5" x14ac:dyDescent="0.25">
      <c r="A139" s="89">
        <v>8</v>
      </c>
      <c r="B139" s="88"/>
      <c r="C139" s="88"/>
      <c r="D139" s="88" t="str">
        <f t="shared" si="6"/>
        <v>Community transmission</v>
      </c>
      <c r="E139" s="88" t="str">
        <f t="shared" si="7"/>
        <v>Serbia</v>
      </c>
    </row>
    <row r="140" spans="1:5" x14ac:dyDescent="0.25">
      <c r="A140" s="89" t="s">
        <v>443</v>
      </c>
      <c r="B140" s="88"/>
      <c r="C140" s="88"/>
      <c r="D140" s="88">
        <f t="shared" si="6"/>
        <v>0</v>
      </c>
      <c r="E140" s="88">
        <f t="shared" si="7"/>
        <v>7483</v>
      </c>
    </row>
    <row r="141" spans="1:5" x14ac:dyDescent="0.25">
      <c r="A141" s="89">
        <v>0</v>
      </c>
      <c r="B141" s="88"/>
      <c r="C141" s="88"/>
      <c r="D141" s="88" t="str">
        <f t="shared" si="6"/>
        <v>Serbia</v>
      </c>
      <c r="E141" s="88">
        <f t="shared" si="7"/>
        <v>207</v>
      </c>
    </row>
    <row r="142" spans="1:5" x14ac:dyDescent="0.25">
      <c r="A142" s="89" t="s">
        <v>140</v>
      </c>
      <c r="B142" s="88"/>
      <c r="C142" s="88"/>
      <c r="D142" s="88">
        <f t="shared" si="6"/>
        <v>7483</v>
      </c>
      <c r="E142" s="88">
        <f t="shared" si="7"/>
        <v>144</v>
      </c>
    </row>
    <row r="143" spans="1:5" x14ac:dyDescent="0.25">
      <c r="A143" s="89">
        <v>7483</v>
      </c>
      <c r="B143" s="88"/>
      <c r="C143" s="88"/>
      <c r="D143" s="88">
        <f t="shared" si="6"/>
        <v>207</v>
      </c>
      <c r="E143" s="88">
        <f t="shared" si="7"/>
        <v>5</v>
      </c>
    </row>
    <row r="144" spans="1:5" x14ac:dyDescent="0.25">
      <c r="A144" s="89">
        <v>207</v>
      </c>
      <c r="B144" s="88"/>
      <c r="C144" s="88"/>
      <c r="D144" s="88">
        <f t="shared" si="6"/>
        <v>144</v>
      </c>
      <c r="E144" s="88" t="str">
        <f t="shared" si="7"/>
        <v>Pending</v>
      </c>
    </row>
    <row r="145" spans="1:5" x14ac:dyDescent="0.25">
      <c r="A145" s="89">
        <v>144</v>
      </c>
      <c r="B145" s="88"/>
      <c r="C145" s="88"/>
      <c r="D145" s="88">
        <f t="shared" si="6"/>
        <v>5</v>
      </c>
      <c r="E145" s="88">
        <f t="shared" si="7"/>
        <v>0</v>
      </c>
    </row>
    <row r="146" spans="1:5" x14ac:dyDescent="0.25">
      <c r="A146" s="89">
        <v>5</v>
      </c>
      <c r="B146" s="88"/>
      <c r="C146" s="88"/>
      <c r="D146" s="88" t="str">
        <f t="shared" si="6"/>
        <v>Pending</v>
      </c>
      <c r="E146" s="88" t="str">
        <f t="shared" si="7"/>
        <v>Norway</v>
      </c>
    </row>
    <row r="147" spans="1:5" x14ac:dyDescent="0.25">
      <c r="A147" s="89" t="s">
        <v>437</v>
      </c>
      <c r="B147" s="88"/>
      <c r="C147" s="88"/>
      <c r="D147" s="88">
        <f t="shared" si="6"/>
        <v>0</v>
      </c>
      <c r="E147" s="88">
        <f t="shared" si="7"/>
        <v>7408</v>
      </c>
    </row>
    <row r="148" spans="1:5" x14ac:dyDescent="0.25">
      <c r="A148" s="89">
        <v>0</v>
      </c>
      <c r="B148" s="88"/>
      <c r="C148" s="88"/>
      <c r="D148" s="88" t="str">
        <f t="shared" si="6"/>
        <v>Norway</v>
      </c>
      <c r="E148" s="88">
        <f t="shared" si="7"/>
        <v>63</v>
      </c>
    </row>
    <row r="149" spans="1:5" x14ac:dyDescent="0.25">
      <c r="A149" s="89" t="s">
        <v>101</v>
      </c>
      <c r="B149" s="88"/>
      <c r="C149" s="88"/>
      <c r="D149" s="88">
        <f t="shared" si="6"/>
        <v>7408</v>
      </c>
      <c r="E149" s="88">
        <f t="shared" si="7"/>
        <v>191</v>
      </c>
    </row>
    <row r="150" spans="1:5" x14ac:dyDescent="0.25">
      <c r="A150" s="89">
        <v>7408</v>
      </c>
      <c r="B150" s="88"/>
      <c r="C150" s="88"/>
      <c r="D150" s="88">
        <f t="shared" si="6"/>
        <v>63</v>
      </c>
      <c r="E150" s="88">
        <f t="shared" si="7"/>
        <v>11</v>
      </c>
    </row>
    <row r="151" spans="1:5" x14ac:dyDescent="0.25">
      <c r="A151" s="89">
        <v>63</v>
      </c>
      <c r="B151" s="88"/>
      <c r="C151" s="88"/>
      <c r="D151" s="88">
        <f t="shared" si="6"/>
        <v>191</v>
      </c>
      <c r="E151" s="88" t="str">
        <f t="shared" si="7"/>
        <v>Pending</v>
      </c>
    </row>
    <row r="152" spans="1:5" x14ac:dyDescent="0.25">
      <c r="A152" s="89">
        <v>191</v>
      </c>
      <c r="B152" s="88"/>
      <c r="C152" s="88"/>
      <c r="D152" s="88">
        <f t="shared" si="6"/>
        <v>11</v>
      </c>
      <c r="E152" s="88">
        <f t="shared" si="7"/>
        <v>0</v>
      </c>
    </row>
    <row r="153" spans="1:5" x14ac:dyDescent="0.25">
      <c r="A153" s="89">
        <v>11</v>
      </c>
      <c r="B153" s="88"/>
      <c r="C153" s="88"/>
      <c r="D153" s="88" t="str">
        <f t="shared" si="6"/>
        <v>Pending</v>
      </c>
      <c r="E153" s="88" t="str">
        <f t="shared" si="7"/>
        <v>Czechia</v>
      </c>
    </row>
    <row r="154" spans="1:5" x14ac:dyDescent="0.25">
      <c r="A154" s="89" t="s">
        <v>437</v>
      </c>
      <c r="B154" s="88"/>
      <c r="C154" s="88"/>
      <c r="D154" s="88">
        <f t="shared" si="6"/>
        <v>0</v>
      </c>
      <c r="E154" s="88">
        <f t="shared" si="7"/>
        <v>7273</v>
      </c>
    </row>
    <row r="155" spans="1:5" x14ac:dyDescent="0.25">
      <c r="A155" s="89">
        <v>0</v>
      </c>
      <c r="B155" s="88"/>
      <c r="C155" s="88"/>
      <c r="D155" s="88" t="str">
        <f t="shared" si="6"/>
        <v>Czechia</v>
      </c>
      <c r="E155" s="88">
        <f t="shared" si="7"/>
        <v>85</v>
      </c>
    </row>
    <row r="156" spans="1:5" x14ac:dyDescent="0.25">
      <c r="A156" s="89" t="s">
        <v>122</v>
      </c>
      <c r="B156" s="88"/>
      <c r="C156" s="88"/>
      <c r="D156" s="88">
        <f t="shared" si="6"/>
        <v>7273</v>
      </c>
      <c r="E156" s="88">
        <f t="shared" si="7"/>
        <v>215</v>
      </c>
    </row>
    <row r="157" spans="1:5" x14ac:dyDescent="0.25">
      <c r="A157" s="89">
        <v>7273</v>
      </c>
      <c r="B157" s="88"/>
      <c r="C157" s="88"/>
      <c r="D157" s="88">
        <f t="shared" si="6"/>
        <v>85</v>
      </c>
      <c r="E157" s="88">
        <f t="shared" si="7"/>
        <v>2</v>
      </c>
    </row>
    <row r="158" spans="1:5" x14ac:dyDescent="0.25">
      <c r="A158" s="89">
        <v>85</v>
      </c>
      <c r="B158" s="88"/>
      <c r="C158" s="88"/>
      <c r="D158" s="88">
        <f t="shared" si="6"/>
        <v>215</v>
      </c>
      <c r="E158" s="88" t="str">
        <f t="shared" si="7"/>
        <v>Community transmission</v>
      </c>
    </row>
    <row r="159" spans="1:5" x14ac:dyDescent="0.25">
      <c r="A159" s="89">
        <v>215</v>
      </c>
      <c r="B159" s="88"/>
      <c r="C159" s="88"/>
      <c r="D159" s="88">
        <f t="shared" si="6"/>
        <v>2</v>
      </c>
      <c r="E159" s="88">
        <f t="shared" si="7"/>
        <v>0</v>
      </c>
    </row>
    <row r="160" spans="1:5" x14ac:dyDescent="0.25">
      <c r="A160" s="89">
        <v>2</v>
      </c>
      <c r="B160" s="88"/>
      <c r="C160" s="88"/>
      <c r="D160" s="88" t="str">
        <f t="shared" si="6"/>
        <v>Community transmission</v>
      </c>
      <c r="E160" s="88" t="str">
        <f t="shared" si="7"/>
        <v>Finland</v>
      </c>
    </row>
    <row r="161" spans="1:5" x14ac:dyDescent="0.25">
      <c r="A161" s="89" t="s">
        <v>443</v>
      </c>
      <c r="B161" s="88"/>
      <c r="C161" s="88"/>
      <c r="D161" s="88">
        <f t="shared" si="6"/>
        <v>0</v>
      </c>
      <c r="E161" s="88">
        <f t="shared" si="7"/>
        <v>4395</v>
      </c>
    </row>
    <row r="162" spans="1:5" x14ac:dyDescent="0.25">
      <c r="A162" s="89">
        <v>0</v>
      </c>
      <c r="B162" s="88"/>
      <c r="C162" s="88"/>
      <c r="D162" s="88" t="str">
        <f t="shared" si="6"/>
        <v>Finland</v>
      </c>
      <c r="E162" s="88">
        <f t="shared" si="7"/>
        <v>111</v>
      </c>
    </row>
    <row r="163" spans="1:5" x14ac:dyDescent="0.25">
      <c r="A163" s="89" t="s">
        <v>111</v>
      </c>
      <c r="B163" s="88"/>
      <c r="C163" s="88"/>
      <c r="D163" s="88">
        <f t="shared" si="6"/>
        <v>4395</v>
      </c>
      <c r="E163" s="88">
        <f t="shared" si="7"/>
        <v>177</v>
      </c>
    </row>
    <row r="164" spans="1:5" x14ac:dyDescent="0.25">
      <c r="A164" s="89">
        <v>4395</v>
      </c>
      <c r="B164" s="88"/>
      <c r="C164" s="88"/>
      <c r="D164" s="88">
        <f t="shared" si="6"/>
        <v>111</v>
      </c>
      <c r="E164" s="88">
        <f t="shared" si="7"/>
        <v>5</v>
      </c>
    </row>
    <row r="165" spans="1:5" x14ac:dyDescent="0.25">
      <c r="A165" s="89">
        <v>111</v>
      </c>
      <c r="B165" s="88"/>
      <c r="C165" s="88"/>
      <c r="D165" s="88">
        <f t="shared" si="6"/>
        <v>177</v>
      </c>
      <c r="E165" s="88" t="str">
        <f t="shared" si="7"/>
        <v>Pending</v>
      </c>
    </row>
    <row r="166" spans="1:5" x14ac:dyDescent="0.25">
      <c r="A166" s="89">
        <v>177</v>
      </c>
      <c r="B166" s="88"/>
      <c r="C166" s="88"/>
      <c r="D166" s="88">
        <f t="shared" si="6"/>
        <v>5</v>
      </c>
      <c r="E166" s="88">
        <f t="shared" si="7"/>
        <v>0</v>
      </c>
    </row>
    <row r="167" spans="1:5" x14ac:dyDescent="0.25">
      <c r="A167" s="89">
        <v>5</v>
      </c>
      <c r="B167" s="88"/>
      <c r="C167" s="88"/>
      <c r="D167" s="88" t="str">
        <f t="shared" si="6"/>
        <v>Pending</v>
      </c>
      <c r="E167" s="88" t="str">
        <f t="shared" si="7"/>
        <v>Luxembourg</v>
      </c>
    </row>
    <row r="168" spans="1:5" x14ac:dyDescent="0.25">
      <c r="A168" s="89" t="s">
        <v>437</v>
      </c>
      <c r="B168" s="88"/>
      <c r="C168" s="88"/>
      <c r="D168" s="88">
        <f t="shared" si="6"/>
        <v>0</v>
      </c>
      <c r="E168" s="88">
        <f t="shared" si="7"/>
        <v>3695</v>
      </c>
    </row>
    <row r="169" spans="1:5" x14ac:dyDescent="0.25">
      <c r="A169" s="89">
        <v>0</v>
      </c>
      <c r="B169" s="88"/>
      <c r="C169" s="88"/>
      <c r="D169" s="88" t="str">
        <f t="shared" si="6"/>
        <v>Luxembourg</v>
      </c>
      <c r="E169" s="88">
        <f t="shared" si="7"/>
        <v>30</v>
      </c>
    </row>
    <row r="170" spans="1:5" x14ac:dyDescent="0.25">
      <c r="A170" s="89" t="s">
        <v>125</v>
      </c>
      <c r="B170" s="88"/>
      <c r="C170" s="88"/>
      <c r="D170" s="88">
        <f t="shared" si="6"/>
        <v>3695</v>
      </c>
      <c r="E170" s="88">
        <f t="shared" si="7"/>
        <v>85</v>
      </c>
    </row>
    <row r="171" spans="1:5" x14ac:dyDescent="0.25">
      <c r="A171" s="89">
        <v>3695</v>
      </c>
      <c r="B171" s="88"/>
      <c r="C171" s="88"/>
      <c r="D171" s="88">
        <f t="shared" si="6"/>
        <v>30</v>
      </c>
      <c r="E171" s="88">
        <f t="shared" si="7"/>
        <v>2</v>
      </c>
    </row>
    <row r="172" spans="1:5" x14ac:dyDescent="0.25">
      <c r="A172" s="89">
        <v>30</v>
      </c>
      <c r="B172" s="88"/>
      <c r="C172" s="88"/>
      <c r="D172" s="88">
        <f t="shared" si="6"/>
        <v>85</v>
      </c>
      <c r="E172" s="88" t="str">
        <f t="shared" si="7"/>
        <v>Pending</v>
      </c>
    </row>
    <row r="173" spans="1:5" x14ac:dyDescent="0.25">
      <c r="A173" s="89">
        <v>85</v>
      </c>
      <c r="B173" s="88"/>
      <c r="C173" s="88"/>
      <c r="D173" s="88">
        <f t="shared" si="6"/>
        <v>2</v>
      </c>
      <c r="E173" s="88">
        <f t="shared" si="7"/>
        <v>0</v>
      </c>
    </row>
    <row r="174" spans="1:5" x14ac:dyDescent="0.25">
      <c r="A174" s="89">
        <v>2</v>
      </c>
      <c r="B174" s="88"/>
      <c r="C174" s="88"/>
      <c r="D174" s="88" t="str">
        <f t="shared" si="6"/>
        <v>Pending</v>
      </c>
      <c r="E174" s="88" t="str">
        <f t="shared" si="7"/>
        <v>Republic of Moldova</v>
      </c>
    </row>
    <row r="175" spans="1:5" x14ac:dyDescent="0.25">
      <c r="A175" s="89" t="s">
        <v>437</v>
      </c>
      <c r="B175" s="88"/>
      <c r="C175" s="88"/>
      <c r="D175" s="88">
        <f t="shared" si="6"/>
        <v>0</v>
      </c>
      <c r="E175" s="88">
        <f t="shared" si="7"/>
        <v>3110</v>
      </c>
    </row>
    <row r="176" spans="1:5" x14ac:dyDescent="0.25">
      <c r="A176" s="89">
        <v>0</v>
      </c>
      <c r="B176" s="88"/>
      <c r="C176" s="88"/>
      <c r="D176" s="88" t="str">
        <f t="shared" si="6"/>
        <v>Republic of Moldova</v>
      </c>
      <c r="E176" s="88">
        <f t="shared" si="7"/>
        <v>184</v>
      </c>
    </row>
    <row r="177" spans="1:5" x14ac:dyDescent="0.25">
      <c r="A177" s="89" t="s">
        <v>139</v>
      </c>
      <c r="B177" s="88"/>
      <c r="C177" s="88"/>
      <c r="D177" s="88">
        <f t="shared" si="6"/>
        <v>3110</v>
      </c>
      <c r="E177" s="88">
        <f t="shared" si="7"/>
        <v>87</v>
      </c>
    </row>
    <row r="178" spans="1:5" x14ac:dyDescent="0.25">
      <c r="A178" s="89">
        <v>3110</v>
      </c>
      <c r="B178" s="88"/>
      <c r="C178" s="88"/>
      <c r="D178" s="88">
        <f t="shared" si="6"/>
        <v>184</v>
      </c>
      <c r="E178" s="88">
        <f t="shared" si="7"/>
        <v>7</v>
      </c>
    </row>
    <row r="179" spans="1:5" x14ac:dyDescent="0.25">
      <c r="A179" s="89">
        <v>184</v>
      </c>
      <c r="B179" s="88"/>
      <c r="C179" s="88"/>
      <c r="D179" s="88">
        <f t="shared" si="6"/>
        <v>87</v>
      </c>
      <c r="E179" s="88" t="str">
        <f t="shared" si="7"/>
        <v>Pending</v>
      </c>
    </row>
    <row r="180" spans="1:5" x14ac:dyDescent="0.25">
      <c r="A180" s="89">
        <v>87</v>
      </c>
      <c r="B180" s="88"/>
      <c r="C180" s="88"/>
      <c r="D180" s="88">
        <f t="shared" si="6"/>
        <v>7</v>
      </c>
      <c r="E180" s="88">
        <f t="shared" si="7"/>
        <v>0</v>
      </c>
    </row>
    <row r="181" spans="1:5" x14ac:dyDescent="0.25">
      <c r="A181" s="89">
        <v>7</v>
      </c>
      <c r="B181" s="88"/>
      <c r="C181" s="88"/>
      <c r="D181" s="88" t="str">
        <f t="shared" si="6"/>
        <v>Pending</v>
      </c>
      <c r="E181" s="88" t="str">
        <f t="shared" si="7"/>
        <v>Greece</v>
      </c>
    </row>
    <row r="182" spans="1:5" x14ac:dyDescent="0.25">
      <c r="A182" s="89" t="s">
        <v>437</v>
      </c>
      <c r="B182" s="88"/>
      <c r="C182" s="88"/>
      <c r="D182" s="88">
        <f t="shared" si="6"/>
        <v>0</v>
      </c>
      <c r="E182" s="88">
        <f t="shared" si="7"/>
        <v>2490</v>
      </c>
    </row>
    <row r="183" spans="1:5" x14ac:dyDescent="0.25">
      <c r="A183" s="89">
        <v>0</v>
      </c>
      <c r="B183" s="88"/>
      <c r="C183" s="88"/>
      <c r="D183" s="88" t="str">
        <f t="shared" si="6"/>
        <v>Greece</v>
      </c>
      <c r="E183" s="88">
        <f t="shared" si="7"/>
        <v>27</v>
      </c>
    </row>
    <row r="184" spans="1:5" x14ac:dyDescent="0.25">
      <c r="A184" s="89" t="s">
        <v>109</v>
      </c>
      <c r="B184" s="88"/>
      <c r="C184" s="88"/>
      <c r="D184" s="88">
        <f t="shared" si="6"/>
        <v>2490</v>
      </c>
      <c r="E184" s="88">
        <f t="shared" si="7"/>
        <v>130</v>
      </c>
    </row>
    <row r="185" spans="1:5" x14ac:dyDescent="0.25">
      <c r="A185" s="89">
        <v>2490</v>
      </c>
      <c r="B185" s="88"/>
      <c r="C185" s="88"/>
      <c r="D185" s="88">
        <f t="shared" si="6"/>
        <v>27</v>
      </c>
      <c r="E185" s="88">
        <f t="shared" si="7"/>
        <v>5</v>
      </c>
    </row>
    <row r="186" spans="1:5" x14ac:dyDescent="0.25">
      <c r="A186" s="89">
        <v>27</v>
      </c>
      <c r="B186" s="88"/>
      <c r="C186" s="88"/>
      <c r="D186" s="88">
        <f t="shared" si="6"/>
        <v>130</v>
      </c>
      <c r="E186" s="88" t="str">
        <f t="shared" si="7"/>
        <v>Pending</v>
      </c>
    </row>
    <row r="187" spans="1:5" x14ac:dyDescent="0.25">
      <c r="A187" s="89">
        <v>130</v>
      </c>
      <c r="B187" s="88"/>
      <c r="C187" s="88"/>
      <c r="D187" s="88">
        <f t="shared" si="6"/>
        <v>5</v>
      </c>
      <c r="E187" s="88">
        <f t="shared" si="7"/>
        <v>0</v>
      </c>
    </row>
    <row r="188" spans="1:5" x14ac:dyDescent="0.25">
      <c r="A188" s="89">
        <v>5</v>
      </c>
      <c r="B188" s="88"/>
      <c r="C188" s="88"/>
      <c r="D188" s="88" t="str">
        <f t="shared" si="6"/>
        <v>Pending</v>
      </c>
      <c r="E188" s="88" t="str">
        <f t="shared" si="7"/>
        <v>Hungary</v>
      </c>
    </row>
    <row r="189" spans="1:5" x14ac:dyDescent="0.25">
      <c r="A189" s="89" t="s">
        <v>437</v>
      </c>
      <c r="B189" s="88"/>
      <c r="C189" s="88"/>
      <c r="D189" s="88">
        <f t="shared" si="6"/>
        <v>0</v>
      </c>
      <c r="E189" s="88">
        <f t="shared" si="7"/>
        <v>2443</v>
      </c>
    </row>
    <row r="190" spans="1:5" x14ac:dyDescent="0.25">
      <c r="A190" s="89">
        <v>0</v>
      </c>
      <c r="B190" s="88"/>
      <c r="C190" s="88"/>
      <c r="D190" s="88" t="str">
        <f t="shared" si="6"/>
        <v>Hungary</v>
      </c>
      <c r="E190" s="88">
        <f t="shared" si="7"/>
        <v>60</v>
      </c>
    </row>
    <row r="191" spans="1:5" x14ac:dyDescent="0.25">
      <c r="A191" s="89" t="s">
        <v>132</v>
      </c>
      <c r="B191" s="88"/>
      <c r="C191" s="88"/>
      <c r="D191" s="88">
        <f t="shared" si="6"/>
        <v>2443</v>
      </c>
      <c r="E191" s="88">
        <f t="shared" si="7"/>
        <v>262</v>
      </c>
    </row>
    <row r="192" spans="1:5" x14ac:dyDescent="0.25">
      <c r="A192" s="89">
        <v>2443</v>
      </c>
      <c r="B192" s="88"/>
      <c r="C192" s="88"/>
      <c r="D192" s="88">
        <f t="shared" si="6"/>
        <v>60</v>
      </c>
      <c r="E192" s="88">
        <f t="shared" si="7"/>
        <v>12</v>
      </c>
    </row>
    <row r="193" spans="1:5" x14ac:dyDescent="0.25">
      <c r="A193" s="89">
        <v>60</v>
      </c>
      <c r="B193" s="88"/>
      <c r="C193" s="88"/>
      <c r="D193" s="88">
        <f t="shared" si="6"/>
        <v>262</v>
      </c>
      <c r="E193" s="88" t="str">
        <f t="shared" si="7"/>
        <v>Clusters of cases</v>
      </c>
    </row>
    <row r="194" spans="1:5" x14ac:dyDescent="0.25">
      <c r="A194" s="89">
        <v>262</v>
      </c>
      <c r="B194" s="88"/>
      <c r="C194" s="88"/>
      <c r="D194" s="88">
        <f t="shared" si="6"/>
        <v>12</v>
      </c>
      <c r="E194" s="88">
        <f t="shared" si="7"/>
        <v>0</v>
      </c>
    </row>
    <row r="195" spans="1:5" x14ac:dyDescent="0.25">
      <c r="A195" s="89">
        <v>12</v>
      </c>
      <c r="B195" s="88"/>
      <c r="C195" s="88"/>
      <c r="D195" s="88" t="str">
        <f t="shared" ref="D195:D211" si="8">+A196</f>
        <v>Clusters of cases</v>
      </c>
      <c r="E195" s="88" t="str">
        <f t="shared" ref="E195:E211" si="9">+A198</f>
        <v>Kazakhstan</v>
      </c>
    </row>
    <row r="196" spans="1:5" x14ac:dyDescent="0.25">
      <c r="A196" s="89" t="s">
        <v>438</v>
      </c>
      <c r="B196" s="88"/>
      <c r="C196" s="88"/>
      <c r="D196" s="88">
        <f t="shared" si="8"/>
        <v>0</v>
      </c>
      <c r="E196" s="88">
        <f t="shared" si="9"/>
        <v>2416</v>
      </c>
    </row>
    <row r="197" spans="1:5" x14ac:dyDescent="0.25">
      <c r="A197" s="89">
        <v>0</v>
      </c>
      <c r="B197" s="88"/>
      <c r="C197" s="88"/>
      <c r="D197" s="88" t="str">
        <f t="shared" si="8"/>
        <v>Kazakhstan</v>
      </c>
      <c r="E197" s="88">
        <f t="shared" si="9"/>
        <v>391</v>
      </c>
    </row>
    <row r="198" spans="1:5" x14ac:dyDescent="0.25">
      <c r="A198" s="89" t="s">
        <v>380</v>
      </c>
      <c r="B198" s="88"/>
      <c r="C198" s="88"/>
      <c r="D198" s="88">
        <f t="shared" si="8"/>
        <v>2416</v>
      </c>
      <c r="E198" s="88">
        <f t="shared" si="9"/>
        <v>25</v>
      </c>
    </row>
    <row r="199" spans="1:5" x14ac:dyDescent="0.25">
      <c r="A199" s="89">
        <v>2416</v>
      </c>
      <c r="B199" s="88"/>
      <c r="C199" s="88"/>
      <c r="D199" s="88">
        <f t="shared" si="8"/>
        <v>391</v>
      </c>
      <c r="E199" s="88">
        <f t="shared" si="9"/>
        <v>6</v>
      </c>
    </row>
    <row r="200" spans="1:5" x14ac:dyDescent="0.25">
      <c r="A200" s="89">
        <v>391</v>
      </c>
      <c r="B200" s="88"/>
      <c r="C200" s="88"/>
      <c r="D200" s="88">
        <f t="shared" si="8"/>
        <v>25</v>
      </c>
      <c r="E200" s="88" t="str">
        <f t="shared" si="9"/>
        <v>Pending</v>
      </c>
    </row>
    <row r="201" spans="1:5" x14ac:dyDescent="0.25">
      <c r="A201" s="89">
        <v>25</v>
      </c>
      <c r="B201" s="88"/>
      <c r="C201" s="88"/>
      <c r="D201" s="88">
        <f t="shared" si="8"/>
        <v>6</v>
      </c>
      <c r="E201" s="88">
        <f t="shared" si="9"/>
        <v>0</v>
      </c>
    </row>
    <row r="202" spans="1:5" x14ac:dyDescent="0.25">
      <c r="A202" s="89">
        <v>6</v>
      </c>
      <c r="B202" s="88"/>
      <c r="C202" s="88"/>
      <c r="D202" s="88" t="str">
        <f t="shared" si="8"/>
        <v>Pending</v>
      </c>
      <c r="E202" s="88" t="str">
        <f t="shared" si="9"/>
        <v>Croatia</v>
      </c>
    </row>
    <row r="203" spans="1:5" x14ac:dyDescent="0.25">
      <c r="A203" s="89" t="s">
        <v>437</v>
      </c>
      <c r="B203" s="88"/>
      <c r="C203" s="88"/>
      <c r="D203" s="88">
        <f t="shared" si="8"/>
        <v>0</v>
      </c>
      <c r="E203" s="88">
        <f t="shared" si="9"/>
        <v>2009</v>
      </c>
    </row>
    <row r="204" spans="1:5" x14ac:dyDescent="0.25">
      <c r="A204" s="89">
        <v>0</v>
      </c>
      <c r="B204" s="88"/>
      <c r="C204" s="88"/>
      <c r="D204" s="88" t="str">
        <f t="shared" si="8"/>
        <v>Croatia</v>
      </c>
      <c r="E204" s="88">
        <f t="shared" si="9"/>
        <v>28</v>
      </c>
    </row>
    <row r="205" spans="1:5" x14ac:dyDescent="0.25">
      <c r="A205" s="89" t="s">
        <v>103</v>
      </c>
      <c r="B205" s="88"/>
      <c r="C205" s="88"/>
      <c r="D205" s="88">
        <f t="shared" si="8"/>
        <v>2009</v>
      </c>
      <c r="E205" s="88">
        <f t="shared" si="9"/>
        <v>51</v>
      </c>
    </row>
    <row r="206" spans="1:5" x14ac:dyDescent="0.25">
      <c r="A206" s="89">
        <v>2009</v>
      </c>
      <c r="B206" s="88"/>
      <c r="C206" s="88"/>
      <c r="D206" s="88">
        <f t="shared" si="8"/>
        <v>28</v>
      </c>
      <c r="E206" s="88">
        <f t="shared" si="9"/>
        <v>1</v>
      </c>
    </row>
    <row r="207" spans="1:5" x14ac:dyDescent="0.25">
      <c r="A207" s="89">
        <v>28</v>
      </c>
      <c r="B207" s="88"/>
      <c r="C207" s="88"/>
      <c r="D207" s="88">
        <f t="shared" si="8"/>
        <v>51</v>
      </c>
      <c r="E207" s="88" t="str">
        <f t="shared" si="9"/>
        <v>Community transmission</v>
      </c>
    </row>
    <row r="208" spans="1:5" x14ac:dyDescent="0.25">
      <c r="A208" s="89">
        <v>51</v>
      </c>
      <c r="B208" s="88"/>
      <c r="C208" s="88"/>
      <c r="D208" s="88">
        <f t="shared" si="8"/>
        <v>1</v>
      </c>
      <c r="E208" s="88">
        <f t="shared" si="9"/>
        <v>0</v>
      </c>
    </row>
    <row r="209" spans="1:5" x14ac:dyDescent="0.25">
      <c r="A209" s="89">
        <v>1</v>
      </c>
      <c r="B209" s="88"/>
      <c r="C209" s="88"/>
      <c r="D209" s="88" t="str">
        <f t="shared" si="8"/>
        <v>Community transmission</v>
      </c>
      <c r="E209" s="88" t="str">
        <f t="shared" si="9"/>
        <v>Uzbekistan</v>
      </c>
    </row>
    <row r="210" spans="1:5" x14ac:dyDescent="0.25">
      <c r="A210" s="89" t="s">
        <v>443</v>
      </c>
      <c r="B210" s="88"/>
      <c r="C210" s="88"/>
      <c r="D210" s="88">
        <f t="shared" si="8"/>
        <v>0</v>
      </c>
      <c r="E210" s="88">
        <f t="shared" si="9"/>
        <v>1836</v>
      </c>
    </row>
    <row r="211" spans="1:5" x14ac:dyDescent="0.25">
      <c r="A211" s="89">
        <v>0</v>
      </c>
      <c r="B211" s="88"/>
      <c r="C211" s="88"/>
      <c r="D211" s="88" t="str">
        <f t="shared" si="8"/>
        <v>Uzbekistan</v>
      </c>
      <c r="E211" s="88">
        <f t="shared" si="9"/>
        <v>58</v>
      </c>
    </row>
    <row r="212" spans="1:5" x14ac:dyDescent="0.25">
      <c r="A212" s="89" t="s">
        <v>382</v>
      </c>
      <c r="B212" s="88"/>
      <c r="C212" s="88"/>
      <c r="D212" s="88">
        <f t="shared" ref="D212:D250" si="10">+A213</f>
        <v>1836</v>
      </c>
      <c r="E212" s="88">
        <f t="shared" ref="E212:E250" si="11">+A215</f>
        <v>8</v>
      </c>
    </row>
    <row r="213" spans="1:5" x14ac:dyDescent="0.25">
      <c r="A213" s="89">
        <v>1836</v>
      </c>
      <c r="B213" s="88"/>
      <c r="C213" s="88"/>
      <c r="D213" s="88">
        <f t="shared" si="10"/>
        <v>58</v>
      </c>
      <c r="E213" s="88">
        <f t="shared" si="11"/>
        <v>1</v>
      </c>
    </row>
    <row r="214" spans="1:5" x14ac:dyDescent="0.25">
      <c r="A214" s="89">
        <v>58</v>
      </c>
      <c r="B214" s="88"/>
      <c r="C214" s="88"/>
      <c r="D214" s="88">
        <f t="shared" si="10"/>
        <v>8</v>
      </c>
      <c r="E214" s="88" t="str">
        <f t="shared" si="11"/>
        <v>Clusters of cases</v>
      </c>
    </row>
    <row r="215" spans="1:5" x14ac:dyDescent="0.25">
      <c r="A215" s="89">
        <v>8</v>
      </c>
      <c r="B215" s="88"/>
      <c r="C215" s="88"/>
      <c r="D215" s="88">
        <f t="shared" si="10"/>
        <v>1</v>
      </c>
      <c r="E215" s="88">
        <f t="shared" si="11"/>
        <v>0</v>
      </c>
    </row>
    <row r="216" spans="1:5" x14ac:dyDescent="0.25">
      <c r="A216" s="89">
        <v>1</v>
      </c>
      <c r="B216" s="88"/>
      <c r="C216" s="88"/>
      <c r="D216" s="88" t="str">
        <f t="shared" si="10"/>
        <v>Clusters of cases</v>
      </c>
      <c r="E216" s="88" t="str">
        <f t="shared" si="11"/>
        <v>Iceland</v>
      </c>
    </row>
    <row r="217" spans="1:5" x14ac:dyDescent="0.25">
      <c r="A217" s="89" t="s">
        <v>438</v>
      </c>
      <c r="B217" s="88"/>
      <c r="C217" s="88"/>
      <c r="D217" s="88">
        <f t="shared" si="10"/>
        <v>0</v>
      </c>
      <c r="E217" s="88">
        <f t="shared" si="11"/>
        <v>1789</v>
      </c>
    </row>
    <row r="218" spans="1:5" x14ac:dyDescent="0.25">
      <c r="A218" s="89">
        <v>0</v>
      </c>
      <c r="B218" s="88"/>
      <c r="C218" s="88"/>
      <c r="D218" s="88" t="str">
        <f t="shared" si="10"/>
        <v>Iceland</v>
      </c>
      <c r="E218" s="88">
        <f t="shared" si="11"/>
        <v>0</v>
      </c>
    </row>
    <row r="219" spans="1:5" x14ac:dyDescent="0.25">
      <c r="A219" s="89" t="s">
        <v>123</v>
      </c>
      <c r="B219" s="88"/>
      <c r="C219" s="88"/>
      <c r="D219" s="88">
        <f t="shared" si="10"/>
        <v>1789</v>
      </c>
      <c r="E219" s="88">
        <f t="shared" si="11"/>
        <v>10</v>
      </c>
    </row>
    <row r="220" spans="1:5" x14ac:dyDescent="0.25">
      <c r="A220" s="89">
        <v>1789</v>
      </c>
      <c r="B220" s="88"/>
      <c r="C220" s="88"/>
      <c r="D220" s="88">
        <f t="shared" si="10"/>
        <v>0</v>
      </c>
      <c r="E220" s="88">
        <f t="shared" si="11"/>
        <v>0</v>
      </c>
    </row>
    <row r="221" spans="1:5" x14ac:dyDescent="0.25">
      <c r="A221" s="89">
        <v>0</v>
      </c>
      <c r="B221" s="88"/>
      <c r="C221" s="88"/>
      <c r="D221" s="88">
        <f t="shared" si="10"/>
        <v>10</v>
      </c>
      <c r="E221" s="88" t="str">
        <f t="shared" si="11"/>
        <v>Community transmission</v>
      </c>
    </row>
    <row r="222" spans="1:5" x14ac:dyDescent="0.25">
      <c r="A222" s="89">
        <v>10</v>
      </c>
      <c r="B222" s="88"/>
      <c r="C222" s="88"/>
      <c r="D222" s="88">
        <f t="shared" si="10"/>
        <v>0</v>
      </c>
      <c r="E222" s="88">
        <f t="shared" si="11"/>
        <v>1</v>
      </c>
    </row>
    <row r="223" spans="1:5" x14ac:dyDescent="0.25">
      <c r="A223" s="89">
        <v>0</v>
      </c>
      <c r="B223" s="88"/>
      <c r="C223" s="88"/>
      <c r="D223" s="88" t="str">
        <f t="shared" si="10"/>
        <v>Community transmission</v>
      </c>
      <c r="E223" s="88" t="str">
        <f t="shared" si="11"/>
        <v>Estonia</v>
      </c>
    </row>
    <row r="224" spans="1:5" x14ac:dyDescent="0.25">
      <c r="A224" s="89" t="s">
        <v>443</v>
      </c>
      <c r="B224" s="88"/>
      <c r="C224" s="88"/>
      <c r="D224" s="88">
        <f t="shared" si="10"/>
        <v>1</v>
      </c>
      <c r="E224" s="88">
        <f t="shared" si="11"/>
        <v>1605</v>
      </c>
    </row>
    <row r="225" spans="1:5" x14ac:dyDescent="0.25">
      <c r="A225" s="89">
        <v>1</v>
      </c>
      <c r="B225" s="88"/>
      <c r="C225" s="88"/>
      <c r="D225" s="88" t="str">
        <f t="shared" si="10"/>
        <v>Estonia</v>
      </c>
      <c r="E225" s="88">
        <f t="shared" si="11"/>
        <v>13</v>
      </c>
    </row>
    <row r="226" spans="1:5" x14ac:dyDescent="0.25">
      <c r="A226" s="89" t="s">
        <v>115</v>
      </c>
      <c r="B226" s="88"/>
      <c r="C226" s="88"/>
      <c r="D226" s="88">
        <f t="shared" si="10"/>
        <v>1605</v>
      </c>
      <c r="E226" s="88">
        <f t="shared" si="11"/>
        <v>46</v>
      </c>
    </row>
    <row r="227" spans="1:5" x14ac:dyDescent="0.25">
      <c r="A227" s="89">
        <v>1605</v>
      </c>
      <c r="B227" s="88"/>
      <c r="C227" s="88"/>
      <c r="D227" s="88">
        <f t="shared" si="10"/>
        <v>13</v>
      </c>
      <c r="E227" s="88">
        <f t="shared" si="11"/>
        <v>1</v>
      </c>
    </row>
    <row r="228" spans="1:5" x14ac:dyDescent="0.25">
      <c r="A228" s="89">
        <v>13</v>
      </c>
      <c r="B228" s="88"/>
      <c r="C228" s="88"/>
      <c r="D228" s="88">
        <f t="shared" si="10"/>
        <v>46</v>
      </c>
      <c r="E228" s="88" t="str">
        <f t="shared" si="11"/>
        <v>Pending</v>
      </c>
    </row>
    <row r="229" spans="1:5" x14ac:dyDescent="0.25">
      <c r="A229" s="89">
        <v>46</v>
      </c>
      <c r="B229" s="88"/>
      <c r="C229" s="88"/>
      <c r="D229" s="88">
        <f t="shared" si="10"/>
        <v>1</v>
      </c>
      <c r="E229" s="88">
        <f t="shared" si="11"/>
        <v>0</v>
      </c>
    </row>
    <row r="230" spans="1:5" x14ac:dyDescent="0.25">
      <c r="A230" s="89">
        <v>1</v>
      </c>
      <c r="B230" s="88"/>
      <c r="C230" s="88"/>
      <c r="D230" s="88" t="str">
        <f t="shared" si="10"/>
        <v>Pending</v>
      </c>
      <c r="E230" s="88" t="str">
        <f t="shared" si="11"/>
        <v>Armenia</v>
      </c>
    </row>
    <row r="231" spans="1:5" x14ac:dyDescent="0.25">
      <c r="A231" s="89" t="s">
        <v>437</v>
      </c>
      <c r="B231" s="88"/>
      <c r="C231" s="88"/>
      <c r="D231" s="88">
        <f t="shared" si="10"/>
        <v>0</v>
      </c>
      <c r="E231" s="88">
        <f t="shared" si="11"/>
        <v>1596</v>
      </c>
    </row>
    <row r="232" spans="1:5" x14ac:dyDescent="0.25">
      <c r="A232" s="89">
        <v>0</v>
      </c>
      <c r="B232" s="88"/>
      <c r="C232" s="88"/>
      <c r="D232" s="88" t="str">
        <f t="shared" si="10"/>
        <v>Armenia</v>
      </c>
      <c r="E232" s="88">
        <f t="shared" si="11"/>
        <v>73</v>
      </c>
    </row>
    <row r="233" spans="1:5" x14ac:dyDescent="0.25">
      <c r="A233" s="89" t="s">
        <v>124</v>
      </c>
      <c r="B233" s="88"/>
      <c r="C233" s="88"/>
      <c r="D233" s="88">
        <f t="shared" si="10"/>
        <v>1596</v>
      </c>
      <c r="E233" s="88">
        <f t="shared" si="11"/>
        <v>27</v>
      </c>
    </row>
    <row r="234" spans="1:5" x14ac:dyDescent="0.25">
      <c r="A234" s="89">
        <v>1596</v>
      </c>
      <c r="B234" s="88"/>
      <c r="C234" s="88"/>
      <c r="D234" s="88">
        <f t="shared" si="10"/>
        <v>73</v>
      </c>
      <c r="E234" s="88">
        <f t="shared" si="11"/>
        <v>3</v>
      </c>
    </row>
    <row r="235" spans="1:5" x14ac:dyDescent="0.25">
      <c r="A235" s="89">
        <v>73</v>
      </c>
      <c r="B235" s="88"/>
      <c r="C235" s="88"/>
      <c r="D235" s="88">
        <f t="shared" si="10"/>
        <v>27</v>
      </c>
      <c r="E235" s="88" t="str">
        <f t="shared" si="11"/>
        <v>Clusters of cases</v>
      </c>
    </row>
    <row r="236" spans="1:5" x14ac:dyDescent="0.25">
      <c r="A236" s="89">
        <v>27</v>
      </c>
      <c r="B236" s="88"/>
      <c r="C236" s="88"/>
      <c r="D236" s="88">
        <f t="shared" si="10"/>
        <v>3</v>
      </c>
      <c r="E236" s="88">
        <f t="shared" si="11"/>
        <v>0</v>
      </c>
    </row>
    <row r="237" spans="1:5" x14ac:dyDescent="0.25">
      <c r="A237" s="89">
        <v>3</v>
      </c>
      <c r="B237" s="88"/>
      <c r="C237" s="88"/>
      <c r="D237" s="88" t="str">
        <f t="shared" si="10"/>
        <v>Clusters of cases</v>
      </c>
      <c r="E237" s="88" t="str">
        <f t="shared" si="11"/>
        <v>Azerbaijan</v>
      </c>
    </row>
    <row r="238" spans="1:5" x14ac:dyDescent="0.25">
      <c r="A238" s="89" t="s">
        <v>438</v>
      </c>
      <c r="B238" s="88"/>
      <c r="C238" s="88"/>
      <c r="D238" s="88">
        <f t="shared" si="10"/>
        <v>0</v>
      </c>
      <c r="E238" s="88">
        <f t="shared" si="11"/>
        <v>1592</v>
      </c>
    </row>
    <row r="239" spans="1:5" x14ac:dyDescent="0.25">
      <c r="A239" s="89">
        <v>0</v>
      </c>
      <c r="B239" s="88"/>
      <c r="C239" s="88"/>
      <c r="D239" s="88" t="str">
        <f t="shared" si="10"/>
        <v>Azerbaijan</v>
      </c>
      <c r="E239" s="88">
        <f t="shared" si="11"/>
        <v>44</v>
      </c>
    </row>
    <row r="240" spans="1:5" x14ac:dyDescent="0.25">
      <c r="A240" s="89" t="s">
        <v>106</v>
      </c>
      <c r="B240" s="88"/>
      <c r="C240" s="88"/>
      <c r="D240" s="88">
        <f t="shared" si="10"/>
        <v>1592</v>
      </c>
      <c r="E240" s="88">
        <f t="shared" si="11"/>
        <v>21</v>
      </c>
    </row>
    <row r="241" spans="1:5" x14ac:dyDescent="0.25">
      <c r="A241" s="89">
        <v>1592</v>
      </c>
      <c r="B241" s="88"/>
      <c r="C241" s="88"/>
      <c r="D241" s="88">
        <f t="shared" si="10"/>
        <v>44</v>
      </c>
      <c r="E241" s="88">
        <f t="shared" si="11"/>
        <v>1</v>
      </c>
    </row>
    <row r="242" spans="1:5" x14ac:dyDescent="0.25">
      <c r="A242" s="89">
        <v>44</v>
      </c>
      <c r="B242" s="88"/>
      <c r="C242" s="88"/>
      <c r="D242" s="88">
        <f t="shared" si="10"/>
        <v>21</v>
      </c>
      <c r="E242" s="88" t="str">
        <f t="shared" si="11"/>
        <v>Clusters of cases</v>
      </c>
    </row>
    <row r="243" spans="1:5" x14ac:dyDescent="0.25">
      <c r="A243" s="89">
        <v>21</v>
      </c>
      <c r="B243" s="88"/>
      <c r="C243" s="88"/>
      <c r="D243" s="88">
        <f t="shared" si="10"/>
        <v>1</v>
      </c>
      <c r="E243" s="88">
        <f t="shared" si="11"/>
        <v>0</v>
      </c>
    </row>
    <row r="244" spans="1:5" x14ac:dyDescent="0.25">
      <c r="A244" s="89">
        <v>1</v>
      </c>
      <c r="B244" s="88"/>
      <c r="C244" s="88"/>
      <c r="D244" s="88" t="str">
        <f t="shared" si="10"/>
        <v>Clusters of cases</v>
      </c>
      <c r="E244" s="88" t="str">
        <f t="shared" si="11"/>
        <v>Bosnia and Herzegovina</v>
      </c>
    </row>
    <row r="245" spans="1:5" x14ac:dyDescent="0.25">
      <c r="A245" s="89" t="s">
        <v>438</v>
      </c>
      <c r="B245" s="88"/>
      <c r="C245" s="88"/>
      <c r="D245" s="88">
        <f t="shared" si="10"/>
        <v>0</v>
      </c>
      <c r="E245" s="88">
        <f t="shared" si="11"/>
        <v>1428</v>
      </c>
    </row>
    <row r="246" spans="1:5" x14ac:dyDescent="0.25">
      <c r="A246" s="89">
        <v>0</v>
      </c>
      <c r="B246" s="88"/>
      <c r="C246" s="88"/>
      <c r="D246" s="88" t="str">
        <f t="shared" si="10"/>
        <v>Bosnia and Herzegovina</v>
      </c>
      <c r="E246" s="88">
        <f t="shared" si="11"/>
        <v>15</v>
      </c>
    </row>
    <row r="247" spans="1:5" x14ac:dyDescent="0.25">
      <c r="A247" s="89" t="s">
        <v>131</v>
      </c>
      <c r="B247" s="88"/>
      <c r="C247" s="88"/>
      <c r="D247" s="88">
        <f t="shared" si="10"/>
        <v>1428</v>
      </c>
      <c r="E247" s="88">
        <f t="shared" si="11"/>
        <v>54</v>
      </c>
    </row>
    <row r="248" spans="1:5" x14ac:dyDescent="0.25">
      <c r="A248" s="89">
        <v>1428</v>
      </c>
      <c r="B248" s="88"/>
      <c r="C248" s="88"/>
      <c r="D248" s="88">
        <f t="shared" si="10"/>
        <v>15</v>
      </c>
      <c r="E248" s="88">
        <f t="shared" si="11"/>
        <v>1</v>
      </c>
    </row>
    <row r="249" spans="1:5" x14ac:dyDescent="0.25">
      <c r="A249" s="89">
        <v>15</v>
      </c>
      <c r="B249" s="88"/>
      <c r="C249" s="88"/>
      <c r="D249" s="88">
        <f t="shared" si="10"/>
        <v>54</v>
      </c>
      <c r="E249" s="88" t="str">
        <f t="shared" si="11"/>
        <v>Community transmission</v>
      </c>
    </row>
    <row r="250" spans="1:5" x14ac:dyDescent="0.25">
      <c r="A250" s="89">
        <v>54</v>
      </c>
      <c r="B250" s="88"/>
      <c r="C250" s="88"/>
      <c r="D250" s="88">
        <f t="shared" si="10"/>
        <v>1</v>
      </c>
      <c r="E250" s="88">
        <f t="shared" si="11"/>
        <v>0</v>
      </c>
    </row>
    <row r="251" spans="1:5" x14ac:dyDescent="0.25">
      <c r="A251" s="89">
        <v>1</v>
      </c>
      <c r="B251" s="88"/>
      <c r="C251" s="88"/>
      <c r="D251" s="88" t="str">
        <f t="shared" ref="D251:D314" si="12">+A252</f>
        <v>Community transmission</v>
      </c>
      <c r="E251" s="88" t="str">
        <f t="shared" ref="E251:E314" si="13">+A254</f>
        <v>Lithuania</v>
      </c>
    </row>
    <row r="252" spans="1:5" x14ac:dyDescent="0.25">
      <c r="A252" s="89" t="s">
        <v>443</v>
      </c>
      <c r="B252" s="88"/>
      <c r="C252" s="88"/>
      <c r="D252" s="88">
        <f t="shared" si="12"/>
        <v>0</v>
      </c>
      <c r="E252" s="88">
        <f t="shared" si="13"/>
        <v>1410</v>
      </c>
    </row>
    <row r="253" spans="1:5" x14ac:dyDescent="0.25">
      <c r="A253" s="89">
        <v>0</v>
      </c>
      <c r="B253" s="88"/>
      <c r="C253" s="88"/>
      <c r="D253" s="88" t="str">
        <f t="shared" si="12"/>
        <v>Lithuania</v>
      </c>
      <c r="E253" s="88">
        <f t="shared" si="13"/>
        <v>0</v>
      </c>
    </row>
    <row r="254" spans="1:5" x14ac:dyDescent="0.25">
      <c r="A254" s="89" t="s">
        <v>117</v>
      </c>
      <c r="B254" s="88"/>
      <c r="C254" s="88"/>
      <c r="D254" s="88">
        <f t="shared" si="12"/>
        <v>1410</v>
      </c>
      <c r="E254" s="88">
        <f t="shared" si="13"/>
        <v>40</v>
      </c>
    </row>
    <row r="255" spans="1:5" x14ac:dyDescent="0.25">
      <c r="A255" s="89">
        <v>1410</v>
      </c>
      <c r="B255" s="88"/>
      <c r="C255" s="88"/>
      <c r="D255" s="88">
        <f t="shared" si="12"/>
        <v>0</v>
      </c>
      <c r="E255" s="88">
        <f t="shared" si="13"/>
        <v>0</v>
      </c>
    </row>
    <row r="256" spans="1:5" x14ac:dyDescent="0.25">
      <c r="A256" s="89">
        <v>0</v>
      </c>
      <c r="B256" s="88"/>
      <c r="C256" s="88"/>
      <c r="D256" s="88">
        <f t="shared" si="12"/>
        <v>40</v>
      </c>
      <c r="E256" s="88" t="str">
        <f t="shared" si="13"/>
        <v>Pending</v>
      </c>
    </row>
    <row r="257" spans="1:5" x14ac:dyDescent="0.25">
      <c r="A257" s="89">
        <v>40</v>
      </c>
      <c r="B257" s="88"/>
      <c r="C257" s="88"/>
      <c r="D257" s="88">
        <f t="shared" si="12"/>
        <v>0</v>
      </c>
      <c r="E257" s="88">
        <f t="shared" si="13"/>
        <v>1</v>
      </c>
    </row>
    <row r="258" spans="1:5" x14ac:dyDescent="0.25">
      <c r="A258" s="89">
        <v>0</v>
      </c>
      <c r="B258" s="88"/>
      <c r="C258" s="88"/>
      <c r="D258" s="88" t="str">
        <f t="shared" si="12"/>
        <v>Pending</v>
      </c>
      <c r="E258" s="88" t="str">
        <f t="shared" si="13"/>
        <v>Slovenia</v>
      </c>
    </row>
    <row r="259" spans="1:5" x14ac:dyDescent="0.25">
      <c r="A259" s="89" t="s">
        <v>437</v>
      </c>
      <c r="B259" s="88"/>
      <c r="C259" s="88"/>
      <c r="D259" s="88">
        <f t="shared" si="12"/>
        <v>1</v>
      </c>
      <c r="E259" s="88">
        <f t="shared" si="13"/>
        <v>1373</v>
      </c>
    </row>
    <row r="260" spans="1:5" x14ac:dyDescent="0.25">
      <c r="A260" s="89">
        <v>1</v>
      </c>
      <c r="B260" s="88"/>
      <c r="C260" s="88"/>
      <c r="D260" s="88" t="str">
        <f t="shared" si="12"/>
        <v>Slovenia</v>
      </c>
      <c r="E260" s="88">
        <f t="shared" si="13"/>
        <v>7</v>
      </c>
    </row>
    <row r="261" spans="1:5" x14ac:dyDescent="0.25">
      <c r="A261" s="89" t="s">
        <v>133</v>
      </c>
      <c r="B261" s="88"/>
      <c r="C261" s="88"/>
      <c r="D261" s="88">
        <f t="shared" si="12"/>
        <v>1373</v>
      </c>
      <c r="E261" s="88">
        <f t="shared" si="13"/>
        <v>80</v>
      </c>
    </row>
    <row r="262" spans="1:5" x14ac:dyDescent="0.25">
      <c r="A262" s="89">
        <v>1373</v>
      </c>
      <c r="B262" s="88"/>
      <c r="C262" s="88"/>
      <c r="D262" s="88">
        <f t="shared" si="12"/>
        <v>7</v>
      </c>
      <c r="E262" s="88">
        <f t="shared" si="13"/>
        <v>1</v>
      </c>
    </row>
    <row r="263" spans="1:5" x14ac:dyDescent="0.25">
      <c r="A263" s="89">
        <v>7</v>
      </c>
      <c r="B263" s="88"/>
      <c r="C263" s="88"/>
      <c r="D263" s="88">
        <f t="shared" si="12"/>
        <v>80</v>
      </c>
      <c r="E263" s="88" t="str">
        <f t="shared" si="13"/>
        <v>Community transmission</v>
      </c>
    </row>
    <row r="264" spans="1:5" x14ac:dyDescent="0.25">
      <c r="A264" s="89">
        <v>80</v>
      </c>
      <c r="B264" s="88"/>
      <c r="C264" s="88"/>
      <c r="D264" s="88">
        <f t="shared" si="12"/>
        <v>1</v>
      </c>
      <c r="E264" s="88">
        <f t="shared" si="13"/>
        <v>0</v>
      </c>
    </row>
    <row r="265" spans="1:5" x14ac:dyDescent="0.25">
      <c r="A265" s="89">
        <v>1</v>
      </c>
      <c r="B265" s="88"/>
      <c r="C265" s="88"/>
      <c r="D265" s="88" t="str">
        <f t="shared" si="12"/>
        <v>Community transmission</v>
      </c>
      <c r="E265" s="88" t="str">
        <f t="shared" si="13"/>
        <v>Slovakia</v>
      </c>
    </row>
    <row r="266" spans="1:5" x14ac:dyDescent="0.25">
      <c r="A266" s="89" t="s">
        <v>443</v>
      </c>
      <c r="B266" s="88"/>
      <c r="C266" s="88"/>
      <c r="D266" s="88">
        <f t="shared" si="12"/>
        <v>0</v>
      </c>
      <c r="E266" s="88">
        <f t="shared" si="13"/>
        <v>1360</v>
      </c>
    </row>
    <row r="267" spans="1:5" x14ac:dyDescent="0.25">
      <c r="A267" s="89">
        <v>0</v>
      </c>
      <c r="B267" s="88"/>
      <c r="C267" s="88"/>
      <c r="D267" s="88" t="str">
        <f t="shared" si="12"/>
        <v>Slovakia</v>
      </c>
      <c r="E267" s="88">
        <f t="shared" si="13"/>
        <v>35</v>
      </c>
    </row>
    <row r="268" spans="1:5" x14ac:dyDescent="0.25">
      <c r="A268" s="89" t="s">
        <v>136</v>
      </c>
      <c r="B268" s="88"/>
      <c r="C268" s="88"/>
      <c r="D268" s="88">
        <f t="shared" si="12"/>
        <v>1360</v>
      </c>
      <c r="E268" s="88">
        <f t="shared" si="13"/>
        <v>17</v>
      </c>
    </row>
    <row r="269" spans="1:5" x14ac:dyDescent="0.25">
      <c r="A269" s="89">
        <v>1360</v>
      </c>
      <c r="B269" s="88"/>
      <c r="C269" s="88"/>
      <c r="D269" s="88">
        <f t="shared" si="12"/>
        <v>35</v>
      </c>
      <c r="E269" s="88">
        <f t="shared" si="13"/>
        <v>2</v>
      </c>
    </row>
    <row r="270" spans="1:5" x14ac:dyDescent="0.25">
      <c r="A270" s="89">
        <v>35</v>
      </c>
      <c r="B270" s="88"/>
      <c r="C270" s="88"/>
      <c r="D270" s="88">
        <f t="shared" si="12"/>
        <v>17</v>
      </c>
      <c r="E270" s="88" t="str">
        <f t="shared" si="13"/>
        <v>Clusters of cases</v>
      </c>
    </row>
    <row r="271" spans="1:5" x14ac:dyDescent="0.25">
      <c r="A271" s="89">
        <v>17</v>
      </c>
      <c r="B271" s="88"/>
      <c r="C271" s="88"/>
      <c r="D271" s="88">
        <f t="shared" si="12"/>
        <v>2</v>
      </c>
      <c r="E271" s="88">
        <f t="shared" si="13"/>
        <v>0</v>
      </c>
    </row>
    <row r="272" spans="1:5" x14ac:dyDescent="0.25">
      <c r="A272" s="89">
        <v>2</v>
      </c>
      <c r="B272" s="88"/>
      <c r="C272" s="88"/>
      <c r="D272" s="88" t="str">
        <f t="shared" si="12"/>
        <v>Clusters of cases</v>
      </c>
      <c r="E272" s="88" t="str">
        <f t="shared" si="13"/>
        <v>North Macedonia</v>
      </c>
    </row>
    <row r="273" spans="1:5" x14ac:dyDescent="0.25">
      <c r="A273" s="89" t="s">
        <v>438</v>
      </c>
      <c r="B273" s="88"/>
      <c r="C273" s="88"/>
      <c r="D273" s="88">
        <f t="shared" si="12"/>
        <v>0</v>
      </c>
      <c r="E273" s="88">
        <f t="shared" si="13"/>
        <v>1326</v>
      </c>
    </row>
    <row r="274" spans="1:5" x14ac:dyDescent="0.25">
      <c r="A274" s="89">
        <v>0</v>
      </c>
      <c r="B274" s="88"/>
      <c r="C274" s="88"/>
      <c r="D274" s="88" t="str">
        <f t="shared" si="12"/>
        <v>North Macedonia</v>
      </c>
      <c r="E274" s="88">
        <f t="shared" si="13"/>
        <v>26</v>
      </c>
    </row>
    <row r="275" spans="1:5" x14ac:dyDescent="0.25">
      <c r="A275" s="89" t="s">
        <v>119</v>
      </c>
      <c r="B275" s="88"/>
      <c r="C275" s="88"/>
      <c r="D275" s="88">
        <f t="shared" si="12"/>
        <v>1326</v>
      </c>
      <c r="E275" s="88">
        <f t="shared" si="13"/>
        <v>57</v>
      </c>
    </row>
    <row r="276" spans="1:5" x14ac:dyDescent="0.25">
      <c r="A276" s="89">
        <v>1326</v>
      </c>
      <c r="B276" s="88"/>
      <c r="C276" s="88"/>
      <c r="D276" s="88">
        <f t="shared" si="12"/>
        <v>26</v>
      </c>
      <c r="E276" s="88">
        <f t="shared" si="13"/>
        <v>1</v>
      </c>
    </row>
    <row r="277" spans="1:5" x14ac:dyDescent="0.25">
      <c r="A277" s="89">
        <v>26</v>
      </c>
      <c r="B277" s="88"/>
      <c r="C277" s="88"/>
      <c r="D277" s="88">
        <f t="shared" si="12"/>
        <v>57</v>
      </c>
      <c r="E277" s="88" t="str">
        <f t="shared" si="13"/>
        <v>Clusters of cases</v>
      </c>
    </row>
    <row r="278" spans="1:5" x14ac:dyDescent="0.25">
      <c r="A278" s="89">
        <v>57</v>
      </c>
      <c r="B278" s="88"/>
      <c r="C278" s="88"/>
      <c r="D278" s="88">
        <f t="shared" si="12"/>
        <v>1</v>
      </c>
      <c r="E278" s="88">
        <f t="shared" si="13"/>
        <v>0</v>
      </c>
    </row>
    <row r="279" spans="1:5" x14ac:dyDescent="0.25">
      <c r="A279" s="89">
        <v>1</v>
      </c>
      <c r="B279" s="88"/>
      <c r="C279" s="88"/>
      <c r="D279" s="88" t="str">
        <f t="shared" si="12"/>
        <v>Clusters of cases</v>
      </c>
      <c r="E279" s="88" t="str">
        <f t="shared" si="13"/>
        <v>Bulgaria</v>
      </c>
    </row>
    <row r="280" spans="1:5" x14ac:dyDescent="0.25">
      <c r="A280" s="89" t="s">
        <v>438</v>
      </c>
      <c r="B280" s="88"/>
      <c r="C280" s="88"/>
      <c r="D280" s="88">
        <f t="shared" si="12"/>
        <v>0</v>
      </c>
      <c r="E280" s="88">
        <f t="shared" si="13"/>
        <v>1188</v>
      </c>
    </row>
    <row r="281" spans="1:5" x14ac:dyDescent="0.25">
      <c r="A281" s="89">
        <v>0</v>
      </c>
      <c r="B281" s="88"/>
      <c r="C281" s="88"/>
      <c r="D281" s="88" t="str">
        <f t="shared" si="12"/>
        <v>Bulgaria</v>
      </c>
      <c r="E281" s="88">
        <f t="shared" si="13"/>
        <v>91</v>
      </c>
    </row>
    <row r="282" spans="1:5" x14ac:dyDescent="0.25">
      <c r="A282" s="89" t="s">
        <v>137</v>
      </c>
      <c r="B282" s="88"/>
      <c r="C282" s="88"/>
      <c r="D282" s="88">
        <f t="shared" si="12"/>
        <v>1188</v>
      </c>
      <c r="E282" s="88">
        <f t="shared" si="13"/>
        <v>54</v>
      </c>
    </row>
    <row r="283" spans="1:5" x14ac:dyDescent="0.25">
      <c r="A283" s="89">
        <v>1188</v>
      </c>
      <c r="B283" s="88"/>
      <c r="C283" s="88"/>
      <c r="D283" s="88">
        <f t="shared" si="12"/>
        <v>91</v>
      </c>
      <c r="E283" s="88">
        <f t="shared" si="13"/>
        <v>2</v>
      </c>
    </row>
    <row r="284" spans="1:5" x14ac:dyDescent="0.25">
      <c r="A284" s="89">
        <v>91</v>
      </c>
      <c r="B284" s="88"/>
      <c r="C284" s="88"/>
      <c r="D284" s="88">
        <f t="shared" si="12"/>
        <v>54</v>
      </c>
      <c r="E284" s="88" t="str">
        <f t="shared" si="13"/>
        <v>Pending</v>
      </c>
    </row>
    <row r="285" spans="1:5" x14ac:dyDescent="0.25">
      <c r="A285" s="89">
        <v>54</v>
      </c>
      <c r="B285" s="88"/>
      <c r="C285" s="88"/>
      <c r="D285" s="88">
        <f t="shared" si="12"/>
        <v>2</v>
      </c>
      <c r="E285" s="88">
        <f t="shared" si="13"/>
        <v>0</v>
      </c>
    </row>
    <row r="286" spans="1:5" x14ac:dyDescent="0.25">
      <c r="A286" s="89">
        <v>2</v>
      </c>
      <c r="B286" s="88"/>
      <c r="C286" s="88"/>
      <c r="D286" s="88" t="str">
        <f t="shared" si="12"/>
        <v>Pending</v>
      </c>
      <c r="E286" s="88" t="str">
        <f t="shared" si="13"/>
        <v>Cyprus</v>
      </c>
    </row>
    <row r="287" spans="1:5" x14ac:dyDescent="0.25">
      <c r="A287" s="89" t="s">
        <v>437</v>
      </c>
      <c r="B287" s="88"/>
      <c r="C287" s="88"/>
      <c r="D287" s="88">
        <f t="shared" si="12"/>
        <v>0</v>
      </c>
      <c r="E287" s="88">
        <f t="shared" si="13"/>
        <v>804</v>
      </c>
    </row>
    <row r="288" spans="1:5" x14ac:dyDescent="0.25">
      <c r="A288" s="89">
        <v>0</v>
      </c>
      <c r="B288" s="88"/>
      <c r="C288" s="88"/>
      <c r="D288" s="88" t="str">
        <f t="shared" si="12"/>
        <v>Cyprus</v>
      </c>
      <c r="E288" s="88">
        <f t="shared" si="13"/>
        <v>9</v>
      </c>
    </row>
    <row r="289" spans="1:5" x14ac:dyDescent="0.25">
      <c r="A289" s="89" t="s">
        <v>362</v>
      </c>
      <c r="B289" s="88"/>
      <c r="C289" s="88"/>
      <c r="D289" s="88">
        <f t="shared" si="12"/>
        <v>804</v>
      </c>
      <c r="E289" s="88">
        <f t="shared" si="13"/>
        <v>17</v>
      </c>
    </row>
    <row r="290" spans="1:5" x14ac:dyDescent="0.25">
      <c r="A290" s="89">
        <v>804</v>
      </c>
      <c r="B290" s="88"/>
      <c r="C290" s="88"/>
      <c r="D290" s="88">
        <f t="shared" si="12"/>
        <v>9</v>
      </c>
      <c r="E290" s="88">
        <f t="shared" si="13"/>
        <v>0</v>
      </c>
    </row>
    <row r="291" spans="1:5" x14ac:dyDescent="0.25">
      <c r="A291" s="89">
        <v>9</v>
      </c>
      <c r="B291" s="88"/>
      <c r="C291" s="88"/>
      <c r="D291" s="88">
        <f t="shared" si="12"/>
        <v>17</v>
      </c>
      <c r="E291" s="88" t="str">
        <f t="shared" si="13"/>
        <v>Clusters of cases</v>
      </c>
    </row>
    <row r="292" spans="1:5" x14ac:dyDescent="0.25">
      <c r="A292" s="89">
        <v>17</v>
      </c>
      <c r="B292" s="88"/>
      <c r="C292" s="88"/>
      <c r="D292" s="88">
        <f t="shared" si="12"/>
        <v>0</v>
      </c>
      <c r="E292" s="88">
        <f t="shared" si="13"/>
        <v>0</v>
      </c>
    </row>
    <row r="293" spans="1:5" x14ac:dyDescent="0.25">
      <c r="A293" s="89">
        <v>0</v>
      </c>
      <c r="B293" s="88"/>
      <c r="C293" s="88"/>
      <c r="D293" s="88" t="str">
        <f t="shared" si="12"/>
        <v>Clusters of cases</v>
      </c>
      <c r="E293" s="88" t="str">
        <f t="shared" si="13"/>
        <v>Latvia</v>
      </c>
    </row>
    <row r="294" spans="1:5" x14ac:dyDescent="0.25">
      <c r="A294" s="89" t="s">
        <v>438</v>
      </c>
      <c r="B294" s="88"/>
      <c r="C294" s="88"/>
      <c r="D294" s="88">
        <f t="shared" si="12"/>
        <v>0</v>
      </c>
      <c r="E294" s="88">
        <f t="shared" si="13"/>
        <v>784</v>
      </c>
    </row>
    <row r="295" spans="1:5" x14ac:dyDescent="0.25">
      <c r="A295" s="89">
        <v>0</v>
      </c>
      <c r="B295" s="88"/>
      <c r="C295" s="88"/>
      <c r="D295" s="88" t="str">
        <f t="shared" si="12"/>
        <v>Latvia</v>
      </c>
      <c r="E295" s="88">
        <f t="shared" si="13"/>
        <v>6</v>
      </c>
    </row>
    <row r="296" spans="1:5" x14ac:dyDescent="0.25">
      <c r="A296" s="89" t="s">
        <v>128</v>
      </c>
      <c r="B296" s="88"/>
      <c r="C296" s="88"/>
      <c r="D296" s="88">
        <f t="shared" si="12"/>
        <v>784</v>
      </c>
      <c r="E296" s="88">
        <f t="shared" si="13"/>
        <v>12</v>
      </c>
    </row>
    <row r="297" spans="1:5" x14ac:dyDescent="0.25">
      <c r="A297" s="89">
        <v>784</v>
      </c>
      <c r="B297" s="88"/>
      <c r="C297" s="88"/>
      <c r="D297" s="88">
        <f t="shared" si="12"/>
        <v>6</v>
      </c>
      <c r="E297" s="88">
        <f t="shared" si="13"/>
        <v>1</v>
      </c>
    </row>
    <row r="298" spans="1:5" x14ac:dyDescent="0.25">
      <c r="A298" s="89">
        <v>6</v>
      </c>
      <c r="B298" s="88"/>
      <c r="C298" s="88"/>
      <c r="D298" s="88">
        <f t="shared" si="12"/>
        <v>12</v>
      </c>
      <c r="E298" s="88" t="str">
        <f t="shared" si="13"/>
        <v>Pending</v>
      </c>
    </row>
    <row r="299" spans="1:5" x14ac:dyDescent="0.25">
      <c r="A299" s="89">
        <v>12</v>
      </c>
      <c r="B299" s="88"/>
      <c r="C299" s="88"/>
      <c r="D299" s="88">
        <f t="shared" si="12"/>
        <v>1</v>
      </c>
      <c r="E299" s="88">
        <f t="shared" si="13"/>
        <v>0</v>
      </c>
    </row>
    <row r="300" spans="1:5" x14ac:dyDescent="0.25">
      <c r="A300" s="89">
        <v>1</v>
      </c>
      <c r="B300" s="88"/>
      <c r="C300" s="88"/>
      <c r="D300" s="88" t="str">
        <f t="shared" si="12"/>
        <v>Pending</v>
      </c>
      <c r="E300" s="88" t="str">
        <f t="shared" si="13"/>
        <v>Andorra</v>
      </c>
    </row>
    <row r="301" spans="1:5" x14ac:dyDescent="0.25">
      <c r="A301" s="89" t="s">
        <v>437</v>
      </c>
      <c r="B301" s="88"/>
      <c r="C301" s="88"/>
      <c r="D301" s="88">
        <f t="shared" si="12"/>
        <v>0</v>
      </c>
      <c r="E301" s="88">
        <f t="shared" si="13"/>
        <v>733</v>
      </c>
    </row>
    <row r="302" spans="1:5" x14ac:dyDescent="0.25">
      <c r="A302" s="89">
        <v>0</v>
      </c>
      <c r="B302" s="88"/>
      <c r="C302" s="88"/>
      <c r="D302" s="88" t="str">
        <f t="shared" si="12"/>
        <v>Andorra</v>
      </c>
      <c r="E302" s="88">
        <f t="shared" si="13"/>
        <v>7</v>
      </c>
    </row>
    <row r="303" spans="1:5" x14ac:dyDescent="0.25">
      <c r="A303" s="89" t="s">
        <v>127</v>
      </c>
      <c r="B303" s="88"/>
      <c r="C303" s="88"/>
      <c r="D303" s="88">
        <f t="shared" si="12"/>
        <v>733</v>
      </c>
      <c r="E303" s="88">
        <f t="shared" si="13"/>
        <v>40</v>
      </c>
    </row>
    <row r="304" spans="1:5" x14ac:dyDescent="0.25">
      <c r="A304" s="89">
        <v>733</v>
      </c>
      <c r="B304" s="88"/>
      <c r="C304" s="88"/>
      <c r="D304" s="88">
        <f t="shared" si="12"/>
        <v>7</v>
      </c>
      <c r="E304" s="88">
        <f t="shared" si="13"/>
        <v>2</v>
      </c>
    </row>
    <row r="305" spans="1:5" x14ac:dyDescent="0.25">
      <c r="A305" s="89">
        <v>7</v>
      </c>
      <c r="B305" s="88"/>
      <c r="C305" s="88"/>
      <c r="D305" s="88">
        <f t="shared" si="12"/>
        <v>40</v>
      </c>
      <c r="E305" s="88" t="str">
        <f t="shared" si="13"/>
        <v>Community transmission</v>
      </c>
    </row>
    <row r="306" spans="1:5" x14ac:dyDescent="0.25">
      <c r="A306" s="89">
        <v>40</v>
      </c>
      <c r="B306" s="88"/>
      <c r="C306" s="88"/>
      <c r="D306" s="88">
        <f t="shared" si="12"/>
        <v>2</v>
      </c>
      <c r="E306" s="88">
        <f t="shared" si="13"/>
        <v>0</v>
      </c>
    </row>
    <row r="307" spans="1:5" x14ac:dyDescent="0.25">
      <c r="A307" s="89">
        <v>2</v>
      </c>
      <c r="B307" s="88"/>
      <c r="C307" s="88"/>
      <c r="D307" s="88" t="str">
        <f t="shared" si="12"/>
        <v>Community transmission</v>
      </c>
      <c r="E307" s="88" t="str">
        <f t="shared" si="13"/>
        <v>Albania</v>
      </c>
    </row>
    <row r="308" spans="1:5" x14ac:dyDescent="0.25">
      <c r="A308" s="89" t="s">
        <v>443</v>
      </c>
      <c r="B308" s="88"/>
      <c r="C308" s="88"/>
      <c r="D308" s="88">
        <f t="shared" si="12"/>
        <v>0</v>
      </c>
      <c r="E308" s="88">
        <f t="shared" si="13"/>
        <v>678</v>
      </c>
    </row>
    <row r="309" spans="1:5" x14ac:dyDescent="0.25">
      <c r="A309" s="89">
        <v>0</v>
      </c>
      <c r="B309" s="88"/>
      <c r="C309" s="88"/>
      <c r="D309" s="88" t="str">
        <f t="shared" si="12"/>
        <v>Albania</v>
      </c>
      <c r="E309" s="88">
        <f t="shared" si="13"/>
        <v>0</v>
      </c>
    </row>
    <row r="310" spans="1:5" x14ac:dyDescent="0.25">
      <c r="A310" s="89" t="s">
        <v>361</v>
      </c>
      <c r="B310" s="88"/>
      <c r="C310" s="88"/>
      <c r="D310" s="88">
        <f t="shared" si="12"/>
        <v>678</v>
      </c>
      <c r="E310" s="88">
        <f t="shared" si="13"/>
        <v>28</v>
      </c>
    </row>
    <row r="311" spans="1:5" x14ac:dyDescent="0.25">
      <c r="A311" s="89">
        <v>678</v>
      </c>
      <c r="B311" s="88"/>
      <c r="C311" s="88"/>
      <c r="D311" s="88">
        <f t="shared" si="12"/>
        <v>0</v>
      </c>
      <c r="E311" s="88">
        <f t="shared" si="13"/>
        <v>0</v>
      </c>
    </row>
    <row r="312" spans="1:5" x14ac:dyDescent="0.25">
      <c r="A312" s="89">
        <v>0</v>
      </c>
      <c r="B312" s="88"/>
      <c r="C312" s="88"/>
      <c r="D312" s="88">
        <f t="shared" si="12"/>
        <v>28</v>
      </c>
      <c r="E312" s="88" t="str">
        <f t="shared" si="13"/>
        <v>Clusters of cases</v>
      </c>
    </row>
    <row r="313" spans="1:5" x14ac:dyDescent="0.25">
      <c r="A313" s="89">
        <v>28</v>
      </c>
      <c r="B313" s="88"/>
      <c r="C313" s="88"/>
      <c r="D313" s="88">
        <f t="shared" si="12"/>
        <v>0</v>
      </c>
      <c r="E313" s="88">
        <f t="shared" si="13"/>
        <v>1</v>
      </c>
    </row>
    <row r="314" spans="1:5" x14ac:dyDescent="0.25">
      <c r="A314" s="89">
        <v>0</v>
      </c>
      <c r="B314" s="88"/>
      <c r="C314" s="88"/>
      <c r="D314" s="88" t="str">
        <f t="shared" si="12"/>
        <v>Clusters of cases</v>
      </c>
      <c r="E314" s="88" t="str">
        <f t="shared" si="13"/>
        <v>Kyrgyzstan</v>
      </c>
    </row>
    <row r="315" spans="1:5" x14ac:dyDescent="0.25">
      <c r="A315" s="89" t="s">
        <v>438</v>
      </c>
      <c r="B315" s="88"/>
      <c r="C315" s="88"/>
      <c r="D315" s="88">
        <f t="shared" ref="D315:D316" si="14">+A316</f>
        <v>1</v>
      </c>
      <c r="E315" s="88">
        <f t="shared" ref="E315:E316" si="15">+A318</f>
        <v>665</v>
      </c>
    </row>
    <row r="316" spans="1:5" x14ac:dyDescent="0.25">
      <c r="A316" s="89">
        <v>1</v>
      </c>
      <c r="B316" s="88"/>
      <c r="C316" s="88"/>
      <c r="D316" s="88" t="str">
        <f t="shared" si="14"/>
        <v>Kyrgyzstan</v>
      </c>
      <c r="E316" s="88">
        <f t="shared" si="15"/>
        <v>9</v>
      </c>
    </row>
    <row r="317" spans="1:5" x14ac:dyDescent="0.25">
      <c r="A317" s="89" t="s">
        <v>391</v>
      </c>
      <c r="B317" s="88"/>
      <c r="C317" s="88"/>
      <c r="D317" s="88">
        <f t="shared" ref="D317:D318" si="16">+A318</f>
        <v>665</v>
      </c>
      <c r="E317" s="88">
        <f t="shared" ref="E317:E318" si="17">+A320</f>
        <v>8</v>
      </c>
    </row>
    <row r="318" spans="1:5" x14ac:dyDescent="0.25">
      <c r="A318" s="89">
        <v>665</v>
      </c>
      <c r="B318" s="88"/>
      <c r="C318" s="88"/>
      <c r="D318" s="88">
        <f t="shared" si="16"/>
        <v>9</v>
      </c>
      <c r="E318" s="88">
        <f t="shared" si="17"/>
        <v>0</v>
      </c>
    </row>
    <row r="319" spans="1:5" x14ac:dyDescent="0.25">
      <c r="A319" s="89">
        <v>9</v>
      </c>
      <c r="B319" s="88"/>
      <c r="C319" s="88"/>
      <c r="D319" s="88">
        <f t="shared" ref="D319:D382" si="18">+A320</f>
        <v>8</v>
      </c>
      <c r="E319" s="88" t="str">
        <f t="shared" ref="E319:E382" si="19">+A322</f>
        <v>Pending</v>
      </c>
    </row>
    <row r="320" spans="1:5" x14ac:dyDescent="0.25">
      <c r="A320" s="89">
        <v>8</v>
      </c>
      <c r="B320" s="88"/>
      <c r="C320" s="88"/>
      <c r="D320" s="88">
        <f t="shared" si="18"/>
        <v>0</v>
      </c>
      <c r="E320" s="88">
        <f t="shared" si="19"/>
        <v>0</v>
      </c>
    </row>
    <row r="321" spans="1:5" x14ac:dyDescent="0.25">
      <c r="A321" s="89">
        <v>0</v>
      </c>
      <c r="B321" s="88"/>
      <c r="C321" s="88"/>
      <c r="D321" s="88" t="str">
        <f t="shared" si="18"/>
        <v>Pending</v>
      </c>
      <c r="E321" s="88" t="str">
        <f t="shared" si="19"/>
        <v>San Marino</v>
      </c>
    </row>
    <row r="322" spans="1:5" x14ac:dyDescent="0.25">
      <c r="A322" s="89" t="s">
        <v>437</v>
      </c>
      <c r="B322" s="88"/>
      <c r="C322" s="88"/>
      <c r="D322" s="88">
        <f t="shared" si="18"/>
        <v>0</v>
      </c>
      <c r="E322" s="88">
        <f t="shared" si="19"/>
        <v>513</v>
      </c>
    </row>
    <row r="323" spans="1:5" x14ac:dyDescent="0.25">
      <c r="A323" s="89">
        <v>0</v>
      </c>
      <c r="B323" s="88"/>
      <c r="C323" s="88"/>
      <c r="D323" s="88" t="str">
        <f t="shared" si="18"/>
        <v>San Marino</v>
      </c>
      <c r="E323" s="88">
        <f t="shared" si="19"/>
        <v>12</v>
      </c>
    </row>
    <row r="324" spans="1:5" x14ac:dyDescent="0.25">
      <c r="A324" s="89" t="s">
        <v>120</v>
      </c>
      <c r="B324" s="88"/>
      <c r="C324" s="88"/>
      <c r="D324" s="88">
        <f t="shared" si="18"/>
        <v>513</v>
      </c>
      <c r="E324" s="88">
        <f t="shared" si="19"/>
        <v>40</v>
      </c>
    </row>
    <row r="325" spans="1:5" x14ac:dyDescent="0.25">
      <c r="A325" s="89">
        <v>513</v>
      </c>
      <c r="B325" s="88"/>
      <c r="C325" s="88"/>
      <c r="D325" s="88">
        <f t="shared" si="18"/>
        <v>12</v>
      </c>
      <c r="E325" s="88">
        <f t="shared" si="19"/>
        <v>0</v>
      </c>
    </row>
    <row r="326" spans="1:5" x14ac:dyDescent="0.25">
      <c r="A326" s="89">
        <v>12</v>
      </c>
      <c r="B326" s="88"/>
      <c r="C326" s="88"/>
      <c r="D326" s="88">
        <f t="shared" si="18"/>
        <v>40</v>
      </c>
      <c r="E326" s="88" t="str">
        <f t="shared" si="19"/>
        <v>Community transmission</v>
      </c>
    </row>
    <row r="327" spans="1:5" x14ac:dyDescent="0.25">
      <c r="A327" s="89">
        <v>40</v>
      </c>
      <c r="B327" s="88"/>
      <c r="C327" s="88"/>
      <c r="D327" s="88">
        <f t="shared" si="18"/>
        <v>0</v>
      </c>
      <c r="E327" s="88">
        <f t="shared" si="19"/>
        <v>0</v>
      </c>
    </row>
    <row r="328" spans="1:5" x14ac:dyDescent="0.25">
      <c r="A328" s="89">
        <v>0</v>
      </c>
      <c r="B328" s="88"/>
      <c r="C328" s="88"/>
      <c r="D328" s="88" t="str">
        <f t="shared" si="18"/>
        <v>Community transmission</v>
      </c>
      <c r="E328" s="88" t="str">
        <f t="shared" si="19"/>
        <v>Georgia</v>
      </c>
    </row>
    <row r="329" spans="1:5" x14ac:dyDescent="0.25">
      <c r="A329" s="89" t="s">
        <v>443</v>
      </c>
      <c r="B329" s="88"/>
      <c r="C329" s="88"/>
      <c r="D329" s="88">
        <f t="shared" si="18"/>
        <v>0</v>
      </c>
      <c r="E329" s="88">
        <f t="shared" si="19"/>
        <v>456</v>
      </c>
    </row>
    <row r="330" spans="1:5" x14ac:dyDescent="0.25">
      <c r="A330" s="89">
        <v>0</v>
      </c>
      <c r="B330" s="88"/>
      <c r="C330" s="88"/>
      <c r="D330" s="88" t="str">
        <f t="shared" si="18"/>
        <v>Georgia</v>
      </c>
      <c r="E330" s="88">
        <f t="shared" si="19"/>
        <v>25</v>
      </c>
    </row>
    <row r="331" spans="1:5" x14ac:dyDescent="0.25">
      <c r="A331" s="89" t="s">
        <v>108</v>
      </c>
      <c r="B331" s="88"/>
      <c r="C331" s="88"/>
      <c r="D331" s="88">
        <f t="shared" si="18"/>
        <v>456</v>
      </c>
      <c r="E331" s="88">
        <f t="shared" si="19"/>
        <v>5</v>
      </c>
    </row>
    <row r="332" spans="1:5" x14ac:dyDescent="0.25">
      <c r="A332" s="89">
        <v>456</v>
      </c>
      <c r="B332" s="88"/>
      <c r="C332" s="88"/>
      <c r="D332" s="88">
        <f t="shared" si="18"/>
        <v>25</v>
      </c>
      <c r="E332" s="88">
        <f t="shared" si="19"/>
        <v>0</v>
      </c>
    </row>
    <row r="333" spans="1:5" x14ac:dyDescent="0.25">
      <c r="A333" s="89">
        <v>25</v>
      </c>
      <c r="B333" s="88"/>
      <c r="C333" s="88"/>
      <c r="D333" s="88">
        <f t="shared" si="18"/>
        <v>5</v>
      </c>
      <c r="E333" s="88" t="str">
        <f t="shared" si="19"/>
        <v>Community transmission</v>
      </c>
    </row>
    <row r="334" spans="1:5" x14ac:dyDescent="0.25">
      <c r="A334" s="89">
        <v>5</v>
      </c>
      <c r="B334" s="88"/>
      <c r="C334" s="88"/>
      <c r="D334" s="88">
        <f t="shared" si="18"/>
        <v>0</v>
      </c>
      <c r="E334" s="88">
        <f t="shared" si="19"/>
        <v>0</v>
      </c>
    </row>
    <row r="335" spans="1:5" x14ac:dyDescent="0.25">
      <c r="A335" s="89">
        <v>0</v>
      </c>
      <c r="B335" s="88"/>
      <c r="C335" s="88"/>
      <c r="D335" s="88" t="str">
        <f t="shared" si="18"/>
        <v>Community transmission</v>
      </c>
      <c r="E335" s="88" t="str">
        <f t="shared" si="19"/>
        <v>Malta</v>
      </c>
    </row>
    <row r="336" spans="1:5" x14ac:dyDescent="0.25">
      <c r="A336" s="89" t="s">
        <v>443</v>
      </c>
      <c r="B336" s="88"/>
      <c r="C336" s="88"/>
      <c r="D336" s="88">
        <f t="shared" si="18"/>
        <v>0</v>
      </c>
      <c r="E336" s="88">
        <f t="shared" si="19"/>
        <v>447</v>
      </c>
    </row>
    <row r="337" spans="1:5" x14ac:dyDescent="0.25">
      <c r="A337" s="89">
        <v>0</v>
      </c>
      <c r="B337" s="88"/>
      <c r="C337" s="88"/>
      <c r="D337" s="88" t="str">
        <f t="shared" si="18"/>
        <v>Malta</v>
      </c>
      <c r="E337" s="88">
        <f t="shared" si="19"/>
        <v>2</v>
      </c>
    </row>
    <row r="338" spans="1:5" x14ac:dyDescent="0.25">
      <c r="A338" s="89" t="s">
        <v>135</v>
      </c>
      <c r="B338" s="88"/>
      <c r="C338" s="88"/>
      <c r="D338" s="88">
        <f t="shared" si="18"/>
        <v>447</v>
      </c>
      <c r="E338" s="88">
        <f t="shared" si="19"/>
        <v>3</v>
      </c>
    </row>
    <row r="339" spans="1:5" x14ac:dyDescent="0.25">
      <c r="A339" s="89">
        <v>447</v>
      </c>
      <c r="B339" s="88"/>
      <c r="C339" s="88"/>
      <c r="D339" s="88">
        <f t="shared" si="18"/>
        <v>2</v>
      </c>
      <c r="E339" s="88">
        <f t="shared" si="19"/>
        <v>0</v>
      </c>
    </row>
    <row r="340" spans="1:5" x14ac:dyDescent="0.25">
      <c r="A340" s="89">
        <v>2</v>
      </c>
      <c r="B340" s="88"/>
      <c r="C340" s="88"/>
      <c r="D340" s="88">
        <f t="shared" si="18"/>
        <v>3</v>
      </c>
      <c r="E340" s="88" t="str">
        <f t="shared" si="19"/>
        <v>Pending</v>
      </c>
    </row>
    <row r="341" spans="1:5" x14ac:dyDescent="0.25">
      <c r="A341" s="89">
        <v>3</v>
      </c>
      <c r="B341" s="88"/>
      <c r="C341" s="88"/>
      <c r="D341" s="88">
        <f t="shared" si="18"/>
        <v>0</v>
      </c>
      <c r="E341" s="88">
        <f t="shared" si="19"/>
        <v>0</v>
      </c>
    </row>
    <row r="342" spans="1:5" x14ac:dyDescent="0.25">
      <c r="A342" s="89">
        <v>0</v>
      </c>
      <c r="B342" s="88"/>
      <c r="C342" s="88"/>
      <c r="D342" s="88" t="str">
        <f t="shared" si="18"/>
        <v>Pending</v>
      </c>
      <c r="E342" s="88" t="str">
        <f t="shared" si="19"/>
        <v>Montenegro</v>
      </c>
    </row>
    <row r="343" spans="1:5" x14ac:dyDescent="0.25">
      <c r="A343" s="89" t="s">
        <v>437</v>
      </c>
      <c r="B343" s="88"/>
      <c r="C343" s="88"/>
      <c r="D343" s="88">
        <f t="shared" si="18"/>
        <v>0</v>
      </c>
      <c r="E343" s="88">
        <f t="shared" si="19"/>
        <v>319</v>
      </c>
    </row>
    <row r="344" spans="1:5" x14ac:dyDescent="0.25">
      <c r="A344" s="89">
        <v>0</v>
      </c>
      <c r="B344" s="88"/>
      <c r="C344" s="88"/>
      <c r="D344" s="88" t="str">
        <f t="shared" si="18"/>
        <v>Montenegro</v>
      </c>
      <c r="E344" s="88">
        <f t="shared" si="19"/>
        <v>3</v>
      </c>
    </row>
    <row r="345" spans="1:5" x14ac:dyDescent="0.25">
      <c r="A345" s="89" t="s">
        <v>390</v>
      </c>
      <c r="B345" s="88"/>
      <c r="C345" s="88"/>
      <c r="D345" s="88">
        <f t="shared" si="18"/>
        <v>319</v>
      </c>
      <c r="E345" s="88">
        <f t="shared" si="19"/>
        <v>5</v>
      </c>
    </row>
    <row r="346" spans="1:5" x14ac:dyDescent="0.25">
      <c r="A346" s="89">
        <v>319</v>
      </c>
      <c r="B346" s="88"/>
      <c r="C346" s="88"/>
      <c r="D346" s="88">
        <f t="shared" si="18"/>
        <v>3</v>
      </c>
      <c r="E346" s="88">
        <f t="shared" si="19"/>
        <v>0</v>
      </c>
    </row>
    <row r="347" spans="1:5" x14ac:dyDescent="0.25">
      <c r="A347" s="89">
        <v>3</v>
      </c>
      <c r="B347" s="88"/>
      <c r="C347" s="88"/>
      <c r="D347" s="88">
        <f t="shared" si="18"/>
        <v>5</v>
      </c>
      <c r="E347" s="88" t="str">
        <f t="shared" si="19"/>
        <v>Clusters of cases</v>
      </c>
    </row>
    <row r="348" spans="1:5" x14ac:dyDescent="0.25">
      <c r="A348" s="89">
        <v>5</v>
      </c>
      <c r="B348" s="88"/>
      <c r="C348" s="88"/>
      <c r="D348" s="88">
        <f t="shared" si="18"/>
        <v>0</v>
      </c>
      <c r="E348" s="88">
        <f t="shared" si="19"/>
        <v>0</v>
      </c>
    </row>
    <row r="349" spans="1:5" x14ac:dyDescent="0.25">
      <c r="A349" s="89">
        <v>0</v>
      </c>
      <c r="B349" s="88"/>
      <c r="C349" s="88"/>
      <c r="D349" s="88" t="str">
        <f t="shared" si="18"/>
        <v>Clusters of cases</v>
      </c>
      <c r="E349" s="88" t="str">
        <f t="shared" si="19"/>
        <v>Liechtenstein</v>
      </c>
    </row>
    <row r="350" spans="1:5" x14ac:dyDescent="0.25">
      <c r="A350" s="89" t="s">
        <v>438</v>
      </c>
      <c r="B350" s="88"/>
      <c r="C350" s="88"/>
      <c r="D350" s="88">
        <f t="shared" si="18"/>
        <v>0</v>
      </c>
      <c r="E350" s="88">
        <f t="shared" si="19"/>
        <v>82</v>
      </c>
    </row>
    <row r="351" spans="1:5" x14ac:dyDescent="0.25">
      <c r="A351" s="89">
        <v>0</v>
      </c>
      <c r="B351" s="88"/>
      <c r="C351" s="88"/>
      <c r="D351" s="88" t="str">
        <f t="shared" si="18"/>
        <v>Liechtenstein</v>
      </c>
      <c r="E351" s="88">
        <f t="shared" si="19"/>
        <v>0</v>
      </c>
    </row>
    <row r="352" spans="1:5" x14ac:dyDescent="0.25">
      <c r="A352" s="89" t="s">
        <v>134</v>
      </c>
      <c r="B352" s="88"/>
      <c r="C352" s="88"/>
      <c r="D352" s="88">
        <f t="shared" si="18"/>
        <v>82</v>
      </c>
      <c r="E352" s="88">
        <f t="shared" si="19"/>
        <v>1</v>
      </c>
    </row>
    <row r="353" spans="1:5" x14ac:dyDescent="0.25">
      <c r="A353" s="89">
        <v>82</v>
      </c>
      <c r="B353" s="88"/>
      <c r="C353" s="88"/>
      <c r="D353" s="88">
        <f t="shared" si="18"/>
        <v>0</v>
      </c>
      <c r="E353" s="88">
        <f t="shared" si="19"/>
        <v>0</v>
      </c>
    </row>
    <row r="354" spans="1:5" x14ac:dyDescent="0.25">
      <c r="A354" s="89">
        <v>0</v>
      </c>
      <c r="B354" s="88"/>
      <c r="C354" s="88"/>
      <c r="D354" s="88">
        <f t="shared" si="18"/>
        <v>1</v>
      </c>
      <c r="E354" s="88" t="str">
        <f t="shared" si="19"/>
        <v>Pending</v>
      </c>
    </row>
    <row r="355" spans="1:5" x14ac:dyDescent="0.25">
      <c r="A355" s="89">
        <v>1</v>
      </c>
      <c r="B355" s="88"/>
      <c r="C355" s="88"/>
      <c r="D355" s="88">
        <f t="shared" si="18"/>
        <v>0</v>
      </c>
      <c r="E355" s="88">
        <f t="shared" si="19"/>
        <v>6</v>
      </c>
    </row>
    <row r="356" spans="1:5" x14ac:dyDescent="0.25">
      <c r="A356" s="89">
        <v>0</v>
      </c>
      <c r="B356" s="88"/>
      <c r="C356" s="88"/>
      <c r="D356" s="88" t="str">
        <f t="shared" si="18"/>
        <v>Pending</v>
      </c>
      <c r="E356" s="88" t="str">
        <f t="shared" si="19"/>
        <v>Monaco</v>
      </c>
    </row>
    <row r="357" spans="1:5" x14ac:dyDescent="0.25">
      <c r="A357" s="89" t="s">
        <v>437</v>
      </c>
      <c r="B357" s="88"/>
      <c r="C357" s="88"/>
      <c r="D357" s="88">
        <f t="shared" si="18"/>
        <v>6</v>
      </c>
      <c r="E357" s="88">
        <f t="shared" si="19"/>
        <v>68</v>
      </c>
    </row>
    <row r="358" spans="1:5" x14ac:dyDescent="0.25">
      <c r="A358" s="89">
        <v>6</v>
      </c>
      <c r="B358" s="88"/>
      <c r="C358" s="88"/>
      <c r="D358" s="88" t="str">
        <f t="shared" si="18"/>
        <v>Monaco</v>
      </c>
      <c r="E358" s="88">
        <f t="shared" si="19"/>
        <v>0</v>
      </c>
    </row>
    <row r="359" spans="1:5" x14ac:dyDescent="0.25">
      <c r="A359" s="89" t="s">
        <v>118</v>
      </c>
      <c r="B359" s="88"/>
      <c r="C359" s="88"/>
      <c r="D359" s="88">
        <f t="shared" si="18"/>
        <v>68</v>
      </c>
      <c r="E359" s="88">
        <f t="shared" si="19"/>
        <v>1</v>
      </c>
    </row>
    <row r="360" spans="1:5" x14ac:dyDescent="0.25">
      <c r="A360" s="89">
        <v>68</v>
      </c>
      <c r="B360" s="88"/>
      <c r="C360" s="88"/>
      <c r="D360" s="88">
        <f t="shared" si="18"/>
        <v>0</v>
      </c>
      <c r="E360" s="88">
        <f t="shared" si="19"/>
        <v>0</v>
      </c>
    </row>
    <row r="361" spans="1:5" x14ac:dyDescent="0.25">
      <c r="A361" s="89">
        <v>0</v>
      </c>
      <c r="B361" s="88"/>
      <c r="C361" s="88"/>
      <c r="D361" s="88">
        <f t="shared" si="18"/>
        <v>1</v>
      </c>
      <c r="E361" s="88" t="str">
        <f t="shared" si="19"/>
        <v>Sporadic cases</v>
      </c>
    </row>
    <row r="362" spans="1:5" x14ac:dyDescent="0.25">
      <c r="A362" s="89">
        <v>1</v>
      </c>
      <c r="B362" s="88"/>
      <c r="C362" s="88"/>
      <c r="D362" s="88">
        <f t="shared" si="18"/>
        <v>0</v>
      </c>
      <c r="E362" s="88">
        <f t="shared" si="19"/>
        <v>11</v>
      </c>
    </row>
    <row r="363" spans="1:5" x14ac:dyDescent="0.25">
      <c r="A363" s="89">
        <v>0</v>
      </c>
      <c r="B363" s="88"/>
      <c r="C363" s="88"/>
      <c r="D363" s="88" t="str">
        <f t="shared" si="18"/>
        <v>Sporadic cases</v>
      </c>
      <c r="E363" s="88" t="str">
        <f t="shared" si="19"/>
        <v>Holy See</v>
      </c>
    </row>
    <row r="364" spans="1:5" x14ac:dyDescent="0.25">
      <c r="A364" s="89" t="s">
        <v>444</v>
      </c>
      <c r="B364" s="88"/>
      <c r="C364" s="88"/>
      <c r="D364" s="88">
        <f t="shared" si="18"/>
        <v>11</v>
      </c>
      <c r="E364" s="88">
        <f t="shared" si="19"/>
        <v>9</v>
      </c>
    </row>
    <row r="365" spans="1:5" x14ac:dyDescent="0.25">
      <c r="A365" s="89">
        <v>11</v>
      </c>
      <c r="B365" s="88"/>
      <c r="C365" s="88"/>
      <c r="D365" s="88" t="str">
        <f t="shared" si="18"/>
        <v>Holy See</v>
      </c>
      <c r="E365" s="88">
        <f t="shared" si="19"/>
        <v>0</v>
      </c>
    </row>
    <row r="366" spans="1:5" x14ac:dyDescent="0.25">
      <c r="A366" s="89" t="s">
        <v>138</v>
      </c>
      <c r="B366" s="88"/>
      <c r="C366" s="88"/>
      <c r="D366" s="88">
        <f t="shared" si="18"/>
        <v>9</v>
      </c>
      <c r="E366" s="88">
        <f t="shared" si="19"/>
        <v>0</v>
      </c>
    </row>
    <row r="367" spans="1:5" x14ac:dyDescent="0.25">
      <c r="A367" s="89">
        <v>9</v>
      </c>
      <c r="B367" s="88"/>
      <c r="C367" s="88"/>
      <c r="D367" s="88">
        <f t="shared" si="18"/>
        <v>0</v>
      </c>
      <c r="E367" s="88">
        <f t="shared" si="19"/>
        <v>0</v>
      </c>
    </row>
    <row r="368" spans="1:5" x14ac:dyDescent="0.25">
      <c r="A368" s="89">
        <v>0</v>
      </c>
      <c r="B368" s="88"/>
      <c r="C368" s="88"/>
      <c r="D368" s="88">
        <f t="shared" si="18"/>
        <v>0</v>
      </c>
      <c r="E368" s="88" t="str">
        <f t="shared" si="19"/>
        <v>Sporadic cases</v>
      </c>
    </row>
    <row r="369" spans="1:5" x14ac:dyDescent="0.25">
      <c r="A369" s="89">
        <v>0</v>
      </c>
      <c r="B369" s="88"/>
      <c r="C369" s="88"/>
      <c r="D369" s="88">
        <f t="shared" si="18"/>
        <v>0</v>
      </c>
      <c r="E369" s="88">
        <f t="shared" si="19"/>
        <v>4</v>
      </c>
    </row>
    <row r="370" spans="1:5" x14ac:dyDescent="0.25">
      <c r="A370" s="89">
        <v>0</v>
      </c>
      <c r="B370" s="88"/>
      <c r="C370" s="88"/>
      <c r="D370" s="88" t="str">
        <f t="shared" si="18"/>
        <v>Sporadic cases</v>
      </c>
      <c r="E370" s="88" t="str">
        <f t="shared" si="19"/>
        <v>Kosovo[1]</v>
      </c>
    </row>
    <row r="371" spans="1:5" x14ac:dyDescent="0.25">
      <c r="A371" s="89" t="s">
        <v>444</v>
      </c>
      <c r="B371" s="88"/>
      <c r="C371" s="88"/>
      <c r="D371" s="88">
        <f t="shared" si="18"/>
        <v>4</v>
      </c>
      <c r="E371" s="88">
        <f t="shared" si="19"/>
        <v>480</v>
      </c>
    </row>
    <row r="372" spans="1:5" x14ac:dyDescent="0.25">
      <c r="A372" s="89">
        <v>4</v>
      </c>
      <c r="B372" s="88"/>
      <c r="C372" s="88"/>
      <c r="D372" s="88" t="str">
        <f t="shared" si="18"/>
        <v>Kosovo[1]</v>
      </c>
      <c r="E372" s="88">
        <f t="shared" si="19"/>
        <v>31</v>
      </c>
    </row>
    <row r="373" spans="1:5" x14ac:dyDescent="0.25">
      <c r="A373" s="89" t="s">
        <v>449</v>
      </c>
      <c r="B373" s="88"/>
      <c r="C373" s="88"/>
      <c r="D373" s="88">
        <f t="shared" si="18"/>
        <v>480</v>
      </c>
      <c r="E373" s="88">
        <f t="shared" si="19"/>
        <v>12</v>
      </c>
    </row>
    <row r="374" spans="1:5" x14ac:dyDescent="0.25">
      <c r="A374" s="89">
        <v>480</v>
      </c>
      <c r="B374" s="88"/>
      <c r="C374" s="88"/>
      <c r="D374" s="88">
        <f t="shared" si="18"/>
        <v>31</v>
      </c>
      <c r="E374" s="88">
        <f t="shared" si="19"/>
        <v>1</v>
      </c>
    </row>
    <row r="375" spans="1:5" x14ac:dyDescent="0.25">
      <c r="A375" s="89">
        <v>31</v>
      </c>
      <c r="B375" s="88"/>
      <c r="C375" s="88"/>
      <c r="D375" s="88">
        <f t="shared" si="18"/>
        <v>12</v>
      </c>
      <c r="E375" s="88" t="str">
        <f t="shared" si="19"/>
        <v>Community transmission</v>
      </c>
    </row>
    <row r="376" spans="1:5" x14ac:dyDescent="0.25">
      <c r="A376" s="89">
        <v>12</v>
      </c>
      <c r="B376" s="88"/>
      <c r="C376" s="88"/>
      <c r="D376" s="88">
        <f t="shared" si="18"/>
        <v>1</v>
      </c>
      <c r="E376" s="88">
        <f t="shared" si="19"/>
        <v>0</v>
      </c>
    </row>
    <row r="377" spans="1:5" x14ac:dyDescent="0.25">
      <c r="A377" s="89">
        <v>1</v>
      </c>
      <c r="B377" s="88"/>
      <c r="C377" s="88"/>
      <c r="D377" s="88" t="str">
        <f t="shared" si="18"/>
        <v>Community transmission</v>
      </c>
      <c r="E377" s="88" t="str">
        <f t="shared" si="19"/>
        <v>Isle of</v>
      </c>
    </row>
    <row r="378" spans="1:5" x14ac:dyDescent="0.25">
      <c r="A378" s="89" t="s">
        <v>443</v>
      </c>
      <c r="B378" s="88"/>
      <c r="C378" s="88"/>
      <c r="D378" s="88">
        <f t="shared" si="18"/>
        <v>0</v>
      </c>
      <c r="E378" s="88">
        <f t="shared" si="19"/>
        <v>0</v>
      </c>
    </row>
    <row r="379" spans="1:5" x14ac:dyDescent="0.25">
      <c r="A379" s="89">
        <v>0</v>
      </c>
      <c r="B379" s="88"/>
      <c r="C379" s="88"/>
      <c r="D379" s="88" t="str">
        <f t="shared" si="18"/>
        <v>Isle of</v>
      </c>
      <c r="E379" s="88">
        <f t="shared" si="19"/>
        <v>0</v>
      </c>
    </row>
    <row r="380" spans="1:5" x14ac:dyDescent="0.25">
      <c r="A380" s="89" t="s">
        <v>450</v>
      </c>
      <c r="B380" s="88"/>
      <c r="C380" s="88"/>
      <c r="D380" s="88">
        <f t="shared" si="18"/>
        <v>0</v>
      </c>
      <c r="E380" s="88">
        <f t="shared" si="19"/>
        <v>0</v>
      </c>
    </row>
    <row r="381" spans="1:5" x14ac:dyDescent="0.25">
      <c r="A381" s="89"/>
      <c r="B381" s="88"/>
      <c r="C381" s="88"/>
      <c r="D381" s="88">
        <f t="shared" si="18"/>
        <v>0</v>
      </c>
      <c r="E381" s="88">
        <f t="shared" si="19"/>
        <v>0</v>
      </c>
    </row>
    <row r="382" spans="1:5" x14ac:dyDescent="0.25">
      <c r="A382" s="89"/>
      <c r="B382" s="88"/>
      <c r="C382" s="88"/>
      <c r="D382" s="88">
        <f t="shared" si="18"/>
        <v>0</v>
      </c>
      <c r="E382" s="88">
        <f t="shared" si="19"/>
        <v>0</v>
      </c>
    </row>
    <row r="383" spans="1:5" x14ac:dyDescent="0.25">
      <c r="A383" s="89"/>
      <c r="B383" s="88"/>
      <c r="C383" s="88"/>
      <c r="D383" s="88">
        <f t="shared" ref="D383:D400" si="20">+A384</f>
        <v>0</v>
      </c>
      <c r="E383" s="88">
        <f t="shared" ref="E383:E400" si="21">+A386</f>
        <v>0</v>
      </c>
    </row>
    <row r="384" spans="1:5" x14ac:dyDescent="0.25">
      <c r="A384" s="89"/>
      <c r="B384" s="88"/>
      <c r="C384" s="88"/>
      <c r="D384" s="88">
        <f t="shared" si="20"/>
        <v>0</v>
      </c>
      <c r="E384" s="88">
        <f t="shared" si="21"/>
        <v>0</v>
      </c>
    </row>
    <row r="385" spans="1:5" x14ac:dyDescent="0.25">
      <c r="A385" s="89"/>
      <c r="B385" s="88"/>
      <c r="C385" s="88"/>
      <c r="D385" s="88">
        <f t="shared" si="20"/>
        <v>0</v>
      </c>
      <c r="E385" s="88">
        <f t="shared" si="21"/>
        <v>0</v>
      </c>
    </row>
    <row r="386" spans="1:5" x14ac:dyDescent="0.25">
      <c r="A386" s="89"/>
      <c r="B386" s="88"/>
      <c r="C386" s="88"/>
      <c r="D386" s="88">
        <f t="shared" si="20"/>
        <v>0</v>
      </c>
      <c r="E386" s="88">
        <f t="shared" si="21"/>
        <v>0</v>
      </c>
    </row>
    <row r="387" spans="1:5" x14ac:dyDescent="0.25">
      <c r="A387" s="89"/>
      <c r="B387" s="88"/>
      <c r="C387" s="88"/>
      <c r="D387" s="88">
        <f t="shared" si="20"/>
        <v>0</v>
      </c>
      <c r="E387" s="88">
        <f t="shared" si="21"/>
        <v>0</v>
      </c>
    </row>
    <row r="388" spans="1:5" x14ac:dyDescent="0.25">
      <c r="A388" s="89"/>
      <c r="B388" s="88"/>
      <c r="C388" s="88"/>
      <c r="D388" s="88">
        <f t="shared" si="20"/>
        <v>0</v>
      </c>
      <c r="E388" s="88">
        <f t="shared" si="21"/>
        <v>0</v>
      </c>
    </row>
    <row r="389" spans="1:5" x14ac:dyDescent="0.25">
      <c r="A389" s="89"/>
      <c r="B389" s="88"/>
      <c r="C389" s="88"/>
      <c r="D389" s="88">
        <f t="shared" si="20"/>
        <v>0</v>
      </c>
      <c r="E389" s="88">
        <f t="shared" si="21"/>
        <v>0</v>
      </c>
    </row>
    <row r="390" spans="1:5" x14ac:dyDescent="0.25">
      <c r="A390" s="89"/>
      <c r="B390" s="88"/>
      <c r="C390" s="88"/>
      <c r="D390" s="88">
        <f t="shared" si="20"/>
        <v>0</v>
      </c>
      <c r="E390" s="88">
        <f t="shared" si="21"/>
        <v>0</v>
      </c>
    </row>
    <row r="391" spans="1:5" x14ac:dyDescent="0.25">
      <c r="A391" s="89"/>
      <c r="B391" s="88"/>
      <c r="C391" s="88"/>
      <c r="D391" s="88">
        <f t="shared" si="20"/>
        <v>0</v>
      </c>
      <c r="E391" s="88">
        <f t="shared" si="21"/>
        <v>0</v>
      </c>
    </row>
    <row r="392" spans="1:5" x14ac:dyDescent="0.25">
      <c r="A392" s="89"/>
      <c r="B392" s="88"/>
      <c r="C392" s="88"/>
      <c r="D392" s="88">
        <f t="shared" si="20"/>
        <v>0</v>
      </c>
      <c r="E392" s="88">
        <f t="shared" si="21"/>
        <v>0</v>
      </c>
    </row>
    <row r="393" spans="1:5" x14ac:dyDescent="0.25">
      <c r="A393" s="89"/>
      <c r="B393" s="88"/>
      <c r="C393" s="88"/>
      <c r="D393" s="88">
        <f t="shared" si="20"/>
        <v>0</v>
      </c>
      <c r="E393" s="88">
        <f t="shared" si="21"/>
        <v>0</v>
      </c>
    </row>
    <row r="394" spans="1:5" x14ac:dyDescent="0.25">
      <c r="A394" s="89"/>
      <c r="B394" s="88"/>
      <c r="C394" s="88"/>
      <c r="D394" s="88">
        <f t="shared" si="20"/>
        <v>0</v>
      </c>
      <c r="E394" s="88">
        <f t="shared" si="21"/>
        <v>0</v>
      </c>
    </row>
    <row r="395" spans="1:5" x14ac:dyDescent="0.25">
      <c r="A395" s="89"/>
      <c r="B395" s="88"/>
      <c r="C395" s="88"/>
      <c r="D395" s="88">
        <f t="shared" si="20"/>
        <v>0</v>
      </c>
      <c r="E395" s="88">
        <f t="shared" si="21"/>
        <v>0</v>
      </c>
    </row>
    <row r="396" spans="1:5" x14ac:dyDescent="0.25">
      <c r="A396" s="89"/>
      <c r="B396" s="88"/>
      <c r="C396" s="88"/>
      <c r="D396" s="88">
        <f t="shared" si="20"/>
        <v>0</v>
      </c>
      <c r="E396" s="88">
        <f t="shared" si="21"/>
        <v>0</v>
      </c>
    </row>
    <row r="397" spans="1:5" x14ac:dyDescent="0.25">
      <c r="A397" s="89"/>
      <c r="B397" s="88"/>
      <c r="C397" s="88"/>
      <c r="D397" s="88">
        <f t="shared" si="20"/>
        <v>0</v>
      </c>
      <c r="E397" s="88">
        <f t="shared" si="21"/>
        <v>0</v>
      </c>
    </row>
    <row r="398" spans="1:5" x14ac:dyDescent="0.25">
      <c r="A398" s="89"/>
      <c r="B398" s="88"/>
      <c r="C398" s="88"/>
      <c r="D398" s="88">
        <f t="shared" si="20"/>
        <v>0</v>
      </c>
      <c r="E398" s="88">
        <f t="shared" si="21"/>
        <v>0</v>
      </c>
    </row>
    <row r="399" spans="1:5" x14ac:dyDescent="0.25">
      <c r="A399" s="89"/>
      <c r="B399" s="88"/>
      <c r="C399" s="88"/>
      <c r="D399" s="88">
        <f t="shared" si="20"/>
        <v>0</v>
      </c>
      <c r="E399" s="88">
        <f t="shared" si="21"/>
        <v>0</v>
      </c>
    </row>
    <row r="400" spans="1:5" x14ac:dyDescent="0.25">
      <c r="A400" s="89"/>
      <c r="B400" s="88"/>
      <c r="C400" s="88"/>
      <c r="D400" s="88">
        <f t="shared" si="20"/>
        <v>0</v>
      </c>
      <c r="E400" s="88">
        <f t="shared" si="21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2E15C-CA10-4FE6-97D8-72628EBDCD55}">
  <dimension ref="A1:CJ213"/>
  <sheetViews>
    <sheetView topLeftCell="AR1" workbookViewId="0">
      <selection activeCell="E3" sqref="E3:H4"/>
    </sheetView>
  </sheetViews>
  <sheetFormatPr defaultRowHeight="15" x14ac:dyDescent="0.25"/>
  <cols>
    <col min="3" max="3" width="15.28515625" bestFit="1" customWidth="1"/>
    <col min="7" max="7" width="11.140625" bestFit="1" customWidth="1"/>
    <col min="31" max="31" width="9.7109375" bestFit="1" customWidth="1"/>
    <col min="70" max="70" width="4.140625" style="2" customWidth="1"/>
    <col min="73" max="73" width="5.85546875" customWidth="1"/>
    <col min="87" max="87" width="5.42578125" customWidth="1"/>
  </cols>
  <sheetData>
    <row r="1" spans="1:69" x14ac:dyDescent="0.25">
      <c r="C1" s="81">
        <v>43891</v>
      </c>
      <c r="D1" s="81">
        <v>43892</v>
      </c>
      <c r="E1" s="81">
        <v>43893</v>
      </c>
      <c r="F1" s="81">
        <v>43894</v>
      </c>
      <c r="G1" s="81">
        <v>43895</v>
      </c>
      <c r="H1" s="81">
        <v>43896</v>
      </c>
      <c r="I1" s="81">
        <v>43897</v>
      </c>
      <c r="J1" s="81">
        <v>43898</v>
      </c>
      <c r="K1" s="81">
        <v>43899</v>
      </c>
      <c r="L1" s="81">
        <v>43900</v>
      </c>
      <c r="M1" s="81">
        <v>43901</v>
      </c>
      <c r="N1" s="81">
        <v>43902</v>
      </c>
      <c r="O1" s="81">
        <v>43903</v>
      </c>
      <c r="P1" s="81">
        <v>43904</v>
      </c>
      <c r="Q1" s="81">
        <v>43905</v>
      </c>
      <c r="R1" s="81">
        <v>43906</v>
      </c>
      <c r="S1" s="81">
        <v>43907</v>
      </c>
      <c r="T1" s="81">
        <v>43908</v>
      </c>
      <c r="U1" s="81">
        <v>43909</v>
      </c>
      <c r="V1" s="81">
        <v>43910</v>
      </c>
      <c r="W1" s="81">
        <v>43911</v>
      </c>
      <c r="X1" s="81">
        <v>43912</v>
      </c>
      <c r="Y1" s="81">
        <v>43913</v>
      </c>
      <c r="Z1" s="81">
        <v>43914</v>
      </c>
      <c r="AA1" s="81">
        <v>43915</v>
      </c>
      <c r="AB1" s="81">
        <v>43916</v>
      </c>
      <c r="AC1" s="81">
        <v>43917</v>
      </c>
      <c r="AD1" s="81">
        <v>43918</v>
      </c>
      <c r="AE1" s="81">
        <v>43919</v>
      </c>
      <c r="AF1" s="81">
        <v>43920</v>
      </c>
      <c r="AG1" s="81">
        <v>43921</v>
      </c>
      <c r="AH1" s="81">
        <v>43922</v>
      </c>
      <c r="AI1" s="81">
        <v>43923</v>
      </c>
      <c r="AJ1" s="81">
        <v>43924</v>
      </c>
      <c r="AK1" s="81">
        <v>43925</v>
      </c>
      <c r="AL1" s="81">
        <v>43926</v>
      </c>
      <c r="AM1" s="81">
        <v>43927</v>
      </c>
      <c r="AN1" s="81">
        <v>43928</v>
      </c>
      <c r="AO1" s="81">
        <v>43929</v>
      </c>
      <c r="AP1" s="81">
        <v>43930</v>
      </c>
      <c r="AQ1" s="81">
        <v>43931</v>
      </c>
      <c r="AR1" s="81">
        <v>43932</v>
      </c>
      <c r="AS1" s="81">
        <v>43933</v>
      </c>
      <c r="AT1" s="81">
        <v>43934</v>
      </c>
      <c r="AU1" s="81">
        <v>43935</v>
      </c>
      <c r="AV1" s="81">
        <v>43936</v>
      </c>
      <c r="AW1" s="81">
        <v>43937</v>
      </c>
      <c r="AX1" s="81">
        <v>43938</v>
      </c>
      <c r="AY1" s="81">
        <v>43939</v>
      </c>
      <c r="AZ1" s="81">
        <v>43940</v>
      </c>
      <c r="BA1" s="81">
        <v>43941</v>
      </c>
      <c r="BB1" s="81">
        <v>43942</v>
      </c>
      <c r="BC1" s="81">
        <v>43943</v>
      </c>
      <c r="BD1" s="81">
        <v>43944</v>
      </c>
      <c r="BE1" s="81">
        <v>43945</v>
      </c>
      <c r="BF1" s="81">
        <v>43946</v>
      </c>
      <c r="BG1" s="81">
        <v>43947</v>
      </c>
      <c r="BH1" s="81">
        <v>43948</v>
      </c>
      <c r="BI1" s="81">
        <v>43949</v>
      </c>
      <c r="BJ1" s="81">
        <v>43950</v>
      </c>
      <c r="BK1" s="81">
        <v>43951</v>
      </c>
      <c r="BL1" s="81">
        <v>43952</v>
      </c>
      <c r="BM1" s="81">
        <v>43953</v>
      </c>
      <c r="BN1" s="81">
        <v>43954</v>
      </c>
      <c r="BO1" s="81">
        <v>43955</v>
      </c>
      <c r="BP1" s="81">
        <v>43956</v>
      </c>
      <c r="BQ1" s="81">
        <v>43957</v>
      </c>
    </row>
    <row r="2" spans="1:69" x14ac:dyDescent="0.25">
      <c r="A2" t="s">
        <v>47</v>
      </c>
      <c r="B2" t="s">
        <v>127</v>
      </c>
      <c r="D2">
        <v>0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  <c r="M2">
        <v>1</v>
      </c>
      <c r="N2">
        <v>1</v>
      </c>
      <c r="O2">
        <v>1</v>
      </c>
      <c r="P2">
        <v>2</v>
      </c>
      <c r="Q2">
        <v>2</v>
      </c>
      <c r="R2">
        <v>2</v>
      </c>
      <c r="S2">
        <v>14</v>
      </c>
      <c r="T2">
        <v>16</v>
      </c>
      <c r="U2">
        <v>0</v>
      </c>
      <c r="V2">
        <v>0</v>
      </c>
      <c r="W2">
        <v>75</v>
      </c>
      <c r="X2">
        <v>88</v>
      </c>
      <c r="Y2">
        <v>113</v>
      </c>
      <c r="Z2">
        <v>164</v>
      </c>
      <c r="AA2">
        <v>188</v>
      </c>
      <c r="AB2">
        <v>213</v>
      </c>
      <c r="AC2">
        <v>231</v>
      </c>
      <c r="AD2">
        <v>289</v>
      </c>
      <c r="AE2">
        <v>321</v>
      </c>
      <c r="AF2">
        <v>341</v>
      </c>
      <c r="AG2">
        <v>370</v>
      </c>
      <c r="AH2">
        <v>376</v>
      </c>
      <c r="AI2">
        <v>396</v>
      </c>
      <c r="AJ2">
        <v>429</v>
      </c>
      <c r="AK2">
        <v>442</v>
      </c>
      <c r="AL2">
        <v>466</v>
      </c>
      <c r="AM2">
        <v>523</v>
      </c>
      <c r="AN2">
        <v>540</v>
      </c>
      <c r="AO2">
        <v>551</v>
      </c>
      <c r="AP2">
        <v>566</v>
      </c>
      <c r="AQ2">
        <v>589</v>
      </c>
      <c r="AR2">
        <v>602</v>
      </c>
      <c r="AS2">
        <v>622</v>
      </c>
      <c r="AT2">
        <v>639</v>
      </c>
      <c r="AU2">
        <v>651</v>
      </c>
      <c r="AV2">
        <v>659</v>
      </c>
      <c r="AW2">
        <v>673</v>
      </c>
      <c r="AX2">
        <v>694</v>
      </c>
      <c r="AY2">
        <v>703</v>
      </c>
      <c r="AZ2">
        <v>704</v>
      </c>
      <c r="BA2">
        <v>717</v>
      </c>
      <c r="BB2">
        <v>718</v>
      </c>
      <c r="BC2">
        <v>723</v>
      </c>
      <c r="BD2">
        <v>724</v>
      </c>
      <c r="BE2">
        <v>726</v>
      </c>
      <c r="BF2">
        <v>733</v>
      </c>
    </row>
    <row r="3" spans="1:69" x14ac:dyDescent="0.25">
      <c r="B3" t="s">
        <v>124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8</v>
      </c>
      <c r="Q3">
        <v>8</v>
      </c>
      <c r="R3">
        <v>26</v>
      </c>
      <c r="S3">
        <v>52</v>
      </c>
      <c r="T3">
        <v>52</v>
      </c>
      <c r="U3">
        <v>84</v>
      </c>
      <c r="V3">
        <v>122</v>
      </c>
      <c r="W3">
        <v>136</v>
      </c>
      <c r="X3">
        <v>160</v>
      </c>
      <c r="Y3">
        <v>190</v>
      </c>
      <c r="Z3">
        <v>235</v>
      </c>
      <c r="AA3">
        <v>265</v>
      </c>
      <c r="AB3">
        <v>290</v>
      </c>
      <c r="AC3">
        <v>329</v>
      </c>
      <c r="AD3">
        <v>372</v>
      </c>
      <c r="AE3">
        <v>424</v>
      </c>
      <c r="AF3">
        <v>482</v>
      </c>
      <c r="AG3">
        <v>482</v>
      </c>
      <c r="AH3">
        <v>532</v>
      </c>
      <c r="AI3">
        <v>571</v>
      </c>
      <c r="AJ3">
        <v>640</v>
      </c>
      <c r="AK3">
        <v>736</v>
      </c>
      <c r="AL3">
        <v>746</v>
      </c>
      <c r="AM3">
        <v>746</v>
      </c>
      <c r="AN3">
        <v>833</v>
      </c>
      <c r="AO3">
        <v>877</v>
      </c>
      <c r="AP3">
        <v>921</v>
      </c>
      <c r="AQ3">
        <v>937</v>
      </c>
      <c r="AR3">
        <v>937</v>
      </c>
      <c r="AS3">
        <v>1013</v>
      </c>
      <c r="AT3">
        <v>1039</v>
      </c>
      <c r="AU3">
        <v>1039</v>
      </c>
      <c r="AV3">
        <v>1067</v>
      </c>
      <c r="AW3">
        <v>1135</v>
      </c>
      <c r="AX3">
        <v>1159</v>
      </c>
      <c r="AY3">
        <v>1201</v>
      </c>
      <c r="AZ3">
        <v>1248</v>
      </c>
      <c r="BA3">
        <v>1291</v>
      </c>
      <c r="BB3">
        <v>1339</v>
      </c>
      <c r="BC3">
        <v>1377</v>
      </c>
      <c r="BD3">
        <v>1473</v>
      </c>
      <c r="BE3">
        <v>1523</v>
      </c>
      <c r="BF3">
        <v>1596</v>
      </c>
    </row>
    <row r="4" spans="1:69" x14ac:dyDescent="0.25">
      <c r="B4" t="s">
        <v>46</v>
      </c>
      <c r="D4">
        <v>10</v>
      </c>
      <c r="E4">
        <v>18</v>
      </c>
      <c r="F4">
        <v>24</v>
      </c>
      <c r="G4">
        <v>37</v>
      </c>
      <c r="H4">
        <v>47</v>
      </c>
      <c r="I4">
        <v>66</v>
      </c>
      <c r="J4">
        <v>104</v>
      </c>
      <c r="K4">
        <v>112</v>
      </c>
      <c r="L4">
        <v>131</v>
      </c>
      <c r="M4">
        <v>182</v>
      </c>
      <c r="N4">
        <v>302</v>
      </c>
      <c r="O4">
        <v>361</v>
      </c>
      <c r="P4">
        <v>504</v>
      </c>
      <c r="Q4">
        <v>800</v>
      </c>
      <c r="R4">
        <v>959</v>
      </c>
      <c r="S4">
        <v>1132</v>
      </c>
      <c r="T4">
        <v>1332</v>
      </c>
      <c r="U4">
        <v>1646</v>
      </c>
      <c r="V4">
        <v>1843</v>
      </c>
      <c r="W4">
        <v>2649</v>
      </c>
      <c r="X4">
        <v>3024</v>
      </c>
      <c r="Y4">
        <v>3631</v>
      </c>
      <c r="Z4">
        <v>4486</v>
      </c>
      <c r="AA4">
        <v>5282</v>
      </c>
      <c r="AB4">
        <v>5888</v>
      </c>
      <c r="AC4">
        <v>7029</v>
      </c>
      <c r="AD4">
        <v>7697</v>
      </c>
      <c r="AE4">
        <v>8291</v>
      </c>
      <c r="AF4">
        <v>8813</v>
      </c>
      <c r="AG4">
        <v>9618</v>
      </c>
      <c r="AH4">
        <v>10182</v>
      </c>
      <c r="AI4">
        <v>10711</v>
      </c>
      <c r="AJ4">
        <v>11129</v>
      </c>
      <c r="AK4">
        <v>11525</v>
      </c>
      <c r="AL4">
        <v>11766</v>
      </c>
      <c r="AM4">
        <v>11983</v>
      </c>
      <c r="AN4">
        <v>12297</v>
      </c>
      <c r="AO4">
        <v>12640</v>
      </c>
      <c r="AP4">
        <v>12969</v>
      </c>
      <c r="AQ4">
        <v>13248</v>
      </c>
      <c r="AR4">
        <v>13560</v>
      </c>
      <c r="AS4">
        <v>13807</v>
      </c>
      <c r="AT4">
        <v>13937</v>
      </c>
      <c r="AU4">
        <v>14043</v>
      </c>
      <c r="AV4">
        <v>14234</v>
      </c>
      <c r="AW4">
        <v>14370</v>
      </c>
      <c r="AX4">
        <v>14448</v>
      </c>
      <c r="AY4">
        <v>14603</v>
      </c>
      <c r="AZ4">
        <v>14662</v>
      </c>
      <c r="BA4">
        <v>14710</v>
      </c>
      <c r="BB4">
        <v>14783</v>
      </c>
      <c r="BC4">
        <v>14833</v>
      </c>
      <c r="BD4">
        <v>14924</v>
      </c>
      <c r="BE4">
        <v>14985</v>
      </c>
      <c r="BF4">
        <v>15068</v>
      </c>
    </row>
    <row r="5" spans="1:69" x14ac:dyDescent="0.25">
      <c r="B5" t="s">
        <v>106</v>
      </c>
      <c r="D5">
        <v>3</v>
      </c>
      <c r="E5">
        <v>3</v>
      </c>
      <c r="F5">
        <v>3</v>
      </c>
      <c r="G5">
        <v>3</v>
      </c>
      <c r="H5">
        <v>3</v>
      </c>
      <c r="I5">
        <v>9</v>
      </c>
      <c r="J5">
        <v>9</v>
      </c>
      <c r="K5">
        <v>9</v>
      </c>
      <c r="L5">
        <v>9</v>
      </c>
      <c r="M5">
        <v>9</v>
      </c>
      <c r="N5">
        <v>9</v>
      </c>
      <c r="O5">
        <v>11</v>
      </c>
      <c r="P5">
        <v>11</v>
      </c>
      <c r="Q5">
        <v>19</v>
      </c>
      <c r="R5">
        <v>19</v>
      </c>
      <c r="S5">
        <v>19</v>
      </c>
      <c r="T5">
        <v>21</v>
      </c>
      <c r="U5">
        <v>34</v>
      </c>
      <c r="V5">
        <v>34</v>
      </c>
      <c r="W5">
        <v>44</v>
      </c>
      <c r="X5">
        <v>53</v>
      </c>
      <c r="Y5">
        <v>65</v>
      </c>
      <c r="Z5">
        <v>72</v>
      </c>
      <c r="AA5">
        <v>87</v>
      </c>
      <c r="AB5">
        <v>93</v>
      </c>
      <c r="AC5">
        <v>122</v>
      </c>
      <c r="AD5">
        <v>147</v>
      </c>
      <c r="AE5">
        <v>164</v>
      </c>
      <c r="AF5">
        <v>190</v>
      </c>
      <c r="AG5">
        <v>273</v>
      </c>
      <c r="AH5">
        <v>298</v>
      </c>
      <c r="AI5">
        <v>359</v>
      </c>
      <c r="AJ5">
        <v>400</v>
      </c>
      <c r="AK5">
        <v>443</v>
      </c>
      <c r="AL5">
        <v>512</v>
      </c>
      <c r="AM5">
        <v>584</v>
      </c>
      <c r="AN5">
        <v>641</v>
      </c>
      <c r="AO5">
        <v>717</v>
      </c>
      <c r="AP5">
        <v>822</v>
      </c>
      <c r="AQ5">
        <v>926</v>
      </c>
      <c r="AR5">
        <v>991</v>
      </c>
      <c r="AS5">
        <v>1058</v>
      </c>
      <c r="AT5">
        <v>1098</v>
      </c>
      <c r="AU5">
        <v>1148</v>
      </c>
      <c r="AV5">
        <v>1197</v>
      </c>
      <c r="AW5">
        <v>1253</v>
      </c>
      <c r="AX5">
        <v>1283</v>
      </c>
      <c r="AY5">
        <v>1340</v>
      </c>
      <c r="AZ5">
        <v>1373</v>
      </c>
      <c r="BA5">
        <v>1398</v>
      </c>
      <c r="BB5">
        <v>1436</v>
      </c>
      <c r="BC5">
        <v>1480</v>
      </c>
      <c r="BD5">
        <v>1518</v>
      </c>
      <c r="BE5">
        <v>1548</v>
      </c>
      <c r="BF5">
        <v>1592</v>
      </c>
    </row>
    <row r="6" spans="1:69" x14ac:dyDescent="0.25">
      <c r="B6" t="s">
        <v>113</v>
      </c>
      <c r="D6">
        <v>1</v>
      </c>
      <c r="E6">
        <v>1</v>
      </c>
      <c r="F6">
        <v>1</v>
      </c>
      <c r="G6">
        <v>6</v>
      </c>
      <c r="H6">
        <v>6</v>
      </c>
      <c r="I6">
        <v>6</v>
      </c>
      <c r="J6">
        <v>6</v>
      </c>
      <c r="K6">
        <v>6</v>
      </c>
      <c r="L6">
        <v>6</v>
      </c>
      <c r="M6">
        <v>9</v>
      </c>
      <c r="N6">
        <v>12</v>
      </c>
      <c r="O6">
        <v>12</v>
      </c>
      <c r="P6">
        <v>21</v>
      </c>
      <c r="Q6">
        <v>21</v>
      </c>
      <c r="R6">
        <v>36</v>
      </c>
      <c r="S6">
        <v>36</v>
      </c>
      <c r="T6">
        <v>36</v>
      </c>
      <c r="U6">
        <v>46</v>
      </c>
      <c r="V6">
        <v>46</v>
      </c>
      <c r="W6">
        <v>57</v>
      </c>
      <c r="X6">
        <v>76</v>
      </c>
      <c r="Y6">
        <v>76</v>
      </c>
      <c r="Z6">
        <v>81</v>
      </c>
      <c r="AA6">
        <v>81</v>
      </c>
      <c r="AB6">
        <v>86</v>
      </c>
      <c r="AC6">
        <v>86</v>
      </c>
      <c r="AD6">
        <v>94</v>
      </c>
      <c r="AE6">
        <v>94</v>
      </c>
      <c r="AF6">
        <v>94</v>
      </c>
      <c r="AG6">
        <v>152</v>
      </c>
      <c r="AH6">
        <v>152</v>
      </c>
      <c r="AI6">
        <v>192</v>
      </c>
      <c r="AJ6">
        <v>254</v>
      </c>
      <c r="AK6">
        <v>254</v>
      </c>
      <c r="AL6">
        <v>440</v>
      </c>
      <c r="AM6">
        <v>562</v>
      </c>
      <c r="AN6">
        <v>700</v>
      </c>
      <c r="AO6">
        <v>861</v>
      </c>
      <c r="AP6">
        <v>1066</v>
      </c>
      <c r="AQ6">
        <v>1066</v>
      </c>
      <c r="AR6">
        <v>1981</v>
      </c>
      <c r="AS6">
        <v>2226</v>
      </c>
      <c r="AT6">
        <v>2578</v>
      </c>
      <c r="AU6">
        <v>2919</v>
      </c>
      <c r="AV6">
        <v>3281</v>
      </c>
      <c r="AW6">
        <v>3728</v>
      </c>
      <c r="AX6">
        <v>4204</v>
      </c>
      <c r="AY6">
        <v>4779</v>
      </c>
      <c r="AZ6">
        <v>4779</v>
      </c>
      <c r="BA6">
        <v>4779</v>
      </c>
      <c r="BB6">
        <v>6264</v>
      </c>
      <c r="BC6">
        <v>6723</v>
      </c>
      <c r="BD6">
        <v>7281</v>
      </c>
      <c r="BE6">
        <v>8022</v>
      </c>
      <c r="BF6">
        <v>8773</v>
      </c>
    </row>
    <row r="7" spans="1:69" x14ac:dyDescent="0.25">
      <c r="B7" t="s">
        <v>114</v>
      </c>
      <c r="D7">
        <v>1</v>
      </c>
      <c r="E7">
        <v>8</v>
      </c>
      <c r="F7">
        <v>8</v>
      </c>
      <c r="G7">
        <v>23</v>
      </c>
      <c r="H7">
        <v>50</v>
      </c>
      <c r="I7">
        <v>109</v>
      </c>
      <c r="J7">
        <v>169</v>
      </c>
      <c r="K7">
        <v>200</v>
      </c>
      <c r="L7">
        <v>239</v>
      </c>
      <c r="M7">
        <v>267</v>
      </c>
      <c r="N7">
        <v>314</v>
      </c>
      <c r="O7">
        <v>314</v>
      </c>
      <c r="P7">
        <v>599</v>
      </c>
      <c r="Q7">
        <v>689</v>
      </c>
      <c r="R7">
        <v>1085</v>
      </c>
      <c r="S7">
        <v>1085</v>
      </c>
      <c r="T7">
        <v>1486</v>
      </c>
      <c r="U7">
        <v>1486</v>
      </c>
      <c r="V7">
        <v>1795</v>
      </c>
      <c r="W7">
        <v>2257</v>
      </c>
      <c r="X7">
        <v>2815</v>
      </c>
      <c r="Y7">
        <v>3401</v>
      </c>
      <c r="Z7">
        <v>3743</v>
      </c>
      <c r="AA7">
        <v>4269</v>
      </c>
      <c r="AB7">
        <v>4937</v>
      </c>
      <c r="AC7">
        <v>6235</v>
      </c>
      <c r="AD7">
        <v>7284</v>
      </c>
      <c r="AE7">
        <v>9134</v>
      </c>
      <c r="AF7">
        <v>10836</v>
      </c>
      <c r="AG7">
        <v>11899</v>
      </c>
      <c r="AH7">
        <v>12775</v>
      </c>
      <c r="AI7">
        <v>13964</v>
      </c>
      <c r="AJ7">
        <v>15348</v>
      </c>
      <c r="AK7">
        <v>16770</v>
      </c>
      <c r="AL7">
        <v>18431</v>
      </c>
      <c r="AM7">
        <v>19691</v>
      </c>
      <c r="AN7">
        <v>20814</v>
      </c>
      <c r="AO7">
        <v>22194</v>
      </c>
      <c r="AP7">
        <v>23403</v>
      </c>
      <c r="AQ7">
        <v>24983</v>
      </c>
      <c r="AR7">
        <v>26667</v>
      </c>
      <c r="AS7">
        <v>28018</v>
      </c>
      <c r="AT7">
        <v>29647</v>
      </c>
      <c r="AU7">
        <v>30589</v>
      </c>
      <c r="AV7">
        <v>31119</v>
      </c>
      <c r="AW7">
        <v>33573</v>
      </c>
      <c r="AX7">
        <v>34809</v>
      </c>
      <c r="AY7">
        <v>36138</v>
      </c>
      <c r="AZ7">
        <v>37183</v>
      </c>
      <c r="BA7">
        <v>38496</v>
      </c>
      <c r="BB7">
        <v>39983</v>
      </c>
      <c r="BC7">
        <v>40956</v>
      </c>
      <c r="BD7">
        <v>41889</v>
      </c>
      <c r="BE7">
        <v>42797</v>
      </c>
      <c r="BF7">
        <v>44293</v>
      </c>
    </row>
    <row r="8" spans="1:69" x14ac:dyDescent="0.25">
      <c r="B8" t="s">
        <v>131</v>
      </c>
      <c r="D8">
        <v>0</v>
      </c>
      <c r="E8">
        <v>0</v>
      </c>
      <c r="F8">
        <v>0</v>
      </c>
      <c r="G8">
        <v>2</v>
      </c>
      <c r="H8">
        <v>2</v>
      </c>
      <c r="I8">
        <v>2</v>
      </c>
      <c r="J8">
        <v>2</v>
      </c>
      <c r="K8">
        <v>0</v>
      </c>
      <c r="L8">
        <v>2</v>
      </c>
      <c r="M8">
        <v>4</v>
      </c>
      <c r="N8">
        <v>4</v>
      </c>
      <c r="O8">
        <v>4</v>
      </c>
      <c r="P8">
        <v>11</v>
      </c>
      <c r="Q8">
        <v>18</v>
      </c>
      <c r="R8">
        <v>18</v>
      </c>
      <c r="S8">
        <v>19</v>
      </c>
      <c r="T8">
        <v>19</v>
      </c>
      <c r="U8">
        <v>36</v>
      </c>
      <c r="V8">
        <v>44</v>
      </c>
      <c r="W8">
        <v>44</v>
      </c>
      <c r="X8">
        <v>92</v>
      </c>
      <c r="Y8">
        <v>125</v>
      </c>
      <c r="Z8">
        <v>131</v>
      </c>
      <c r="AA8">
        <v>164</v>
      </c>
      <c r="AB8">
        <v>173</v>
      </c>
      <c r="AC8">
        <v>213</v>
      </c>
      <c r="AD8">
        <v>233</v>
      </c>
      <c r="AE8">
        <v>269</v>
      </c>
      <c r="AF8">
        <v>325</v>
      </c>
      <c r="AG8">
        <v>359</v>
      </c>
      <c r="AH8">
        <v>413</v>
      </c>
      <c r="AI8">
        <v>464</v>
      </c>
      <c r="AJ8">
        <v>521</v>
      </c>
      <c r="AK8">
        <v>586</v>
      </c>
      <c r="AL8">
        <v>632</v>
      </c>
      <c r="AM8">
        <v>662</v>
      </c>
      <c r="AN8">
        <v>695</v>
      </c>
      <c r="AO8">
        <v>781</v>
      </c>
      <c r="AP8">
        <v>816</v>
      </c>
      <c r="AQ8">
        <v>875</v>
      </c>
      <c r="AR8">
        <v>901</v>
      </c>
      <c r="AS8">
        <v>948</v>
      </c>
      <c r="AT8">
        <v>1007</v>
      </c>
      <c r="AU8">
        <v>1034</v>
      </c>
      <c r="AV8">
        <v>1086</v>
      </c>
      <c r="AW8">
        <v>1116</v>
      </c>
      <c r="AX8">
        <v>1169</v>
      </c>
      <c r="AY8">
        <v>1210</v>
      </c>
      <c r="AZ8">
        <v>1268</v>
      </c>
      <c r="BA8">
        <v>1286</v>
      </c>
      <c r="BB8">
        <v>1300</v>
      </c>
      <c r="BC8">
        <v>1340</v>
      </c>
      <c r="BD8">
        <v>1367</v>
      </c>
      <c r="BE8">
        <v>1413</v>
      </c>
      <c r="BF8">
        <v>1428</v>
      </c>
    </row>
    <row r="9" spans="1:69" x14ac:dyDescent="0.25">
      <c r="B9" t="s">
        <v>137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2</v>
      </c>
      <c r="K9">
        <v>4</v>
      </c>
      <c r="L9">
        <v>4</v>
      </c>
      <c r="M9">
        <v>10</v>
      </c>
      <c r="N9">
        <v>7</v>
      </c>
      <c r="O9">
        <v>7</v>
      </c>
      <c r="P9">
        <v>7</v>
      </c>
      <c r="Q9">
        <v>43</v>
      </c>
      <c r="R9">
        <v>51</v>
      </c>
      <c r="S9">
        <v>67</v>
      </c>
      <c r="T9">
        <v>81</v>
      </c>
      <c r="U9">
        <v>92</v>
      </c>
      <c r="V9">
        <v>94</v>
      </c>
      <c r="W9">
        <v>127</v>
      </c>
      <c r="X9">
        <v>163</v>
      </c>
      <c r="Y9">
        <v>185</v>
      </c>
      <c r="Z9">
        <v>201</v>
      </c>
      <c r="AA9">
        <v>220</v>
      </c>
      <c r="AB9">
        <v>242</v>
      </c>
      <c r="AC9">
        <v>264</v>
      </c>
      <c r="AD9">
        <v>293</v>
      </c>
      <c r="AE9">
        <v>331</v>
      </c>
      <c r="AF9">
        <v>346</v>
      </c>
      <c r="AG9">
        <v>359</v>
      </c>
      <c r="AH9">
        <v>399</v>
      </c>
      <c r="AI9">
        <v>422</v>
      </c>
      <c r="AJ9">
        <v>457</v>
      </c>
      <c r="AK9">
        <v>485</v>
      </c>
      <c r="AL9">
        <v>503</v>
      </c>
      <c r="AM9">
        <v>531</v>
      </c>
      <c r="AN9">
        <v>549</v>
      </c>
      <c r="AO9">
        <v>577</v>
      </c>
      <c r="AP9">
        <v>593</v>
      </c>
      <c r="AQ9">
        <v>624</v>
      </c>
      <c r="AR9">
        <v>635</v>
      </c>
      <c r="AS9">
        <v>661</v>
      </c>
      <c r="AT9">
        <v>675</v>
      </c>
      <c r="AU9">
        <v>685</v>
      </c>
      <c r="AV9">
        <v>713</v>
      </c>
      <c r="AW9">
        <v>747</v>
      </c>
      <c r="AX9">
        <v>800</v>
      </c>
      <c r="AY9">
        <v>846</v>
      </c>
      <c r="AZ9">
        <v>878</v>
      </c>
      <c r="BA9">
        <v>915</v>
      </c>
      <c r="BB9">
        <v>929</v>
      </c>
      <c r="BC9">
        <v>975</v>
      </c>
      <c r="BD9">
        <v>1024</v>
      </c>
      <c r="BE9">
        <v>1097</v>
      </c>
      <c r="BF9">
        <v>1188</v>
      </c>
    </row>
    <row r="10" spans="1:69" x14ac:dyDescent="0.25">
      <c r="B10" t="s">
        <v>103</v>
      </c>
      <c r="D10">
        <v>7</v>
      </c>
      <c r="E10">
        <v>8</v>
      </c>
      <c r="F10">
        <v>9</v>
      </c>
      <c r="G10">
        <v>9</v>
      </c>
      <c r="H10">
        <v>10</v>
      </c>
      <c r="I10">
        <v>11</v>
      </c>
      <c r="J10">
        <v>11</v>
      </c>
      <c r="K10">
        <v>11</v>
      </c>
      <c r="L10">
        <v>12</v>
      </c>
      <c r="M10">
        <v>16</v>
      </c>
      <c r="N10">
        <v>16</v>
      </c>
      <c r="O10">
        <v>16</v>
      </c>
      <c r="P10">
        <v>27</v>
      </c>
      <c r="Q10">
        <v>37</v>
      </c>
      <c r="R10">
        <v>49</v>
      </c>
      <c r="S10">
        <v>56</v>
      </c>
      <c r="T10">
        <v>65</v>
      </c>
      <c r="U10">
        <v>81</v>
      </c>
      <c r="V10">
        <v>81</v>
      </c>
      <c r="W10">
        <v>126</v>
      </c>
      <c r="X10">
        <v>206</v>
      </c>
      <c r="Y10">
        <v>235</v>
      </c>
      <c r="Z10">
        <v>306</v>
      </c>
      <c r="AA10">
        <v>382</v>
      </c>
      <c r="AB10">
        <v>418</v>
      </c>
      <c r="AC10">
        <v>495</v>
      </c>
      <c r="AD10">
        <v>586</v>
      </c>
      <c r="AE10">
        <v>657</v>
      </c>
      <c r="AF10">
        <v>713</v>
      </c>
      <c r="AG10">
        <v>790</v>
      </c>
      <c r="AH10">
        <v>867</v>
      </c>
      <c r="AI10">
        <v>963</v>
      </c>
      <c r="AJ10">
        <v>1011</v>
      </c>
      <c r="AK10">
        <v>1079</v>
      </c>
      <c r="AL10">
        <v>1126</v>
      </c>
      <c r="AM10">
        <v>1182</v>
      </c>
      <c r="AN10">
        <v>1222</v>
      </c>
      <c r="AO10">
        <v>1282</v>
      </c>
      <c r="AP10">
        <v>1343</v>
      </c>
      <c r="AQ10">
        <v>1407</v>
      </c>
      <c r="AR10">
        <v>1495</v>
      </c>
      <c r="AS10">
        <v>1534</v>
      </c>
      <c r="AT10">
        <v>1600</v>
      </c>
      <c r="AU10">
        <v>1650</v>
      </c>
      <c r="AV10">
        <v>1704</v>
      </c>
      <c r="AW10">
        <v>1741</v>
      </c>
      <c r="AX10">
        <v>1791</v>
      </c>
      <c r="AY10">
        <v>1814</v>
      </c>
      <c r="AZ10">
        <v>1832</v>
      </c>
      <c r="BA10">
        <v>1871</v>
      </c>
      <c r="BB10">
        <v>1881</v>
      </c>
      <c r="BC10">
        <v>1908</v>
      </c>
      <c r="BD10">
        <v>1950</v>
      </c>
      <c r="BE10">
        <v>1981</v>
      </c>
      <c r="BF10">
        <v>2009</v>
      </c>
    </row>
    <row r="11" spans="1:69" x14ac:dyDescent="0.25">
      <c r="B11" t="s">
        <v>122</v>
      </c>
      <c r="D11">
        <v>3</v>
      </c>
      <c r="E11">
        <v>3</v>
      </c>
      <c r="F11">
        <v>5</v>
      </c>
      <c r="G11">
        <v>5</v>
      </c>
      <c r="H11">
        <v>0</v>
      </c>
      <c r="I11">
        <v>12</v>
      </c>
      <c r="J11">
        <v>26</v>
      </c>
      <c r="K11">
        <v>32</v>
      </c>
      <c r="L11">
        <v>38</v>
      </c>
      <c r="M11">
        <v>61</v>
      </c>
      <c r="N11">
        <v>94</v>
      </c>
      <c r="O11">
        <v>116</v>
      </c>
      <c r="P11">
        <v>150</v>
      </c>
      <c r="Q11">
        <v>214</v>
      </c>
      <c r="R11">
        <v>298</v>
      </c>
      <c r="S11">
        <v>383</v>
      </c>
      <c r="T11">
        <v>434</v>
      </c>
      <c r="U11">
        <v>522</v>
      </c>
      <c r="V11">
        <v>694</v>
      </c>
      <c r="W11">
        <v>904</v>
      </c>
      <c r="X11">
        <v>995</v>
      </c>
      <c r="Y11">
        <v>1165</v>
      </c>
      <c r="Z11">
        <v>1236</v>
      </c>
      <c r="AA11">
        <v>1394</v>
      </c>
      <c r="AB11">
        <v>1654</v>
      </c>
      <c r="AC11">
        <v>2062</v>
      </c>
      <c r="AD11">
        <v>2279</v>
      </c>
      <c r="AE11">
        <v>2663</v>
      </c>
      <c r="AF11">
        <v>2829</v>
      </c>
      <c r="AG11">
        <v>3002</v>
      </c>
      <c r="AH11">
        <v>3308</v>
      </c>
      <c r="AI11">
        <v>3589</v>
      </c>
      <c r="AJ11">
        <v>3858</v>
      </c>
      <c r="AK11">
        <v>4190</v>
      </c>
      <c r="AL11">
        <v>4472</v>
      </c>
      <c r="AM11">
        <v>4587</v>
      </c>
      <c r="AN11">
        <v>4822</v>
      </c>
      <c r="AO11">
        <v>5017</v>
      </c>
      <c r="AP11">
        <v>5312</v>
      </c>
      <c r="AQ11">
        <v>5569</v>
      </c>
      <c r="AR11">
        <v>5732</v>
      </c>
      <c r="AS11">
        <v>5902</v>
      </c>
      <c r="AT11">
        <v>5991</v>
      </c>
      <c r="AU11">
        <v>6059</v>
      </c>
      <c r="AV11">
        <v>6141</v>
      </c>
      <c r="AW11">
        <v>6303</v>
      </c>
      <c r="AX11">
        <v>6433</v>
      </c>
      <c r="AY11">
        <v>6549</v>
      </c>
      <c r="AZ11">
        <v>6654</v>
      </c>
      <c r="BA11">
        <v>6787</v>
      </c>
      <c r="BB11">
        <v>6914</v>
      </c>
      <c r="BC11">
        <v>7041</v>
      </c>
      <c r="BD11">
        <v>7136</v>
      </c>
      <c r="BE11">
        <v>7188</v>
      </c>
      <c r="BF11">
        <v>7273</v>
      </c>
    </row>
    <row r="12" spans="1:69" x14ac:dyDescent="0.25">
      <c r="B12" t="s">
        <v>107</v>
      </c>
      <c r="D12">
        <v>4</v>
      </c>
      <c r="E12">
        <v>5</v>
      </c>
      <c r="F12">
        <v>8</v>
      </c>
      <c r="G12">
        <v>10</v>
      </c>
      <c r="H12">
        <v>18</v>
      </c>
      <c r="I12">
        <v>23</v>
      </c>
      <c r="J12">
        <v>31</v>
      </c>
      <c r="K12">
        <v>36</v>
      </c>
      <c r="L12">
        <v>90</v>
      </c>
      <c r="M12">
        <v>262</v>
      </c>
      <c r="N12">
        <v>615</v>
      </c>
      <c r="O12">
        <v>674</v>
      </c>
      <c r="P12">
        <v>801</v>
      </c>
      <c r="Q12">
        <v>827</v>
      </c>
      <c r="R12">
        <v>898</v>
      </c>
      <c r="S12">
        <v>960</v>
      </c>
      <c r="T12">
        <v>977</v>
      </c>
      <c r="U12">
        <v>1044</v>
      </c>
      <c r="V12">
        <v>1132</v>
      </c>
      <c r="W12">
        <v>1255</v>
      </c>
      <c r="X12">
        <v>1326</v>
      </c>
      <c r="Y12">
        <v>1395</v>
      </c>
      <c r="Z12">
        <v>1460</v>
      </c>
      <c r="AA12">
        <v>1591</v>
      </c>
      <c r="AB12">
        <v>1724</v>
      </c>
      <c r="AC12">
        <v>1877</v>
      </c>
      <c r="AD12">
        <v>2046</v>
      </c>
      <c r="AE12">
        <v>2201</v>
      </c>
      <c r="AF12">
        <v>2395</v>
      </c>
      <c r="AG12">
        <v>2577</v>
      </c>
      <c r="AH12">
        <v>2860</v>
      </c>
      <c r="AI12">
        <v>3107</v>
      </c>
      <c r="AJ12">
        <v>3386</v>
      </c>
      <c r="AK12">
        <v>3757</v>
      </c>
      <c r="AL12">
        <v>4077</v>
      </c>
      <c r="AM12">
        <v>4369</v>
      </c>
      <c r="AN12">
        <v>4681</v>
      </c>
      <c r="AO12">
        <v>5071</v>
      </c>
      <c r="AP12">
        <v>5402</v>
      </c>
      <c r="AQ12">
        <v>5635</v>
      </c>
      <c r="AR12">
        <v>5819</v>
      </c>
      <c r="AS12">
        <v>5996</v>
      </c>
      <c r="AT12">
        <v>6174</v>
      </c>
      <c r="AU12">
        <v>6318</v>
      </c>
      <c r="AV12">
        <v>6511</v>
      </c>
      <c r="AW12">
        <v>6681</v>
      </c>
      <c r="AX12">
        <v>6879</v>
      </c>
      <c r="AY12">
        <v>7073</v>
      </c>
      <c r="AZ12">
        <v>7242</v>
      </c>
      <c r="BA12">
        <v>7384</v>
      </c>
      <c r="BB12">
        <v>7515</v>
      </c>
      <c r="BC12">
        <v>7695</v>
      </c>
      <c r="BD12">
        <v>7912</v>
      </c>
      <c r="BE12">
        <v>8073</v>
      </c>
      <c r="BF12">
        <v>8210</v>
      </c>
    </row>
    <row r="13" spans="1:69" x14ac:dyDescent="0.25">
      <c r="B13" t="s">
        <v>115</v>
      </c>
      <c r="D13">
        <v>1</v>
      </c>
      <c r="E13">
        <v>1</v>
      </c>
      <c r="F13">
        <v>2</v>
      </c>
      <c r="G13">
        <v>2</v>
      </c>
      <c r="H13">
        <v>3</v>
      </c>
      <c r="I13">
        <v>10</v>
      </c>
      <c r="J13">
        <v>10</v>
      </c>
      <c r="K13">
        <v>10</v>
      </c>
      <c r="L13">
        <v>10</v>
      </c>
      <c r="M13">
        <v>13</v>
      </c>
      <c r="N13">
        <v>13</v>
      </c>
      <c r="O13">
        <v>13</v>
      </c>
      <c r="P13">
        <v>79</v>
      </c>
      <c r="Q13">
        <v>79</v>
      </c>
      <c r="R13">
        <v>205</v>
      </c>
      <c r="S13">
        <v>205</v>
      </c>
      <c r="T13">
        <v>225</v>
      </c>
      <c r="U13">
        <v>258</v>
      </c>
      <c r="V13">
        <v>267</v>
      </c>
      <c r="W13">
        <v>283</v>
      </c>
      <c r="X13">
        <v>306</v>
      </c>
      <c r="Y13">
        <v>326</v>
      </c>
      <c r="Z13">
        <v>352</v>
      </c>
      <c r="AA13">
        <v>369</v>
      </c>
      <c r="AB13">
        <v>404</v>
      </c>
      <c r="AC13">
        <v>538</v>
      </c>
      <c r="AD13">
        <v>575</v>
      </c>
      <c r="AE13">
        <v>640</v>
      </c>
      <c r="AF13">
        <v>679</v>
      </c>
      <c r="AG13">
        <v>715</v>
      </c>
      <c r="AH13">
        <v>745</v>
      </c>
      <c r="AI13">
        <v>779</v>
      </c>
      <c r="AJ13">
        <v>858</v>
      </c>
      <c r="AK13">
        <v>961</v>
      </c>
      <c r="AL13">
        <v>1018</v>
      </c>
      <c r="AM13">
        <v>1097</v>
      </c>
      <c r="AN13">
        <v>1108</v>
      </c>
      <c r="AO13">
        <v>1149</v>
      </c>
      <c r="AP13">
        <v>1185</v>
      </c>
      <c r="AQ13">
        <v>1207</v>
      </c>
      <c r="AR13">
        <v>1258</v>
      </c>
      <c r="AS13">
        <v>1304</v>
      </c>
      <c r="AT13">
        <v>1309</v>
      </c>
      <c r="AU13">
        <v>1332</v>
      </c>
      <c r="AV13">
        <v>1373</v>
      </c>
      <c r="AW13">
        <v>1402</v>
      </c>
      <c r="AX13">
        <v>1434</v>
      </c>
      <c r="AY13">
        <v>1459</v>
      </c>
      <c r="AZ13">
        <v>1512</v>
      </c>
      <c r="BA13">
        <v>1528</v>
      </c>
      <c r="BB13">
        <v>1535</v>
      </c>
      <c r="BC13">
        <v>1552</v>
      </c>
      <c r="BD13">
        <v>1559</v>
      </c>
      <c r="BE13">
        <v>1592</v>
      </c>
      <c r="BF13">
        <v>1605</v>
      </c>
    </row>
    <row r="14" spans="1:69" x14ac:dyDescent="0.25">
      <c r="B14" t="s">
        <v>111</v>
      </c>
      <c r="D14">
        <v>6</v>
      </c>
      <c r="E14">
        <v>7</v>
      </c>
      <c r="F14">
        <v>7</v>
      </c>
      <c r="G14">
        <v>7</v>
      </c>
      <c r="H14">
        <v>12</v>
      </c>
      <c r="I14">
        <v>19</v>
      </c>
      <c r="J14">
        <v>19</v>
      </c>
      <c r="K14">
        <v>30</v>
      </c>
      <c r="L14">
        <v>40</v>
      </c>
      <c r="M14">
        <v>40</v>
      </c>
      <c r="N14">
        <v>40</v>
      </c>
      <c r="O14">
        <v>109</v>
      </c>
      <c r="P14">
        <v>109</v>
      </c>
      <c r="Q14">
        <v>210</v>
      </c>
      <c r="R14">
        <v>267</v>
      </c>
      <c r="S14">
        <v>272</v>
      </c>
      <c r="T14">
        <v>319</v>
      </c>
      <c r="U14">
        <v>359</v>
      </c>
      <c r="V14">
        <v>369</v>
      </c>
      <c r="W14">
        <v>450</v>
      </c>
      <c r="X14">
        <v>521</v>
      </c>
      <c r="Y14">
        <v>626</v>
      </c>
      <c r="Z14">
        <v>700</v>
      </c>
      <c r="AA14">
        <v>792</v>
      </c>
      <c r="AB14">
        <v>880</v>
      </c>
      <c r="AC14">
        <v>958</v>
      </c>
      <c r="AD14">
        <v>1025</v>
      </c>
      <c r="AE14">
        <v>1218</v>
      </c>
      <c r="AF14">
        <v>1218</v>
      </c>
      <c r="AG14">
        <v>1313</v>
      </c>
      <c r="AH14">
        <v>1384</v>
      </c>
      <c r="AI14">
        <v>1446</v>
      </c>
      <c r="AJ14">
        <v>1518</v>
      </c>
      <c r="AK14">
        <v>1615</v>
      </c>
      <c r="AL14">
        <v>1882</v>
      </c>
      <c r="AM14">
        <v>1927</v>
      </c>
      <c r="AN14">
        <v>2176</v>
      </c>
      <c r="AO14">
        <v>2308</v>
      </c>
      <c r="AP14">
        <v>2487</v>
      </c>
      <c r="AQ14">
        <v>2605</v>
      </c>
      <c r="AR14">
        <v>2769</v>
      </c>
      <c r="AS14">
        <v>2905</v>
      </c>
      <c r="AT14">
        <v>2974</v>
      </c>
      <c r="AU14">
        <v>3064</v>
      </c>
      <c r="AV14">
        <v>3161</v>
      </c>
      <c r="AW14">
        <v>3237</v>
      </c>
      <c r="AX14">
        <v>3369</v>
      </c>
      <c r="AY14">
        <v>3489</v>
      </c>
      <c r="AZ14">
        <v>3681</v>
      </c>
      <c r="BA14">
        <v>3783</v>
      </c>
      <c r="BB14">
        <v>3868</v>
      </c>
      <c r="BC14">
        <v>4014</v>
      </c>
      <c r="BD14">
        <v>4129</v>
      </c>
      <c r="BE14">
        <v>4284</v>
      </c>
      <c r="BF14">
        <v>4395</v>
      </c>
    </row>
    <row r="15" spans="1:69" x14ac:dyDescent="0.25">
      <c r="B15" t="s">
        <v>96</v>
      </c>
      <c r="D15">
        <v>100</v>
      </c>
      <c r="E15">
        <v>191</v>
      </c>
      <c r="F15">
        <v>212</v>
      </c>
      <c r="G15">
        <v>282</v>
      </c>
      <c r="H15">
        <v>420</v>
      </c>
      <c r="I15">
        <v>613</v>
      </c>
      <c r="J15">
        <v>706</v>
      </c>
      <c r="K15">
        <v>1116</v>
      </c>
      <c r="L15">
        <v>1402</v>
      </c>
      <c r="M15">
        <v>1774</v>
      </c>
      <c r="N15">
        <v>2269</v>
      </c>
      <c r="O15">
        <v>2860</v>
      </c>
      <c r="P15">
        <v>3640</v>
      </c>
      <c r="Q15">
        <v>4469</v>
      </c>
      <c r="R15">
        <v>5380</v>
      </c>
      <c r="S15">
        <v>6573</v>
      </c>
      <c r="T15">
        <v>7652</v>
      </c>
      <c r="U15">
        <v>9043</v>
      </c>
      <c r="V15">
        <v>10877</v>
      </c>
      <c r="W15">
        <v>12475</v>
      </c>
      <c r="X15">
        <v>14296</v>
      </c>
      <c r="Y15">
        <v>15821</v>
      </c>
      <c r="Z15">
        <v>19615</v>
      </c>
      <c r="AA15">
        <v>22025</v>
      </c>
      <c r="AB15">
        <v>24920</v>
      </c>
      <c r="AC15">
        <v>28786</v>
      </c>
      <c r="AD15">
        <v>32542</v>
      </c>
      <c r="AE15">
        <v>37145</v>
      </c>
      <c r="AF15">
        <v>39642</v>
      </c>
      <c r="AG15">
        <v>43977</v>
      </c>
      <c r="AH15">
        <v>51477</v>
      </c>
      <c r="AI15">
        <v>56261</v>
      </c>
      <c r="AJ15">
        <v>58327</v>
      </c>
      <c r="AK15">
        <v>63536</v>
      </c>
      <c r="AL15">
        <v>67757</v>
      </c>
      <c r="AM15">
        <v>69607</v>
      </c>
      <c r="AN15">
        <v>73488</v>
      </c>
      <c r="AO15">
        <v>77226</v>
      </c>
      <c r="AP15">
        <v>81095</v>
      </c>
      <c r="AQ15">
        <v>85351</v>
      </c>
      <c r="AR15">
        <v>89683</v>
      </c>
      <c r="AS15">
        <v>92787</v>
      </c>
      <c r="AT15">
        <v>94382</v>
      </c>
      <c r="AU15">
        <v>97050</v>
      </c>
      <c r="AV15">
        <v>102533</v>
      </c>
      <c r="AW15">
        <v>105155</v>
      </c>
      <c r="AX15">
        <v>107778</v>
      </c>
      <c r="AY15">
        <v>108163</v>
      </c>
      <c r="AZ15">
        <v>110721</v>
      </c>
      <c r="BA15">
        <v>111463</v>
      </c>
      <c r="BB15">
        <v>113513</v>
      </c>
      <c r="BC15">
        <v>116151</v>
      </c>
      <c r="BD15">
        <v>117961</v>
      </c>
      <c r="BE15">
        <v>119583</v>
      </c>
      <c r="BF15">
        <v>121338</v>
      </c>
    </row>
    <row r="16" spans="1:69" x14ac:dyDescent="0.25">
      <c r="B16" t="s">
        <v>108</v>
      </c>
      <c r="D16">
        <v>3</v>
      </c>
      <c r="E16">
        <v>3</v>
      </c>
      <c r="F16">
        <v>3</v>
      </c>
      <c r="G16">
        <v>3</v>
      </c>
      <c r="H16">
        <v>9</v>
      </c>
      <c r="I16">
        <v>9</v>
      </c>
      <c r="J16">
        <v>12</v>
      </c>
      <c r="K16">
        <v>13</v>
      </c>
      <c r="L16">
        <v>15</v>
      </c>
      <c r="M16">
        <v>23</v>
      </c>
      <c r="N16">
        <v>23</v>
      </c>
      <c r="O16">
        <v>25</v>
      </c>
      <c r="P16">
        <v>25</v>
      </c>
      <c r="Q16">
        <v>30</v>
      </c>
      <c r="R16">
        <v>33</v>
      </c>
      <c r="S16">
        <v>33</v>
      </c>
      <c r="T16">
        <v>34</v>
      </c>
      <c r="U16">
        <v>38</v>
      </c>
      <c r="V16">
        <v>38</v>
      </c>
      <c r="W16">
        <v>43</v>
      </c>
      <c r="X16">
        <v>49</v>
      </c>
      <c r="Y16">
        <v>54</v>
      </c>
      <c r="Z16">
        <v>67</v>
      </c>
      <c r="AA16">
        <v>73</v>
      </c>
      <c r="AB16">
        <v>77</v>
      </c>
      <c r="AC16">
        <v>81</v>
      </c>
      <c r="AD16">
        <v>85</v>
      </c>
      <c r="AE16">
        <v>90</v>
      </c>
      <c r="AF16">
        <v>98</v>
      </c>
      <c r="AG16">
        <v>103</v>
      </c>
      <c r="AH16">
        <v>115</v>
      </c>
      <c r="AI16">
        <v>121</v>
      </c>
      <c r="AJ16">
        <v>148</v>
      </c>
      <c r="AK16">
        <v>157</v>
      </c>
      <c r="AL16">
        <v>170</v>
      </c>
      <c r="AM16">
        <v>188</v>
      </c>
      <c r="AN16">
        <v>195</v>
      </c>
      <c r="AO16">
        <v>208</v>
      </c>
      <c r="AP16">
        <v>214</v>
      </c>
      <c r="AQ16">
        <v>230</v>
      </c>
      <c r="AR16">
        <v>233</v>
      </c>
      <c r="AS16">
        <v>252</v>
      </c>
      <c r="AT16">
        <v>266</v>
      </c>
      <c r="AU16">
        <v>296</v>
      </c>
      <c r="AV16">
        <v>306</v>
      </c>
      <c r="AW16">
        <v>336</v>
      </c>
      <c r="AX16">
        <v>370</v>
      </c>
      <c r="AY16">
        <v>385</v>
      </c>
      <c r="AZ16">
        <v>394</v>
      </c>
      <c r="BA16">
        <v>399</v>
      </c>
      <c r="BB16">
        <v>408</v>
      </c>
      <c r="BC16">
        <v>411</v>
      </c>
      <c r="BD16">
        <v>420</v>
      </c>
      <c r="BE16">
        <v>431</v>
      </c>
      <c r="BF16">
        <v>456</v>
      </c>
    </row>
    <row r="17" spans="2:58" x14ac:dyDescent="0.25">
      <c r="B17" t="s">
        <v>97</v>
      </c>
      <c r="D17">
        <v>129</v>
      </c>
      <c r="E17">
        <v>157</v>
      </c>
      <c r="F17">
        <v>196</v>
      </c>
      <c r="G17">
        <v>262</v>
      </c>
      <c r="H17">
        <v>534</v>
      </c>
      <c r="I17">
        <v>639</v>
      </c>
      <c r="J17">
        <v>795</v>
      </c>
      <c r="K17">
        <v>1112</v>
      </c>
      <c r="L17">
        <v>1139</v>
      </c>
      <c r="M17">
        <v>1296</v>
      </c>
      <c r="N17">
        <v>1567</v>
      </c>
      <c r="O17">
        <v>2369</v>
      </c>
      <c r="P17">
        <v>3062</v>
      </c>
      <c r="Q17">
        <v>3795</v>
      </c>
      <c r="R17">
        <v>4838</v>
      </c>
      <c r="S17">
        <v>6012</v>
      </c>
      <c r="T17">
        <v>7156</v>
      </c>
      <c r="U17">
        <v>8198</v>
      </c>
      <c r="V17">
        <v>10999</v>
      </c>
      <c r="W17">
        <v>18323</v>
      </c>
      <c r="X17">
        <v>21463</v>
      </c>
      <c r="Y17">
        <v>24774</v>
      </c>
      <c r="Z17">
        <v>29212</v>
      </c>
      <c r="AA17">
        <v>31554</v>
      </c>
      <c r="AB17">
        <v>36508</v>
      </c>
      <c r="AC17">
        <v>42288</v>
      </c>
      <c r="AD17">
        <v>48582</v>
      </c>
      <c r="AE17">
        <v>52547</v>
      </c>
      <c r="AF17">
        <v>57298</v>
      </c>
      <c r="AG17">
        <v>61913</v>
      </c>
      <c r="AH17">
        <v>67366</v>
      </c>
      <c r="AI17">
        <v>73522</v>
      </c>
      <c r="AJ17">
        <v>79696</v>
      </c>
      <c r="AK17">
        <v>85778</v>
      </c>
      <c r="AL17">
        <v>91714</v>
      </c>
      <c r="AM17">
        <v>95391</v>
      </c>
      <c r="AN17">
        <v>99225</v>
      </c>
      <c r="AO17">
        <v>103228</v>
      </c>
      <c r="AP17">
        <v>108202</v>
      </c>
      <c r="AQ17">
        <v>113525</v>
      </c>
      <c r="AR17">
        <v>117658</v>
      </c>
      <c r="AS17">
        <v>120479</v>
      </c>
      <c r="AT17">
        <v>123016</v>
      </c>
      <c r="AU17">
        <v>125098</v>
      </c>
      <c r="AV17">
        <v>127584</v>
      </c>
      <c r="AW17">
        <v>130450</v>
      </c>
      <c r="AX17">
        <v>133830</v>
      </c>
      <c r="AY17">
        <v>137439</v>
      </c>
      <c r="AZ17">
        <v>139897</v>
      </c>
      <c r="BA17">
        <v>141672</v>
      </c>
      <c r="BB17">
        <v>143457</v>
      </c>
      <c r="BC17">
        <v>145694</v>
      </c>
      <c r="BD17">
        <v>148046</v>
      </c>
      <c r="BE17">
        <v>150383</v>
      </c>
      <c r="BF17">
        <v>152438</v>
      </c>
    </row>
    <row r="18" spans="2:58" x14ac:dyDescent="0.25">
      <c r="B18" t="s">
        <v>109</v>
      </c>
      <c r="D18">
        <v>7</v>
      </c>
      <c r="E18">
        <v>7</v>
      </c>
      <c r="F18">
        <v>7</v>
      </c>
      <c r="G18">
        <v>9</v>
      </c>
      <c r="H18">
        <v>32</v>
      </c>
      <c r="I18">
        <v>32</v>
      </c>
      <c r="J18">
        <v>66</v>
      </c>
      <c r="K18">
        <v>73</v>
      </c>
      <c r="L18">
        <v>73</v>
      </c>
      <c r="M18">
        <v>89</v>
      </c>
      <c r="N18">
        <v>98</v>
      </c>
      <c r="O18">
        <v>98</v>
      </c>
      <c r="P18">
        <v>98</v>
      </c>
      <c r="Q18">
        <v>228</v>
      </c>
      <c r="R18">
        <v>331</v>
      </c>
      <c r="S18">
        <v>331</v>
      </c>
      <c r="T18">
        <v>387</v>
      </c>
      <c r="U18">
        <v>418</v>
      </c>
      <c r="V18">
        <v>418</v>
      </c>
      <c r="W18">
        <v>495</v>
      </c>
      <c r="X18">
        <v>530</v>
      </c>
      <c r="Y18">
        <v>624</v>
      </c>
      <c r="Z18">
        <v>695</v>
      </c>
      <c r="AA18">
        <v>743</v>
      </c>
      <c r="AB18">
        <v>821</v>
      </c>
      <c r="AC18">
        <v>892</v>
      </c>
      <c r="AD18">
        <v>966</v>
      </c>
      <c r="AE18">
        <v>1061</v>
      </c>
      <c r="AF18">
        <v>1156</v>
      </c>
      <c r="AG18">
        <v>1212</v>
      </c>
      <c r="AH18">
        <v>1314</v>
      </c>
      <c r="AI18">
        <v>1375</v>
      </c>
      <c r="AJ18">
        <v>1514</v>
      </c>
      <c r="AK18">
        <v>1613</v>
      </c>
      <c r="AL18">
        <v>1673</v>
      </c>
      <c r="AM18">
        <v>1735</v>
      </c>
      <c r="AN18">
        <v>1755</v>
      </c>
      <c r="AO18">
        <v>1832</v>
      </c>
      <c r="AP18">
        <v>1884</v>
      </c>
      <c r="AQ18">
        <v>1955</v>
      </c>
      <c r="AR18">
        <v>2011</v>
      </c>
      <c r="AS18">
        <v>2081</v>
      </c>
      <c r="AT18">
        <v>2114</v>
      </c>
      <c r="AU18">
        <v>2145</v>
      </c>
      <c r="AV18">
        <v>2170</v>
      </c>
      <c r="AW18">
        <v>2192</v>
      </c>
      <c r="AX18">
        <v>2207</v>
      </c>
      <c r="AY18">
        <v>2207</v>
      </c>
      <c r="AZ18">
        <v>2207</v>
      </c>
      <c r="BA18">
        <v>2235</v>
      </c>
      <c r="BB18">
        <v>2245</v>
      </c>
      <c r="BC18">
        <v>2401</v>
      </c>
      <c r="BD18">
        <v>2408</v>
      </c>
      <c r="BE18">
        <v>2463</v>
      </c>
      <c r="BF18">
        <v>2490</v>
      </c>
    </row>
    <row r="19" spans="2:58" x14ac:dyDescent="0.25">
      <c r="B19" t="s">
        <v>138</v>
      </c>
      <c r="D19">
        <v>0</v>
      </c>
      <c r="E19">
        <v>0</v>
      </c>
      <c r="F19">
        <v>0</v>
      </c>
      <c r="G19">
        <v>0</v>
      </c>
      <c r="H19">
        <v>0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4</v>
      </c>
      <c r="AC19">
        <v>4</v>
      </c>
      <c r="AD19">
        <v>4</v>
      </c>
      <c r="AE19">
        <v>4</v>
      </c>
      <c r="AF19">
        <v>6</v>
      </c>
      <c r="AG19">
        <v>6</v>
      </c>
      <c r="AH19">
        <v>6</v>
      </c>
      <c r="AI19">
        <v>6</v>
      </c>
      <c r="AJ19">
        <v>7</v>
      </c>
      <c r="AK19">
        <v>7</v>
      </c>
      <c r="AL19">
        <v>7</v>
      </c>
      <c r="AM19">
        <v>7</v>
      </c>
      <c r="AN19">
        <v>7</v>
      </c>
      <c r="AO19">
        <v>7</v>
      </c>
      <c r="AP19">
        <v>8</v>
      </c>
      <c r="AQ19">
        <v>8</v>
      </c>
      <c r="AR19">
        <v>8</v>
      </c>
      <c r="AS19">
        <v>8</v>
      </c>
      <c r="AT19">
        <v>8</v>
      </c>
      <c r="AU19">
        <v>8</v>
      </c>
      <c r="AV19">
        <v>8</v>
      </c>
      <c r="AW19">
        <v>8</v>
      </c>
      <c r="AX19">
        <v>8</v>
      </c>
      <c r="AY19">
        <v>8</v>
      </c>
      <c r="AZ19">
        <v>8</v>
      </c>
      <c r="BA19">
        <v>8</v>
      </c>
      <c r="BB19">
        <v>9</v>
      </c>
      <c r="BC19">
        <v>9</v>
      </c>
      <c r="BD19">
        <v>9</v>
      </c>
      <c r="BE19">
        <v>9</v>
      </c>
      <c r="BF19">
        <v>9</v>
      </c>
    </row>
    <row r="20" spans="2:58" x14ac:dyDescent="0.25">
      <c r="B20" t="s">
        <v>132</v>
      </c>
      <c r="D20">
        <v>0</v>
      </c>
      <c r="E20">
        <v>0</v>
      </c>
      <c r="F20">
        <v>0</v>
      </c>
      <c r="G20">
        <v>2</v>
      </c>
      <c r="H20">
        <v>2</v>
      </c>
      <c r="I20">
        <v>5</v>
      </c>
      <c r="J20">
        <v>7</v>
      </c>
      <c r="K20">
        <v>9</v>
      </c>
      <c r="L20">
        <v>9</v>
      </c>
      <c r="M20">
        <v>13</v>
      </c>
      <c r="N20">
        <v>13</v>
      </c>
      <c r="O20">
        <v>16</v>
      </c>
      <c r="P20">
        <v>19</v>
      </c>
      <c r="Q20">
        <v>32</v>
      </c>
      <c r="R20">
        <v>39</v>
      </c>
      <c r="S20">
        <v>50</v>
      </c>
      <c r="T20">
        <v>50</v>
      </c>
      <c r="U20">
        <v>58</v>
      </c>
      <c r="V20">
        <v>73</v>
      </c>
      <c r="W20">
        <v>85</v>
      </c>
      <c r="X20">
        <v>131</v>
      </c>
      <c r="Y20">
        <v>167</v>
      </c>
      <c r="Z20">
        <v>187</v>
      </c>
      <c r="AA20">
        <v>226</v>
      </c>
      <c r="AB20">
        <v>261</v>
      </c>
      <c r="AC20">
        <v>300</v>
      </c>
      <c r="AD20">
        <v>343</v>
      </c>
      <c r="AE20">
        <v>408</v>
      </c>
      <c r="AF20">
        <v>447</v>
      </c>
      <c r="AG20">
        <v>447</v>
      </c>
      <c r="AH20">
        <v>492</v>
      </c>
      <c r="AI20">
        <v>525</v>
      </c>
      <c r="AJ20">
        <v>585</v>
      </c>
      <c r="AK20">
        <v>678</v>
      </c>
      <c r="AL20">
        <v>733</v>
      </c>
      <c r="AM20">
        <v>744</v>
      </c>
      <c r="AN20">
        <v>817</v>
      </c>
      <c r="AO20">
        <v>895</v>
      </c>
      <c r="AP20">
        <v>980</v>
      </c>
      <c r="AQ20">
        <v>1190</v>
      </c>
      <c r="AR20">
        <v>1310</v>
      </c>
      <c r="AS20">
        <v>1410</v>
      </c>
      <c r="AT20">
        <v>1458</v>
      </c>
      <c r="AU20">
        <v>1512</v>
      </c>
      <c r="AV20">
        <v>1579</v>
      </c>
      <c r="AW20">
        <v>1652</v>
      </c>
      <c r="AX20">
        <v>1763</v>
      </c>
      <c r="AY20">
        <v>1834</v>
      </c>
      <c r="AZ20">
        <v>1916</v>
      </c>
      <c r="BA20">
        <v>1984</v>
      </c>
      <c r="BB20">
        <v>2098</v>
      </c>
      <c r="BC20">
        <v>2168</v>
      </c>
      <c r="BD20">
        <v>2284</v>
      </c>
      <c r="BE20">
        <v>2383</v>
      </c>
      <c r="BF20">
        <v>2443</v>
      </c>
    </row>
    <row r="21" spans="2:58" x14ac:dyDescent="0.25">
      <c r="B21" t="s">
        <v>123</v>
      </c>
      <c r="D21">
        <v>2</v>
      </c>
      <c r="E21">
        <v>9</v>
      </c>
      <c r="F21">
        <v>16</v>
      </c>
      <c r="G21">
        <v>26</v>
      </c>
      <c r="H21">
        <v>26</v>
      </c>
      <c r="I21">
        <v>45</v>
      </c>
      <c r="J21">
        <v>45</v>
      </c>
      <c r="K21">
        <v>55</v>
      </c>
      <c r="L21">
        <v>55</v>
      </c>
      <c r="M21">
        <v>61</v>
      </c>
      <c r="N21">
        <v>61</v>
      </c>
      <c r="O21">
        <v>61</v>
      </c>
      <c r="P21">
        <v>61</v>
      </c>
      <c r="Q21">
        <v>138</v>
      </c>
      <c r="R21">
        <v>138</v>
      </c>
      <c r="S21">
        <v>199</v>
      </c>
      <c r="T21">
        <v>225</v>
      </c>
      <c r="U21">
        <v>250</v>
      </c>
      <c r="V21">
        <v>330</v>
      </c>
      <c r="W21">
        <v>409</v>
      </c>
      <c r="X21">
        <v>473</v>
      </c>
      <c r="Y21">
        <v>568</v>
      </c>
      <c r="Z21">
        <v>588</v>
      </c>
      <c r="AA21">
        <v>648</v>
      </c>
      <c r="AB21">
        <v>737</v>
      </c>
      <c r="AC21">
        <v>802</v>
      </c>
      <c r="AD21">
        <v>890</v>
      </c>
      <c r="AE21">
        <v>963</v>
      </c>
      <c r="AF21">
        <v>1020</v>
      </c>
      <c r="AG21">
        <v>1086</v>
      </c>
      <c r="AH21">
        <v>1135</v>
      </c>
      <c r="AI21">
        <v>1220</v>
      </c>
      <c r="AJ21">
        <v>1319</v>
      </c>
      <c r="AK21">
        <v>1364</v>
      </c>
      <c r="AL21">
        <v>1417</v>
      </c>
      <c r="AM21">
        <v>1486</v>
      </c>
      <c r="AN21">
        <v>1562</v>
      </c>
      <c r="AO21">
        <v>1586</v>
      </c>
      <c r="AP21">
        <v>1616</v>
      </c>
      <c r="AQ21">
        <v>1648</v>
      </c>
      <c r="AR21">
        <v>1675</v>
      </c>
      <c r="AS21">
        <v>1689</v>
      </c>
      <c r="AT21">
        <v>1701</v>
      </c>
      <c r="AU21">
        <v>1711</v>
      </c>
      <c r="AV21">
        <v>1720</v>
      </c>
      <c r="AW21">
        <v>1727</v>
      </c>
      <c r="AX21">
        <v>1739</v>
      </c>
      <c r="AY21">
        <v>1754</v>
      </c>
      <c r="AZ21">
        <v>1760</v>
      </c>
      <c r="BA21">
        <v>1771</v>
      </c>
      <c r="BB21">
        <v>1773</v>
      </c>
      <c r="BC21">
        <v>1778</v>
      </c>
      <c r="BD21">
        <v>1785</v>
      </c>
      <c r="BE21">
        <v>1789</v>
      </c>
      <c r="BF21">
        <v>1789</v>
      </c>
    </row>
    <row r="22" spans="2:58" x14ac:dyDescent="0.25">
      <c r="B22" t="s">
        <v>116</v>
      </c>
      <c r="D22">
        <v>1</v>
      </c>
      <c r="E22">
        <v>1</v>
      </c>
      <c r="F22">
        <v>2</v>
      </c>
      <c r="G22">
        <v>2</v>
      </c>
      <c r="H22">
        <v>14</v>
      </c>
      <c r="I22">
        <v>18</v>
      </c>
      <c r="J22">
        <v>19</v>
      </c>
      <c r="K22">
        <v>21</v>
      </c>
      <c r="L22">
        <v>24</v>
      </c>
      <c r="M22">
        <v>34</v>
      </c>
      <c r="N22">
        <v>43</v>
      </c>
      <c r="O22">
        <v>70</v>
      </c>
      <c r="P22">
        <v>90</v>
      </c>
      <c r="Q22">
        <v>129</v>
      </c>
      <c r="R22">
        <v>169</v>
      </c>
      <c r="S22">
        <v>223</v>
      </c>
      <c r="T22">
        <v>292</v>
      </c>
      <c r="U22">
        <v>292</v>
      </c>
      <c r="V22">
        <v>557</v>
      </c>
      <c r="W22">
        <v>683</v>
      </c>
      <c r="X22">
        <v>785</v>
      </c>
      <c r="Y22">
        <v>906</v>
      </c>
      <c r="Z22">
        <v>1125</v>
      </c>
      <c r="AA22">
        <v>1329</v>
      </c>
      <c r="AB22">
        <v>1564</v>
      </c>
      <c r="AC22">
        <v>1819</v>
      </c>
      <c r="AD22">
        <v>2121</v>
      </c>
      <c r="AE22">
        <v>2415</v>
      </c>
      <c r="AF22">
        <v>2615</v>
      </c>
      <c r="AG22">
        <v>2910</v>
      </c>
      <c r="AH22">
        <v>3235</v>
      </c>
      <c r="AI22">
        <v>3447</v>
      </c>
      <c r="AJ22">
        <v>3849</v>
      </c>
      <c r="AK22">
        <v>4273</v>
      </c>
      <c r="AL22">
        <v>4604</v>
      </c>
      <c r="AM22">
        <v>5111</v>
      </c>
      <c r="AN22">
        <v>5364</v>
      </c>
      <c r="AO22">
        <v>5709</v>
      </c>
      <c r="AP22">
        <v>6224</v>
      </c>
      <c r="AQ22">
        <v>7393</v>
      </c>
      <c r="AR22">
        <v>8089</v>
      </c>
      <c r="AS22">
        <v>8928</v>
      </c>
      <c r="AT22">
        <v>9655</v>
      </c>
      <c r="AU22">
        <v>10647</v>
      </c>
      <c r="AV22">
        <v>11479</v>
      </c>
      <c r="AW22">
        <v>12547</v>
      </c>
      <c r="AX22">
        <v>13271</v>
      </c>
      <c r="AY22">
        <v>13980</v>
      </c>
      <c r="AZ22">
        <v>14758</v>
      </c>
      <c r="BA22">
        <v>15251</v>
      </c>
      <c r="BB22">
        <v>15652</v>
      </c>
      <c r="BC22">
        <v>16040</v>
      </c>
      <c r="BD22">
        <v>16671</v>
      </c>
      <c r="BE22">
        <v>17607</v>
      </c>
      <c r="BF22">
        <v>18184</v>
      </c>
    </row>
    <row r="23" spans="2:58" x14ac:dyDescent="0.25">
      <c r="B23" t="s">
        <v>104</v>
      </c>
      <c r="D23">
        <v>7</v>
      </c>
      <c r="E23">
        <v>10</v>
      </c>
      <c r="F23">
        <v>12</v>
      </c>
      <c r="G23">
        <v>15</v>
      </c>
      <c r="H23">
        <v>15</v>
      </c>
      <c r="I23">
        <v>19</v>
      </c>
      <c r="J23">
        <v>25</v>
      </c>
      <c r="K23">
        <v>39</v>
      </c>
      <c r="L23">
        <v>39</v>
      </c>
      <c r="M23">
        <v>75</v>
      </c>
      <c r="N23">
        <v>75</v>
      </c>
      <c r="O23">
        <v>75</v>
      </c>
      <c r="P23">
        <v>100</v>
      </c>
      <c r="Q23">
        <v>178</v>
      </c>
      <c r="R23">
        <v>200</v>
      </c>
      <c r="S23">
        <v>250</v>
      </c>
      <c r="T23">
        <v>304</v>
      </c>
      <c r="U23">
        <v>427</v>
      </c>
      <c r="V23">
        <v>529</v>
      </c>
      <c r="W23">
        <v>712</v>
      </c>
      <c r="X23">
        <v>883</v>
      </c>
      <c r="Y23">
        <v>1071</v>
      </c>
      <c r="Z23">
        <v>1238</v>
      </c>
      <c r="AA23">
        <v>2170</v>
      </c>
      <c r="AB23">
        <v>2369</v>
      </c>
      <c r="AC23">
        <v>3035</v>
      </c>
      <c r="AD23">
        <v>3460</v>
      </c>
      <c r="AE23">
        <v>3865</v>
      </c>
      <c r="AF23">
        <v>4247</v>
      </c>
      <c r="AG23">
        <v>4831</v>
      </c>
      <c r="AH23">
        <v>5129</v>
      </c>
      <c r="AI23">
        <v>5591</v>
      </c>
      <c r="AJ23">
        <v>6211</v>
      </c>
      <c r="AK23">
        <v>7030</v>
      </c>
      <c r="AL23">
        <v>7589</v>
      </c>
      <c r="AM23">
        <v>8018</v>
      </c>
      <c r="AN23">
        <v>8611</v>
      </c>
      <c r="AO23">
        <v>9404</v>
      </c>
      <c r="AP23">
        <v>9404</v>
      </c>
      <c r="AQ23">
        <v>9755</v>
      </c>
      <c r="AR23">
        <v>10095</v>
      </c>
      <c r="AS23">
        <v>10525</v>
      </c>
      <c r="AT23">
        <v>10878</v>
      </c>
      <c r="AU23">
        <v>11235</v>
      </c>
      <c r="AV23">
        <v>11868</v>
      </c>
      <c r="AW23">
        <v>12200</v>
      </c>
      <c r="AX23">
        <v>12591</v>
      </c>
      <c r="AY23">
        <v>12855</v>
      </c>
      <c r="AZ23">
        <v>13107</v>
      </c>
      <c r="BA23">
        <v>13362</v>
      </c>
      <c r="BB23">
        <v>13883</v>
      </c>
      <c r="BC23">
        <v>13942</v>
      </c>
      <c r="BD23">
        <v>14498</v>
      </c>
      <c r="BE23">
        <v>14803</v>
      </c>
      <c r="BF23">
        <v>15028</v>
      </c>
    </row>
    <row r="24" spans="2:58" x14ac:dyDescent="0.25">
      <c r="B24" t="s">
        <v>128</v>
      </c>
      <c r="D24">
        <v>0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3</v>
      </c>
      <c r="L24">
        <v>6</v>
      </c>
      <c r="M24">
        <v>8</v>
      </c>
      <c r="N24">
        <v>16</v>
      </c>
      <c r="O24">
        <v>16</v>
      </c>
      <c r="P24">
        <v>16</v>
      </c>
      <c r="Q24">
        <v>30</v>
      </c>
      <c r="R24">
        <v>31</v>
      </c>
      <c r="S24">
        <v>36</v>
      </c>
      <c r="T24">
        <v>60</v>
      </c>
      <c r="U24">
        <v>71</v>
      </c>
      <c r="V24">
        <v>86</v>
      </c>
      <c r="W24">
        <v>111</v>
      </c>
      <c r="X24">
        <v>124</v>
      </c>
      <c r="Y24">
        <v>139</v>
      </c>
      <c r="Z24">
        <v>180</v>
      </c>
      <c r="AA24">
        <v>197</v>
      </c>
      <c r="AB24">
        <v>221</v>
      </c>
      <c r="AC24">
        <v>244</v>
      </c>
      <c r="AD24">
        <v>280</v>
      </c>
      <c r="AE24">
        <v>305</v>
      </c>
      <c r="AF24">
        <v>376</v>
      </c>
      <c r="AG24">
        <v>376</v>
      </c>
      <c r="AH24">
        <v>398</v>
      </c>
      <c r="AI24">
        <v>446</v>
      </c>
      <c r="AJ24">
        <v>458</v>
      </c>
      <c r="AK24">
        <v>493</v>
      </c>
      <c r="AL24">
        <v>509</v>
      </c>
      <c r="AM24">
        <v>533</v>
      </c>
      <c r="AN24">
        <v>542</v>
      </c>
      <c r="AO24">
        <v>548</v>
      </c>
      <c r="AP24">
        <v>577</v>
      </c>
      <c r="AQ24">
        <v>589</v>
      </c>
      <c r="AR24">
        <v>612</v>
      </c>
      <c r="AS24">
        <v>630</v>
      </c>
      <c r="AT24">
        <v>651</v>
      </c>
      <c r="AU24">
        <v>655</v>
      </c>
      <c r="AV24">
        <v>657</v>
      </c>
      <c r="AW24">
        <v>666</v>
      </c>
      <c r="AX24">
        <v>675</v>
      </c>
      <c r="AY24">
        <v>682</v>
      </c>
      <c r="AZ24">
        <v>712</v>
      </c>
      <c r="BA24">
        <v>727</v>
      </c>
      <c r="BB24">
        <v>739</v>
      </c>
      <c r="BC24">
        <v>748</v>
      </c>
      <c r="BD24">
        <v>761</v>
      </c>
      <c r="BE24">
        <v>778</v>
      </c>
      <c r="BF24">
        <v>784</v>
      </c>
    </row>
    <row r="25" spans="2:58" x14ac:dyDescent="0.25">
      <c r="B25" t="s">
        <v>134</v>
      </c>
      <c r="D25">
        <v>0</v>
      </c>
      <c r="E25">
        <v>0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4</v>
      </c>
      <c r="P25">
        <v>4</v>
      </c>
      <c r="Q25">
        <v>4</v>
      </c>
      <c r="R25">
        <v>7</v>
      </c>
      <c r="S25">
        <v>7</v>
      </c>
      <c r="T25">
        <v>7</v>
      </c>
      <c r="U25">
        <v>25</v>
      </c>
      <c r="V25">
        <v>25</v>
      </c>
      <c r="W25">
        <v>34</v>
      </c>
      <c r="X25">
        <v>36</v>
      </c>
      <c r="Y25">
        <v>46</v>
      </c>
      <c r="Z25">
        <v>46</v>
      </c>
      <c r="AA25">
        <v>47</v>
      </c>
      <c r="AB25">
        <v>51</v>
      </c>
      <c r="AC25">
        <v>56</v>
      </c>
      <c r="AD25">
        <v>60</v>
      </c>
      <c r="AE25">
        <v>61</v>
      </c>
      <c r="AF25">
        <v>62</v>
      </c>
      <c r="AG25">
        <v>64</v>
      </c>
      <c r="AH25">
        <v>68</v>
      </c>
      <c r="AI25">
        <v>72</v>
      </c>
      <c r="AJ25">
        <v>75</v>
      </c>
      <c r="AK25">
        <v>76</v>
      </c>
      <c r="AL25">
        <v>77</v>
      </c>
      <c r="AM25">
        <v>78</v>
      </c>
      <c r="AN25">
        <v>78</v>
      </c>
      <c r="AO25">
        <v>78</v>
      </c>
      <c r="AP25">
        <v>79</v>
      </c>
      <c r="AQ25">
        <v>79</v>
      </c>
      <c r="AR25">
        <v>80</v>
      </c>
      <c r="AS25">
        <v>80</v>
      </c>
      <c r="AT25">
        <v>80</v>
      </c>
      <c r="AU25">
        <v>80</v>
      </c>
      <c r="AV25">
        <v>81</v>
      </c>
      <c r="AW25">
        <v>81</v>
      </c>
      <c r="AX25">
        <v>81</v>
      </c>
      <c r="AY25">
        <v>81</v>
      </c>
      <c r="AZ25">
        <v>82</v>
      </c>
      <c r="BA25">
        <v>82</v>
      </c>
      <c r="BB25">
        <v>82</v>
      </c>
      <c r="BC25">
        <v>82</v>
      </c>
      <c r="BD25">
        <v>82</v>
      </c>
      <c r="BE25">
        <v>82</v>
      </c>
      <c r="BF25">
        <v>82</v>
      </c>
    </row>
    <row r="26" spans="2:58" x14ac:dyDescent="0.25">
      <c r="B26" t="s">
        <v>117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3</v>
      </c>
      <c r="O26">
        <v>3</v>
      </c>
      <c r="P26">
        <v>6</v>
      </c>
      <c r="Q26">
        <v>9</v>
      </c>
      <c r="R26">
        <v>14</v>
      </c>
      <c r="S26">
        <v>17</v>
      </c>
      <c r="T26">
        <v>25</v>
      </c>
      <c r="U26">
        <v>26</v>
      </c>
      <c r="V26">
        <v>36</v>
      </c>
      <c r="W26">
        <v>69</v>
      </c>
      <c r="X26">
        <v>105</v>
      </c>
      <c r="Y26">
        <v>143</v>
      </c>
      <c r="Z26">
        <v>179</v>
      </c>
      <c r="AA26">
        <v>209</v>
      </c>
      <c r="AB26">
        <v>274</v>
      </c>
      <c r="AC26">
        <v>299</v>
      </c>
      <c r="AD26">
        <v>358</v>
      </c>
      <c r="AE26">
        <v>394</v>
      </c>
      <c r="AF26">
        <v>484</v>
      </c>
      <c r="AG26">
        <v>484</v>
      </c>
      <c r="AH26">
        <v>533</v>
      </c>
      <c r="AI26">
        <v>581</v>
      </c>
      <c r="AJ26">
        <v>649</v>
      </c>
      <c r="AK26">
        <v>771</v>
      </c>
      <c r="AL26">
        <v>771</v>
      </c>
      <c r="AM26">
        <v>811</v>
      </c>
      <c r="AN26">
        <v>843</v>
      </c>
      <c r="AO26">
        <v>880</v>
      </c>
      <c r="AP26">
        <v>912</v>
      </c>
      <c r="AQ26">
        <v>955</v>
      </c>
      <c r="AR26">
        <v>999</v>
      </c>
      <c r="AS26">
        <v>1053</v>
      </c>
      <c r="AT26">
        <v>1062</v>
      </c>
      <c r="AU26">
        <v>1070</v>
      </c>
      <c r="AV26">
        <v>1070</v>
      </c>
      <c r="AW26">
        <v>1091</v>
      </c>
      <c r="AX26">
        <v>1149</v>
      </c>
      <c r="AY26">
        <v>1239</v>
      </c>
      <c r="AZ26">
        <v>1298</v>
      </c>
      <c r="BA26">
        <v>1326</v>
      </c>
      <c r="BB26">
        <v>1350</v>
      </c>
      <c r="BC26">
        <v>1370</v>
      </c>
      <c r="BD26">
        <v>1398</v>
      </c>
      <c r="BE26">
        <v>1410</v>
      </c>
      <c r="BF26">
        <v>1410</v>
      </c>
    </row>
    <row r="27" spans="2:58" x14ac:dyDescent="0.25">
      <c r="B27" t="s">
        <v>125</v>
      </c>
      <c r="D27">
        <v>1</v>
      </c>
      <c r="E27">
        <v>1</v>
      </c>
      <c r="F27">
        <v>1</v>
      </c>
      <c r="G27">
        <v>1</v>
      </c>
      <c r="H27">
        <v>1</v>
      </c>
      <c r="I27">
        <v>2</v>
      </c>
      <c r="J27">
        <v>2</v>
      </c>
      <c r="K27">
        <v>2</v>
      </c>
      <c r="L27">
        <v>5</v>
      </c>
      <c r="M27">
        <v>5</v>
      </c>
      <c r="N27">
        <v>17</v>
      </c>
      <c r="O27">
        <v>17</v>
      </c>
      <c r="P27">
        <v>38</v>
      </c>
      <c r="Q27">
        <v>38</v>
      </c>
      <c r="R27">
        <v>38</v>
      </c>
      <c r="S27">
        <v>81</v>
      </c>
      <c r="T27">
        <v>140</v>
      </c>
      <c r="U27">
        <v>210</v>
      </c>
      <c r="V27">
        <v>345</v>
      </c>
      <c r="W27">
        <v>484</v>
      </c>
      <c r="X27">
        <v>670</v>
      </c>
      <c r="Y27">
        <v>798</v>
      </c>
      <c r="Z27">
        <v>875</v>
      </c>
      <c r="AA27">
        <v>1099</v>
      </c>
      <c r="AB27">
        <v>1333</v>
      </c>
      <c r="AC27">
        <v>1453</v>
      </c>
      <c r="AD27">
        <v>1605</v>
      </c>
      <c r="AE27">
        <v>1831</v>
      </c>
      <c r="AF27">
        <v>1950</v>
      </c>
      <c r="AG27">
        <v>1988</v>
      </c>
      <c r="AH27">
        <v>2178</v>
      </c>
      <c r="AI27">
        <v>2319</v>
      </c>
      <c r="AJ27">
        <v>2487</v>
      </c>
      <c r="AK27">
        <v>2612</v>
      </c>
      <c r="AL27">
        <v>2729</v>
      </c>
      <c r="AM27">
        <v>2804</v>
      </c>
      <c r="AN27">
        <v>2843</v>
      </c>
      <c r="AO27">
        <v>2970</v>
      </c>
      <c r="AP27">
        <v>3034</v>
      </c>
      <c r="AQ27">
        <v>3115</v>
      </c>
      <c r="AR27">
        <v>3223</v>
      </c>
      <c r="AS27">
        <v>3270</v>
      </c>
      <c r="AT27">
        <v>3281</v>
      </c>
      <c r="AU27">
        <v>3292</v>
      </c>
      <c r="AV27">
        <v>3307</v>
      </c>
      <c r="AW27">
        <v>3373</v>
      </c>
      <c r="AX27">
        <v>3444</v>
      </c>
      <c r="AY27">
        <v>3480</v>
      </c>
      <c r="AZ27">
        <v>3537</v>
      </c>
      <c r="BA27">
        <v>3550</v>
      </c>
      <c r="BB27">
        <v>3558</v>
      </c>
      <c r="BC27">
        <v>3618</v>
      </c>
      <c r="BD27">
        <v>3654</v>
      </c>
      <c r="BE27">
        <v>3665</v>
      </c>
      <c r="BF27">
        <v>3695</v>
      </c>
    </row>
    <row r="28" spans="2:58" x14ac:dyDescent="0.25">
      <c r="B28" t="s">
        <v>135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3</v>
      </c>
      <c r="K28">
        <v>3</v>
      </c>
      <c r="L28">
        <v>4</v>
      </c>
      <c r="M28">
        <v>4</v>
      </c>
      <c r="N28">
        <v>6</v>
      </c>
      <c r="O28">
        <v>9</v>
      </c>
      <c r="P28">
        <v>12</v>
      </c>
      <c r="Q28">
        <v>12</v>
      </c>
      <c r="R28">
        <v>21</v>
      </c>
      <c r="S28">
        <v>30</v>
      </c>
      <c r="T28">
        <v>38</v>
      </c>
      <c r="U28">
        <v>48</v>
      </c>
      <c r="V28">
        <v>53</v>
      </c>
      <c r="W28">
        <v>64</v>
      </c>
      <c r="X28">
        <v>73</v>
      </c>
      <c r="Y28">
        <v>90</v>
      </c>
      <c r="Z28">
        <v>107</v>
      </c>
      <c r="AA28">
        <v>120</v>
      </c>
      <c r="AB28">
        <v>129</v>
      </c>
      <c r="AC28">
        <v>134</v>
      </c>
      <c r="AD28">
        <v>139</v>
      </c>
      <c r="AE28">
        <v>139</v>
      </c>
      <c r="AF28">
        <v>151</v>
      </c>
      <c r="AG28">
        <v>156</v>
      </c>
      <c r="AH28">
        <v>167</v>
      </c>
      <c r="AI28">
        <v>188</v>
      </c>
      <c r="AJ28">
        <v>195</v>
      </c>
      <c r="AK28">
        <v>202</v>
      </c>
      <c r="AL28">
        <v>213</v>
      </c>
      <c r="AM28">
        <v>234</v>
      </c>
      <c r="AN28">
        <v>241</v>
      </c>
      <c r="AO28">
        <v>293</v>
      </c>
      <c r="AP28">
        <v>299</v>
      </c>
      <c r="AQ28">
        <v>337</v>
      </c>
      <c r="AR28">
        <v>350</v>
      </c>
      <c r="AS28">
        <v>370</v>
      </c>
      <c r="AT28">
        <v>378</v>
      </c>
      <c r="AU28">
        <v>384</v>
      </c>
      <c r="AV28">
        <v>393</v>
      </c>
      <c r="AW28">
        <v>399</v>
      </c>
      <c r="AX28">
        <v>412</v>
      </c>
      <c r="AY28">
        <v>422</v>
      </c>
      <c r="AZ28">
        <v>426</v>
      </c>
      <c r="BA28">
        <v>427</v>
      </c>
      <c r="BB28">
        <v>431</v>
      </c>
      <c r="BC28">
        <v>443</v>
      </c>
      <c r="BD28">
        <v>444</v>
      </c>
      <c r="BE28">
        <v>445</v>
      </c>
      <c r="BF28">
        <v>447</v>
      </c>
    </row>
    <row r="29" spans="2:58" x14ac:dyDescent="0.25">
      <c r="B29" t="s">
        <v>118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2</v>
      </c>
      <c r="Q29">
        <v>2</v>
      </c>
      <c r="R29">
        <v>9</v>
      </c>
      <c r="S29">
        <v>9</v>
      </c>
      <c r="T29">
        <v>9</v>
      </c>
      <c r="U29">
        <v>9</v>
      </c>
      <c r="V29">
        <v>9</v>
      </c>
      <c r="W29">
        <v>12</v>
      </c>
      <c r="X29">
        <v>18</v>
      </c>
      <c r="Y29">
        <v>23</v>
      </c>
      <c r="Z29">
        <v>23</v>
      </c>
      <c r="AA29">
        <v>23</v>
      </c>
      <c r="AB29">
        <v>23</v>
      </c>
      <c r="AC29">
        <v>19</v>
      </c>
      <c r="AD29">
        <v>19</v>
      </c>
      <c r="AE29">
        <v>19</v>
      </c>
      <c r="AF29">
        <v>46</v>
      </c>
      <c r="AG29">
        <v>49</v>
      </c>
      <c r="AH29">
        <v>52</v>
      </c>
      <c r="AI29">
        <v>37</v>
      </c>
      <c r="AJ29">
        <v>37</v>
      </c>
      <c r="AK29">
        <v>37</v>
      </c>
      <c r="AL29">
        <v>37</v>
      </c>
      <c r="AM29">
        <v>37</v>
      </c>
      <c r="AN29">
        <v>40</v>
      </c>
      <c r="AO29">
        <v>40</v>
      </c>
      <c r="AP29">
        <v>54</v>
      </c>
      <c r="AQ29">
        <v>54</v>
      </c>
      <c r="AR29">
        <v>54</v>
      </c>
      <c r="AS29">
        <v>54</v>
      </c>
      <c r="AT29">
        <v>54</v>
      </c>
      <c r="AU29">
        <v>93</v>
      </c>
      <c r="AV29">
        <v>93</v>
      </c>
      <c r="AW29">
        <v>93</v>
      </c>
      <c r="AX29">
        <v>93</v>
      </c>
      <c r="AY29">
        <v>98</v>
      </c>
      <c r="AZ29">
        <v>98</v>
      </c>
      <c r="BA29">
        <v>98</v>
      </c>
      <c r="BB29">
        <v>68</v>
      </c>
      <c r="BC29">
        <v>68</v>
      </c>
      <c r="BD29">
        <v>68</v>
      </c>
      <c r="BE29">
        <v>68</v>
      </c>
      <c r="BF29">
        <v>68</v>
      </c>
    </row>
    <row r="30" spans="2:58" x14ac:dyDescent="0.25">
      <c r="B30" t="s">
        <v>105</v>
      </c>
      <c r="D30">
        <v>13</v>
      </c>
      <c r="E30">
        <v>18</v>
      </c>
      <c r="F30">
        <v>28</v>
      </c>
      <c r="G30">
        <v>38</v>
      </c>
      <c r="H30">
        <v>82</v>
      </c>
      <c r="I30">
        <v>128</v>
      </c>
      <c r="J30">
        <v>188</v>
      </c>
      <c r="K30">
        <v>265</v>
      </c>
      <c r="L30">
        <v>321</v>
      </c>
      <c r="M30">
        <v>382</v>
      </c>
      <c r="N30">
        <v>503</v>
      </c>
      <c r="O30">
        <v>614</v>
      </c>
      <c r="P30">
        <v>804</v>
      </c>
      <c r="Q30">
        <v>959</v>
      </c>
      <c r="R30">
        <v>1135</v>
      </c>
      <c r="S30">
        <v>1413</v>
      </c>
      <c r="T30">
        <v>1705</v>
      </c>
      <c r="U30">
        <v>2051</v>
      </c>
      <c r="V30">
        <v>2460</v>
      </c>
      <c r="W30">
        <v>2994</v>
      </c>
      <c r="X30">
        <v>3631</v>
      </c>
      <c r="Y30">
        <v>4204</v>
      </c>
      <c r="Z30">
        <v>4749</v>
      </c>
      <c r="AA30">
        <v>5560</v>
      </c>
      <c r="AB30">
        <v>6412</v>
      </c>
      <c r="AC30">
        <v>7431</v>
      </c>
      <c r="AD30">
        <v>8603</v>
      </c>
      <c r="AE30">
        <v>9762</v>
      </c>
      <c r="AF30">
        <v>10866</v>
      </c>
      <c r="AG30">
        <v>11750</v>
      </c>
      <c r="AH30">
        <v>12595</v>
      </c>
      <c r="AI30">
        <v>13614</v>
      </c>
      <c r="AJ30">
        <v>14697</v>
      </c>
      <c r="AK30">
        <v>15723</v>
      </c>
      <c r="AL30">
        <v>16627</v>
      </c>
      <c r="AM30">
        <v>17851</v>
      </c>
      <c r="AN30">
        <v>18803</v>
      </c>
      <c r="AO30">
        <v>19580</v>
      </c>
      <c r="AP30">
        <v>20549</v>
      </c>
      <c r="AQ30">
        <v>21762</v>
      </c>
      <c r="AR30">
        <v>23097</v>
      </c>
      <c r="AS30">
        <v>24413</v>
      </c>
      <c r="AT30">
        <v>25587</v>
      </c>
      <c r="AU30">
        <v>26551</v>
      </c>
      <c r="AV30">
        <v>27419</v>
      </c>
      <c r="AW30">
        <v>28153</v>
      </c>
      <c r="AX30">
        <v>29214</v>
      </c>
      <c r="AY30">
        <v>30449</v>
      </c>
      <c r="AZ30">
        <v>31589</v>
      </c>
      <c r="BA30">
        <v>32655</v>
      </c>
      <c r="BB30">
        <v>33405</v>
      </c>
      <c r="BC30">
        <v>34134</v>
      </c>
      <c r="BD30">
        <v>34842</v>
      </c>
      <c r="BE30">
        <v>35729</v>
      </c>
      <c r="BF30">
        <v>36535</v>
      </c>
    </row>
    <row r="31" spans="2:58" x14ac:dyDescent="0.25">
      <c r="B31" t="s">
        <v>119</v>
      </c>
      <c r="D31">
        <v>1</v>
      </c>
      <c r="E31">
        <v>1</v>
      </c>
      <c r="F31">
        <v>1</v>
      </c>
      <c r="G31">
        <v>1</v>
      </c>
      <c r="H31">
        <v>1</v>
      </c>
      <c r="I31">
        <v>3</v>
      </c>
      <c r="J31">
        <v>3</v>
      </c>
      <c r="K31">
        <v>3</v>
      </c>
      <c r="L31">
        <v>7</v>
      </c>
      <c r="M31">
        <v>7</v>
      </c>
      <c r="N31">
        <v>7</v>
      </c>
      <c r="O31">
        <v>7</v>
      </c>
      <c r="P31">
        <v>9</v>
      </c>
      <c r="Q31">
        <v>13</v>
      </c>
      <c r="R31">
        <v>13</v>
      </c>
      <c r="S31">
        <v>19</v>
      </c>
      <c r="T31">
        <v>31</v>
      </c>
      <c r="U31">
        <v>36</v>
      </c>
      <c r="V31">
        <v>48</v>
      </c>
      <c r="W31">
        <v>70</v>
      </c>
      <c r="X31">
        <v>85</v>
      </c>
      <c r="Y31">
        <v>114</v>
      </c>
      <c r="Z31">
        <v>136</v>
      </c>
      <c r="AA31">
        <v>148</v>
      </c>
      <c r="AB31">
        <v>177</v>
      </c>
      <c r="AC31">
        <v>201</v>
      </c>
      <c r="AD31">
        <v>219</v>
      </c>
      <c r="AE31">
        <v>241</v>
      </c>
      <c r="AF31">
        <v>259</v>
      </c>
      <c r="AG31">
        <v>285</v>
      </c>
      <c r="AH31">
        <v>329</v>
      </c>
      <c r="AI31">
        <v>354</v>
      </c>
      <c r="AJ31">
        <v>384</v>
      </c>
      <c r="AK31">
        <v>430</v>
      </c>
      <c r="AL31">
        <v>483</v>
      </c>
      <c r="AM31">
        <v>555</v>
      </c>
      <c r="AN31">
        <v>570</v>
      </c>
      <c r="AO31">
        <v>599</v>
      </c>
      <c r="AP31">
        <v>617</v>
      </c>
      <c r="AQ31">
        <v>663</v>
      </c>
      <c r="AR31">
        <v>711</v>
      </c>
      <c r="AS31">
        <v>828</v>
      </c>
      <c r="AT31">
        <v>828</v>
      </c>
      <c r="AU31">
        <v>854</v>
      </c>
      <c r="AV31">
        <v>908</v>
      </c>
      <c r="AW31">
        <v>974</v>
      </c>
      <c r="AX31">
        <v>1081</v>
      </c>
      <c r="AY31">
        <v>1117</v>
      </c>
      <c r="AZ31">
        <v>1170</v>
      </c>
      <c r="BA31">
        <v>1207</v>
      </c>
      <c r="BB31">
        <v>1225</v>
      </c>
      <c r="BC31">
        <v>1231</v>
      </c>
      <c r="BD31">
        <v>1259</v>
      </c>
      <c r="BE31">
        <v>1300</v>
      </c>
      <c r="BF31">
        <v>1326</v>
      </c>
    </row>
    <row r="32" spans="2:58" x14ac:dyDescent="0.25">
      <c r="B32" t="s">
        <v>101</v>
      </c>
      <c r="D32">
        <v>19</v>
      </c>
      <c r="E32">
        <v>25</v>
      </c>
      <c r="F32">
        <v>32</v>
      </c>
      <c r="G32">
        <v>56</v>
      </c>
      <c r="H32">
        <v>86</v>
      </c>
      <c r="I32">
        <v>113</v>
      </c>
      <c r="J32">
        <v>147</v>
      </c>
      <c r="K32">
        <v>169</v>
      </c>
      <c r="L32">
        <v>192</v>
      </c>
      <c r="M32">
        <v>277</v>
      </c>
      <c r="N32">
        <v>277</v>
      </c>
      <c r="O32">
        <v>489</v>
      </c>
      <c r="P32">
        <v>750</v>
      </c>
      <c r="Q32">
        <v>907</v>
      </c>
      <c r="R32">
        <v>1077</v>
      </c>
      <c r="S32">
        <v>1169</v>
      </c>
      <c r="T32">
        <v>1308</v>
      </c>
      <c r="U32">
        <v>1423</v>
      </c>
      <c r="V32">
        <v>1552</v>
      </c>
      <c r="W32">
        <v>1742</v>
      </c>
      <c r="X32">
        <v>1926</v>
      </c>
      <c r="Y32">
        <v>2132</v>
      </c>
      <c r="Z32">
        <v>2371</v>
      </c>
      <c r="AA32">
        <v>2566</v>
      </c>
      <c r="AB32">
        <v>2916</v>
      </c>
      <c r="AC32">
        <v>3156</v>
      </c>
      <c r="AD32">
        <v>3581</v>
      </c>
      <c r="AE32">
        <v>3845</v>
      </c>
      <c r="AF32">
        <v>4102</v>
      </c>
      <c r="AG32">
        <v>4226</v>
      </c>
      <c r="AH32">
        <v>4447</v>
      </c>
      <c r="AI32">
        <v>4665</v>
      </c>
      <c r="AJ32">
        <v>4935</v>
      </c>
      <c r="AK32">
        <v>5208</v>
      </c>
      <c r="AL32">
        <v>5510</v>
      </c>
      <c r="AM32">
        <v>5640</v>
      </c>
      <c r="AN32">
        <v>5755</v>
      </c>
      <c r="AO32">
        <v>5863</v>
      </c>
      <c r="AP32">
        <v>6010</v>
      </c>
      <c r="AQ32">
        <v>6160</v>
      </c>
      <c r="AR32">
        <v>6244</v>
      </c>
      <c r="AS32">
        <v>6320</v>
      </c>
      <c r="AT32">
        <v>6415</v>
      </c>
      <c r="AU32">
        <v>6488</v>
      </c>
      <c r="AV32">
        <v>6566</v>
      </c>
      <c r="AW32">
        <v>6677</v>
      </c>
      <c r="AX32">
        <v>6791</v>
      </c>
      <c r="AY32">
        <v>6791</v>
      </c>
      <c r="AZ32">
        <v>6984</v>
      </c>
      <c r="BA32">
        <v>7068</v>
      </c>
      <c r="BB32">
        <v>7113</v>
      </c>
      <c r="BC32">
        <v>7166</v>
      </c>
      <c r="BD32">
        <v>7250</v>
      </c>
      <c r="BE32">
        <v>7345</v>
      </c>
      <c r="BF32">
        <v>7408</v>
      </c>
    </row>
    <row r="33" spans="2:58" x14ac:dyDescent="0.25">
      <c r="B33" t="s">
        <v>129</v>
      </c>
      <c r="D33">
        <v>0</v>
      </c>
      <c r="E33">
        <v>0</v>
      </c>
      <c r="F33">
        <v>1</v>
      </c>
      <c r="G33">
        <v>1</v>
      </c>
      <c r="H33">
        <v>1</v>
      </c>
      <c r="I33">
        <v>5</v>
      </c>
      <c r="J33">
        <v>6</v>
      </c>
      <c r="K33">
        <v>11</v>
      </c>
      <c r="L33">
        <v>16</v>
      </c>
      <c r="M33">
        <v>22</v>
      </c>
      <c r="N33">
        <v>44</v>
      </c>
      <c r="O33">
        <v>49</v>
      </c>
      <c r="P33">
        <v>64</v>
      </c>
      <c r="Q33">
        <v>111</v>
      </c>
      <c r="R33">
        <v>150</v>
      </c>
      <c r="S33">
        <v>150</v>
      </c>
      <c r="T33">
        <v>246</v>
      </c>
      <c r="U33">
        <v>287</v>
      </c>
      <c r="V33">
        <v>325</v>
      </c>
      <c r="W33">
        <v>425</v>
      </c>
      <c r="X33">
        <v>536</v>
      </c>
      <c r="Y33">
        <v>634</v>
      </c>
      <c r="Z33">
        <v>749</v>
      </c>
      <c r="AA33">
        <v>901</v>
      </c>
      <c r="AB33">
        <v>1051</v>
      </c>
      <c r="AC33">
        <v>1221</v>
      </c>
      <c r="AD33">
        <v>1389</v>
      </c>
      <c r="AE33">
        <v>1638</v>
      </c>
      <c r="AF33">
        <v>1862</v>
      </c>
      <c r="AG33">
        <v>2055</v>
      </c>
      <c r="AH33">
        <v>2311</v>
      </c>
      <c r="AI33">
        <v>2554</v>
      </c>
      <c r="AJ33">
        <v>2946</v>
      </c>
      <c r="AK33">
        <v>3383</v>
      </c>
      <c r="AL33">
        <v>3627</v>
      </c>
      <c r="AM33">
        <v>4102</v>
      </c>
      <c r="AN33">
        <v>4413</v>
      </c>
      <c r="AO33">
        <v>4848</v>
      </c>
      <c r="AP33">
        <v>5205</v>
      </c>
      <c r="AQ33">
        <v>5575</v>
      </c>
      <c r="AR33">
        <v>5955</v>
      </c>
      <c r="AS33">
        <v>6356</v>
      </c>
      <c r="AT33">
        <v>6674</v>
      </c>
      <c r="AU33">
        <v>6934</v>
      </c>
      <c r="AV33">
        <v>7202</v>
      </c>
      <c r="AW33">
        <v>7582</v>
      </c>
      <c r="AX33">
        <v>7918</v>
      </c>
      <c r="AY33">
        <v>8379</v>
      </c>
      <c r="AZ33">
        <v>8742</v>
      </c>
      <c r="BA33">
        <v>9287</v>
      </c>
      <c r="BB33">
        <v>9593</v>
      </c>
      <c r="BC33">
        <v>9856</v>
      </c>
      <c r="BD33">
        <v>10169</v>
      </c>
      <c r="BE33">
        <v>10511</v>
      </c>
      <c r="BF33">
        <v>10892</v>
      </c>
    </row>
    <row r="34" spans="2:58" x14ac:dyDescent="0.25">
      <c r="B34" t="s">
        <v>126</v>
      </c>
      <c r="D34">
        <v>0</v>
      </c>
      <c r="E34">
        <v>2</v>
      </c>
      <c r="F34">
        <v>2</v>
      </c>
      <c r="G34">
        <v>7</v>
      </c>
      <c r="H34">
        <v>9</v>
      </c>
      <c r="I34">
        <v>13</v>
      </c>
      <c r="J34">
        <v>21</v>
      </c>
      <c r="K34">
        <v>30</v>
      </c>
      <c r="L34">
        <v>30</v>
      </c>
      <c r="M34">
        <v>41</v>
      </c>
      <c r="N34">
        <v>41</v>
      </c>
      <c r="O34">
        <v>41</v>
      </c>
      <c r="P34">
        <v>112</v>
      </c>
      <c r="Q34">
        <v>112</v>
      </c>
      <c r="R34">
        <v>245</v>
      </c>
      <c r="S34">
        <v>331</v>
      </c>
      <c r="T34">
        <v>448</v>
      </c>
      <c r="U34">
        <v>642</v>
      </c>
      <c r="V34">
        <v>785</v>
      </c>
      <c r="W34">
        <v>1020</v>
      </c>
      <c r="X34">
        <v>1280</v>
      </c>
      <c r="Y34">
        <v>1600</v>
      </c>
      <c r="Z34">
        <v>2060</v>
      </c>
      <c r="AA34">
        <v>2362</v>
      </c>
      <c r="AB34">
        <v>2995</v>
      </c>
      <c r="AC34">
        <v>3544</v>
      </c>
      <c r="AD34">
        <v>4268</v>
      </c>
      <c r="AE34">
        <v>5170</v>
      </c>
      <c r="AF34">
        <v>5962</v>
      </c>
      <c r="AG34">
        <v>6408</v>
      </c>
      <c r="AH34">
        <v>7443</v>
      </c>
      <c r="AI34">
        <v>8251</v>
      </c>
      <c r="AJ34">
        <v>9034</v>
      </c>
      <c r="AK34">
        <v>9886</v>
      </c>
      <c r="AL34">
        <v>10524</v>
      </c>
      <c r="AM34">
        <v>11278</v>
      </c>
      <c r="AN34">
        <v>11730</v>
      </c>
      <c r="AO34">
        <v>12442</v>
      </c>
      <c r="AP34">
        <v>13141</v>
      </c>
      <c r="AQ34">
        <v>13956</v>
      </c>
      <c r="AR34">
        <v>15472</v>
      </c>
      <c r="AS34">
        <v>15987</v>
      </c>
      <c r="AT34">
        <v>16585</v>
      </c>
      <c r="AU34">
        <v>16934</v>
      </c>
      <c r="AV34">
        <v>17448</v>
      </c>
      <c r="AW34">
        <v>18091</v>
      </c>
      <c r="AX34">
        <v>18841</v>
      </c>
      <c r="AY34">
        <v>19022</v>
      </c>
      <c r="AZ34">
        <v>19685</v>
      </c>
      <c r="BA34">
        <v>20206</v>
      </c>
      <c r="BB34">
        <v>20863</v>
      </c>
      <c r="BC34">
        <v>21379</v>
      </c>
      <c r="BD34">
        <v>21982</v>
      </c>
      <c r="BE34">
        <v>22353</v>
      </c>
      <c r="BF34">
        <v>22797</v>
      </c>
    </row>
    <row r="35" spans="2:58" x14ac:dyDescent="0.25">
      <c r="B35" t="s">
        <v>139</v>
      </c>
      <c r="D35">
        <v>0</v>
      </c>
      <c r="E35">
        <v>0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v>3</v>
      </c>
      <c r="N35">
        <v>4</v>
      </c>
      <c r="O35">
        <v>4</v>
      </c>
      <c r="P35">
        <v>8</v>
      </c>
      <c r="Q35">
        <v>12</v>
      </c>
      <c r="R35">
        <v>23</v>
      </c>
      <c r="S35">
        <v>29</v>
      </c>
      <c r="T35">
        <v>30</v>
      </c>
      <c r="U35">
        <v>36</v>
      </c>
      <c r="V35">
        <v>49</v>
      </c>
      <c r="W35">
        <v>66</v>
      </c>
      <c r="X35">
        <v>80</v>
      </c>
      <c r="Y35">
        <v>94</v>
      </c>
      <c r="Z35">
        <v>109</v>
      </c>
      <c r="AA35">
        <v>125</v>
      </c>
      <c r="AB35">
        <v>149</v>
      </c>
      <c r="AC35">
        <v>177</v>
      </c>
      <c r="AD35">
        <v>199</v>
      </c>
      <c r="AE35">
        <v>231</v>
      </c>
      <c r="AF35">
        <v>263</v>
      </c>
      <c r="AG35">
        <v>298</v>
      </c>
      <c r="AH35">
        <v>353</v>
      </c>
      <c r="AI35">
        <v>423</v>
      </c>
      <c r="AJ35">
        <v>591</v>
      </c>
      <c r="AK35">
        <v>591</v>
      </c>
      <c r="AL35">
        <v>752</v>
      </c>
      <c r="AM35">
        <v>864</v>
      </c>
      <c r="AN35">
        <v>965</v>
      </c>
      <c r="AO35">
        <v>1056</v>
      </c>
      <c r="AP35">
        <v>1174</v>
      </c>
      <c r="AQ35">
        <v>1289</v>
      </c>
      <c r="AR35">
        <v>1438</v>
      </c>
      <c r="AS35">
        <v>1560</v>
      </c>
      <c r="AT35">
        <v>1662</v>
      </c>
      <c r="AU35">
        <v>1712</v>
      </c>
      <c r="AV35">
        <v>1934</v>
      </c>
      <c r="AW35">
        <v>2049</v>
      </c>
      <c r="AX35">
        <v>2154</v>
      </c>
      <c r="AY35">
        <v>2264</v>
      </c>
      <c r="AZ35">
        <v>2351</v>
      </c>
      <c r="BA35">
        <v>2472</v>
      </c>
      <c r="BB35">
        <v>2548</v>
      </c>
      <c r="BC35">
        <v>2641</v>
      </c>
      <c r="BD35">
        <v>2778</v>
      </c>
      <c r="BE35">
        <v>2926</v>
      </c>
      <c r="BF35">
        <v>3110</v>
      </c>
    </row>
    <row r="36" spans="2:58" x14ac:dyDescent="0.25">
      <c r="B36" t="s">
        <v>110</v>
      </c>
      <c r="D36">
        <v>3</v>
      </c>
      <c r="E36">
        <v>3</v>
      </c>
      <c r="F36">
        <v>4</v>
      </c>
      <c r="G36">
        <v>4</v>
      </c>
      <c r="H36">
        <v>6</v>
      </c>
      <c r="I36">
        <v>7</v>
      </c>
      <c r="J36">
        <v>13</v>
      </c>
      <c r="K36">
        <v>15</v>
      </c>
      <c r="L36">
        <v>15</v>
      </c>
      <c r="M36">
        <v>25</v>
      </c>
      <c r="N36">
        <v>48</v>
      </c>
      <c r="O36">
        <v>48</v>
      </c>
      <c r="P36">
        <v>64</v>
      </c>
      <c r="Q36">
        <v>123</v>
      </c>
      <c r="R36">
        <v>158</v>
      </c>
      <c r="S36">
        <v>158</v>
      </c>
      <c r="T36">
        <v>184</v>
      </c>
      <c r="U36">
        <v>246</v>
      </c>
      <c r="V36">
        <v>260</v>
      </c>
      <c r="W36">
        <v>308</v>
      </c>
      <c r="X36">
        <v>367</v>
      </c>
      <c r="Y36">
        <v>433</v>
      </c>
      <c r="Z36">
        <v>576</v>
      </c>
      <c r="AA36">
        <v>762</v>
      </c>
      <c r="AB36">
        <v>906</v>
      </c>
      <c r="AC36">
        <v>1029</v>
      </c>
      <c r="AD36">
        <v>1292</v>
      </c>
      <c r="AE36">
        <v>1452</v>
      </c>
      <c r="AF36">
        <v>1760</v>
      </c>
      <c r="AG36">
        <v>1952</v>
      </c>
      <c r="AH36">
        <v>2245</v>
      </c>
      <c r="AI36">
        <v>2460</v>
      </c>
      <c r="AJ36">
        <v>2738</v>
      </c>
      <c r="AK36">
        <v>3183</v>
      </c>
      <c r="AL36">
        <v>3613</v>
      </c>
      <c r="AM36">
        <v>3864</v>
      </c>
      <c r="AN36">
        <v>4057</v>
      </c>
      <c r="AO36">
        <v>4417</v>
      </c>
      <c r="AP36">
        <v>4761</v>
      </c>
      <c r="AQ36">
        <v>5202</v>
      </c>
      <c r="AR36">
        <v>5467</v>
      </c>
      <c r="AS36">
        <v>5990</v>
      </c>
      <c r="AT36">
        <v>6300</v>
      </c>
      <c r="AU36">
        <v>6633</v>
      </c>
      <c r="AV36">
        <v>6879</v>
      </c>
      <c r="AW36">
        <v>7216</v>
      </c>
      <c r="AX36">
        <v>7707</v>
      </c>
      <c r="AY36">
        <v>8067</v>
      </c>
      <c r="AZ36">
        <v>8418</v>
      </c>
      <c r="BA36">
        <v>8746</v>
      </c>
      <c r="BB36">
        <v>8936</v>
      </c>
      <c r="BC36">
        <v>9242</v>
      </c>
      <c r="BD36">
        <v>9710</v>
      </c>
      <c r="BE36">
        <v>10096</v>
      </c>
      <c r="BF36">
        <v>10417</v>
      </c>
    </row>
    <row r="37" spans="2:58" x14ac:dyDescent="0.25">
      <c r="B37" t="s">
        <v>112</v>
      </c>
      <c r="D37">
        <v>2</v>
      </c>
      <c r="E37">
        <v>3</v>
      </c>
      <c r="F37">
        <v>3</v>
      </c>
      <c r="G37">
        <v>3</v>
      </c>
      <c r="H37">
        <v>4</v>
      </c>
      <c r="I37">
        <v>7</v>
      </c>
      <c r="J37">
        <v>7</v>
      </c>
      <c r="K37">
        <v>7</v>
      </c>
      <c r="L37">
        <v>7</v>
      </c>
      <c r="M37">
        <v>7</v>
      </c>
      <c r="N37">
        <v>20</v>
      </c>
      <c r="O37">
        <v>34</v>
      </c>
      <c r="P37">
        <v>34</v>
      </c>
      <c r="Q37">
        <v>34</v>
      </c>
      <c r="R37">
        <v>63</v>
      </c>
      <c r="S37">
        <v>93</v>
      </c>
      <c r="T37">
        <v>93</v>
      </c>
      <c r="U37">
        <v>147</v>
      </c>
      <c r="V37">
        <v>199</v>
      </c>
      <c r="W37">
        <v>253</v>
      </c>
      <c r="X37">
        <v>306</v>
      </c>
      <c r="Y37">
        <v>438</v>
      </c>
      <c r="Z37">
        <v>438</v>
      </c>
      <c r="AA37">
        <v>658</v>
      </c>
      <c r="AB37">
        <v>840</v>
      </c>
      <c r="AC37">
        <v>1036</v>
      </c>
      <c r="AD37">
        <v>1264</v>
      </c>
      <c r="AE37">
        <v>1534</v>
      </c>
      <c r="AF37">
        <v>1534</v>
      </c>
      <c r="AG37">
        <v>1837</v>
      </c>
      <c r="AH37">
        <v>2337</v>
      </c>
      <c r="AI37">
        <v>2777</v>
      </c>
      <c r="AJ37">
        <v>3548</v>
      </c>
      <c r="AK37">
        <v>4149</v>
      </c>
      <c r="AL37">
        <v>4731</v>
      </c>
      <c r="AM37">
        <v>5389</v>
      </c>
      <c r="AN37">
        <v>6343</v>
      </c>
      <c r="AO37">
        <v>7497</v>
      </c>
      <c r="AP37">
        <v>10131</v>
      </c>
      <c r="AQ37">
        <v>11917</v>
      </c>
      <c r="AR37">
        <v>13584</v>
      </c>
      <c r="AS37">
        <v>15770</v>
      </c>
      <c r="AT37">
        <v>18328</v>
      </c>
      <c r="AU37">
        <v>21102</v>
      </c>
      <c r="AV37">
        <v>24490</v>
      </c>
      <c r="AW37">
        <v>27938</v>
      </c>
      <c r="AX37">
        <v>32008</v>
      </c>
      <c r="AY37">
        <v>36793</v>
      </c>
      <c r="AZ37">
        <v>42853</v>
      </c>
      <c r="BA37">
        <v>42853</v>
      </c>
      <c r="BB37">
        <v>52763</v>
      </c>
      <c r="BC37">
        <v>57999</v>
      </c>
      <c r="BD37">
        <v>62773</v>
      </c>
      <c r="BE37">
        <v>68622</v>
      </c>
      <c r="BF37">
        <v>68622</v>
      </c>
    </row>
    <row r="38" spans="2:58" x14ac:dyDescent="0.25">
      <c r="B38" t="s">
        <v>120</v>
      </c>
      <c r="D38">
        <v>1</v>
      </c>
      <c r="E38">
        <v>8</v>
      </c>
      <c r="F38">
        <v>8</v>
      </c>
      <c r="G38">
        <v>16</v>
      </c>
      <c r="H38">
        <v>21</v>
      </c>
      <c r="I38">
        <v>24</v>
      </c>
      <c r="J38">
        <v>27</v>
      </c>
      <c r="K38">
        <v>37</v>
      </c>
      <c r="L38">
        <v>49</v>
      </c>
      <c r="M38">
        <v>63</v>
      </c>
      <c r="N38">
        <v>63</v>
      </c>
      <c r="O38">
        <v>63</v>
      </c>
      <c r="P38">
        <v>66</v>
      </c>
      <c r="Q38">
        <v>92</v>
      </c>
      <c r="R38">
        <v>92</v>
      </c>
      <c r="S38">
        <v>102</v>
      </c>
      <c r="T38">
        <v>104</v>
      </c>
      <c r="U38">
        <v>109</v>
      </c>
      <c r="V38">
        <v>126</v>
      </c>
      <c r="W38">
        <v>151</v>
      </c>
      <c r="X38">
        <v>151</v>
      </c>
      <c r="Y38">
        <v>151</v>
      </c>
      <c r="Z38">
        <v>187</v>
      </c>
      <c r="AA38">
        <v>187</v>
      </c>
      <c r="AB38">
        <v>208</v>
      </c>
      <c r="AC38">
        <v>218</v>
      </c>
      <c r="AD38">
        <v>228</v>
      </c>
      <c r="AE38">
        <v>228</v>
      </c>
      <c r="AF38">
        <v>229</v>
      </c>
      <c r="AG38">
        <v>230</v>
      </c>
      <c r="AH38">
        <v>236</v>
      </c>
      <c r="AI38">
        <v>236</v>
      </c>
      <c r="AJ38">
        <v>245</v>
      </c>
      <c r="AK38">
        <v>252</v>
      </c>
      <c r="AL38">
        <v>259</v>
      </c>
      <c r="AM38">
        <v>266</v>
      </c>
      <c r="AN38">
        <v>277</v>
      </c>
      <c r="AO38">
        <v>279</v>
      </c>
      <c r="AP38">
        <v>308</v>
      </c>
      <c r="AQ38">
        <v>344</v>
      </c>
      <c r="AR38">
        <v>344</v>
      </c>
      <c r="AS38">
        <v>356</v>
      </c>
      <c r="AT38">
        <v>356</v>
      </c>
      <c r="AU38">
        <v>371</v>
      </c>
      <c r="AV38">
        <v>372</v>
      </c>
      <c r="AW38">
        <v>393</v>
      </c>
      <c r="AX38">
        <v>426</v>
      </c>
      <c r="AY38">
        <v>426</v>
      </c>
      <c r="AZ38">
        <v>455</v>
      </c>
      <c r="BA38">
        <v>461</v>
      </c>
      <c r="BB38">
        <v>462</v>
      </c>
      <c r="BC38">
        <v>476</v>
      </c>
      <c r="BD38">
        <v>488</v>
      </c>
      <c r="BE38">
        <v>501</v>
      </c>
      <c r="BF38">
        <v>513</v>
      </c>
    </row>
    <row r="39" spans="2:58" x14ac:dyDescent="0.25">
      <c r="B39" t="s">
        <v>140</v>
      </c>
      <c r="D39">
        <v>0</v>
      </c>
      <c r="E39">
        <v>0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12</v>
      </c>
      <c r="N39">
        <v>19</v>
      </c>
      <c r="O39">
        <v>19</v>
      </c>
      <c r="P39">
        <v>31</v>
      </c>
      <c r="Q39">
        <v>41</v>
      </c>
      <c r="R39">
        <v>0</v>
      </c>
      <c r="S39">
        <v>0</v>
      </c>
      <c r="T39">
        <v>0</v>
      </c>
      <c r="U39">
        <v>0</v>
      </c>
      <c r="V39">
        <v>123</v>
      </c>
      <c r="W39">
        <v>0</v>
      </c>
      <c r="X39">
        <v>0</v>
      </c>
      <c r="Y39">
        <v>188</v>
      </c>
      <c r="Z39">
        <v>249</v>
      </c>
      <c r="AA39">
        <v>303</v>
      </c>
      <c r="AB39">
        <v>384</v>
      </c>
      <c r="AC39">
        <v>457</v>
      </c>
      <c r="AD39">
        <v>528</v>
      </c>
      <c r="AE39">
        <v>659</v>
      </c>
      <c r="AF39">
        <v>741</v>
      </c>
      <c r="AG39">
        <v>785</v>
      </c>
      <c r="AH39">
        <v>900</v>
      </c>
      <c r="AI39">
        <v>1060</v>
      </c>
      <c r="AJ39">
        <v>1171</v>
      </c>
      <c r="AK39">
        <v>1476</v>
      </c>
      <c r="AL39">
        <v>1624</v>
      </c>
      <c r="AM39">
        <v>1908</v>
      </c>
      <c r="AN39">
        <v>2200</v>
      </c>
      <c r="AO39">
        <v>2447</v>
      </c>
      <c r="AP39">
        <v>2666</v>
      </c>
      <c r="AQ39">
        <v>2867</v>
      </c>
      <c r="AR39">
        <v>3105</v>
      </c>
      <c r="AS39">
        <v>3380</v>
      </c>
      <c r="AT39">
        <v>3630</v>
      </c>
      <c r="AU39">
        <v>4054</v>
      </c>
      <c r="AV39">
        <v>4465</v>
      </c>
      <c r="AW39">
        <v>4873</v>
      </c>
      <c r="AX39">
        <v>5318</v>
      </c>
      <c r="AY39">
        <v>5690</v>
      </c>
      <c r="AZ39">
        <v>5994</v>
      </c>
      <c r="BA39">
        <v>6318</v>
      </c>
      <c r="BB39">
        <v>6630</v>
      </c>
      <c r="BC39">
        <v>6890</v>
      </c>
      <c r="BD39">
        <v>7114</v>
      </c>
      <c r="BE39">
        <v>7276</v>
      </c>
      <c r="BF39">
        <v>7483</v>
      </c>
    </row>
    <row r="40" spans="2:58" x14ac:dyDescent="0.25">
      <c r="B40" t="s">
        <v>136</v>
      </c>
      <c r="D40">
        <v>0</v>
      </c>
      <c r="E40">
        <v>0</v>
      </c>
      <c r="F40">
        <v>1</v>
      </c>
      <c r="G40">
        <v>1</v>
      </c>
      <c r="H40">
        <v>1</v>
      </c>
      <c r="I40">
        <v>1</v>
      </c>
      <c r="J40">
        <v>3</v>
      </c>
      <c r="K40">
        <v>5</v>
      </c>
      <c r="L40">
        <v>7</v>
      </c>
      <c r="M40">
        <v>7</v>
      </c>
      <c r="N40">
        <v>10</v>
      </c>
      <c r="O40">
        <v>21</v>
      </c>
      <c r="P40">
        <v>30</v>
      </c>
      <c r="Q40">
        <v>44</v>
      </c>
      <c r="R40">
        <v>61</v>
      </c>
      <c r="S40">
        <v>72</v>
      </c>
      <c r="T40">
        <v>97</v>
      </c>
      <c r="U40">
        <v>105</v>
      </c>
      <c r="V40">
        <v>123</v>
      </c>
      <c r="W40">
        <v>137</v>
      </c>
      <c r="X40">
        <v>178</v>
      </c>
      <c r="Y40">
        <v>185</v>
      </c>
      <c r="Z40">
        <v>191</v>
      </c>
      <c r="AA40">
        <v>204</v>
      </c>
      <c r="AB40">
        <v>216</v>
      </c>
      <c r="AC40">
        <v>226</v>
      </c>
      <c r="AD40">
        <v>295</v>
      </c>
      <c r="AE40">
        <v>295</v>
      </c>
      <c r="AF40">
        <v>336</v>
      </c>
      <c r="AG40">
        <v>336</v>
      </c>
      <c r="AH40">
        <v>363</v>
      </c>
      <c r="AI40">
        <v>400</v>
      </c>
      <c r="AJ40">
        <v>426</v>
      </c>
      <c r="AK40">
        <v>450</v>
      </c>
      <c r="AL40">
        <v>471</v>
      </c>
      <c r="AM40">
        <v>485</v>
      </c>
      <c r="AN40">
        <v>534</v>
      </c>
      <c r="AO40">
        <v>598</v>
      </c>
      <c r="AP40">
        <v>682</v>
      </c>
      <c r="AQ40">
        <v>701</v>
      </c>
      <c r="AR40">
        <v>715</v>
      </c>
      <c r="AS40">
        <v>728</v>
      </c>
      <c r="AT40">
        <v>742</v>
      </c>
      <c r="AU40">
        <v>769</v>
      </c>
      <c r="AV40">
        <v>835</v>
      </c>
      <c r="AW40">
        <v>863</v>
      </c>
      <c r="AX40">
        <v>977</v>
      </c>
      <c r="AY40">
        <v>1049</v>
      </c>
      <c r="AZ40">
        <v>1089</v>
      </c>
      <c r="BA40">
        <v>1161</v>
      </c>
      <c r="BB40">
        <v>1173</v>
      </c>
      <c r="BC40">
        <v>1199</v>
      </c>
      <c r="BD40">
        <v>1244</v>
      </c>
      <c r="BE40">
        <v>1325</v>
      </c>
      <c r="BF40">
        <v>1360</v>
      </c>
    </row>
    <row r="41" spans="2:58" x14ac:dyDescent="0.25">
      <c r="B41" t="s">
        <v>133</v>
      </c>
      <c r="D41">
        <v>0</v>
      </c>
      <c r="E41">
        <v>0</v>
      </c>
      <c r="F41">
        <v>1</v>
      </c>
      <c r="G41">
        <v>1</v>
      </c>
      <c r="H41">
        <v>6</v>
      </c>
      <c r="I41">
        <v>9</v>
      </c>
      <c r="J41">
        <v>12</v>
      </c>
      <c r="K41">
        <v>16</v>
      </c>
      <c r="L41">
        <v>23</v>
      </c>
      <c r="M41">
        <v>31</v>
      </c>
      <c r="N41">
        <v>57</v>
      </c>
      <c r="O41">
        <v>57</v>
      </c>
      <c r="P41">
        <v>141</v>
      </c>
      <c r="Q41">
        <v>141</v>
      </c>
      <c r="R41">
        <v>219</v>
      </c>
      <c r="S41">
        <v>253</v>
      </c>
      <c r="T41">
        <v>275</v>
      </c>
      <c r="U41">
        <v>286</v>
      </c>
      <c r="V41">
        <v>319</v>
      </c>
      <c r="W41">
        <v>341</v>
      </c>
      <c r="X41">
        <v>383</v>
      </c>
      <c r="Y41">
        <v>414</v>
      </c>
      <c r="Z41">
        <v>442</v>
      </c>
      <c r="AA41">
        <v>480</v>
      </c>
      <c r="AB41">
        <v>528</v>
      </c>
      <c r="AC41">
        <v>577</v>
      </c>
      <c r="AD41">
        <v>632</v>
      </c>
      <c r="AE41">
        <v>691</v>
      </c>
      <c r="AF41">
        <v>730</v>
      </c>
      <c r="AG41">
        <v>763</v>
      </c>
      <c r="AH41">
        <v>814</v>
      </c>
      <c r="AI41">
        <v>841</v>
      </c>
      <c r="AJ41">
        <v>897</v>
      </c>
      <c r="AK41">
        <v>934</v>
      </c>
      <c r="AL41">
        <v>977</v>
      </c>
      <c r="AM41">
        <v>997</v>
      </c>
      <c r="AN41">
        <v>1021</v>
      </c>
      <c r="AO41">
        <v>1055</v>
      </c>
      <c r="AP41">
        <v>1091</v>
      </c>
      <c r="AQ41">
        <v>1124</v>
      </c>
      <c r="AR41">
        <v>1160</v>
      </c>
      <c r="AS41">
        <v>1188</v>
      </c>
      <c r="AT41">
        <v>1205</v>
      </c>
      <c r="AU41">
        <v>1212</v>
      </c>
      <c r="AV41">
        <v>1220</v>
      </c>
      <c r="AW41">
        <v>1248</v>
      </c>
      <c r="AX41">
        <v>1268</v>
      </c>
      <c r="AY41">
        <v>1304</v>
      </c>
      <c r="AZ41">
        <v>1317</v>
      </c>
      <c r="BA41">
        <v>1330</v>
      </c>
      <c r="BB41">
        <v>1335</v>
      </c>
      <c r="BC41">
        <v>1340</v>
      </c>
      <c r="BD41">
        <v>1353</v>
      </c>
      <c r="BE41">
        <v>1366</v>
      </c>
      <c r="BF41">
        <v>1373</v>
      </c>
    </row>
    <row r="42" spans="2:58" x14ac:dyDescent="0.25">
      <c r="B42" t="s">
        <v>98</v>
      </c>
      <c r="D42">
        <v>45</v>
      </c>
      <c r="E42">
        <v>114</v>
      </c>
      <c r="F42">
        <v>151</v>
      </c>
      <c r="G42">
        <v>198</v>
      </c>
      <c r="H42">
        <v>257</v>
      </c>
      <c r="I42">
        <v>374</v>
      </c>
      <c r="J42">
        <v>430</v>
      </c>
      <c r="K42">
        <v>589</v>
      </c>
      <c r="L42">
        <v>1024</v>
      </c>
      <c r="M42">
        <v>1639</v>
      </c>
      <c r="N42">
        <v>2140</v>
      </c>
      <c r="O42">
        <v>2965</v>
      </c>
      <c r="P42">
        <v>4231</v>
      </c>
      <c r="Q42">
        <v>5753</v>
      </c>
      <c r="R42">
        <v>7753</v>
      </c>
      <c r="S42">
        <v>9191</v>
      </c>
      <c r="T42">
        <v>11178</v>
      </c>
      <c r="U42">
        <v>13716</v>
      </c>
      <c r="V42">
        <v>17147</v>
      </c>
      <c r="W42">
        <v>19980</v>
      </c>
      <c r="X42">
        <v>24926</v>
      </c>
      <c r="Y42">
        <v>28572</v>
      </c>
      <c r="Z42">
        <v>33089</v>
      </c>
      <c r="AA42">
        <v>39673</v>
      </c>
      <c r="AB42">
        <v>47610</v>
      </c>
      <c r="AC42">
        <v>56188</v>
      </c>
      <c r="AD42">
        <v>64059</v>
      </c>
      <c r="AE42">
        <v>72248</v>
      </c>
      <c r="AF42">
        <v>78797</v>
      </c>
      <c r="AG42">
        <v>85195</v>
      </c>
      <c r="AH42">
        <v>94417</v>
      </c>
      <c r="AI42">
        <v>102136</v>
      </c>
      <c r="AJ42">
        <v>110238</v>
      </c>
      <c r="AK42">
        <v>117710</v>
      </c>
      <c r="AL42">
        <v>124736</v>
      </c>
      <c r="AM42">
        <v>130759</v>
      </c>
      <c r="AN42">
        <v>135032</v>
      </c>
      <c r="AO42">
        <v>140510</v>
      </c>
      <c r="AP42">
        <v>146690</v>
      </c>
      <c r="AQ42">
        <v>152446</v>
      </c>
      <c r="AR42">
        <v>157022</v>
      </c>
      <c r="AS42">
        <v>161852</v>
      </c>
      <c r="AT42">
        <v>166019</v>
      </c>
      <c r="AU42">
        <v>169496</v>
      </c>
      <c r="AV42">
        <v>172541</v>
      </c>
      <c r="AW42">
        <v>177633</v>
      </c>
      <c r="AX42">
        <v>182816</v>
      </c>
      <c r="AY42">
        <v>188068</v>
      </c>
      <c r="AZ42">
        <v>191726</v>
      </c>
      <c r="BA42">
        <v>195944</v>
      </c>
      <c r="BB42">
        <v>200210</v>
      </c>
      <c r="BC42">
        <v>204178</v>
      </c>
      <c r="BD42">
        <v>208389</v>
      </c>
      <c r="BE42">
        <v>213024</v>
      </c>
      <c r="BF42">
        <v>219764</v>
      </c>
    </row>
    <row r="43" spans="2:58" x14ac:dyDescent="0.25">
      <c r="B43" t="s">
        <v>102</v>
      </c>
      <c r="D43">
        <v>14</v>
      </c>
      <c r="E43">
        <v>15</v>
      </c>
      <c r="F43">
        <v>24</v>
      </c>
      <c r="G43">
        <v>35</v>
      </c>
      <c r="H43">
        <v>61</v>
      </c>
      <c r="I43">
        <v>137</v>
      </c>
      <c r="J43">
        <v>161</v>
      </c>
      <c r="K43">
        <v>203</v>
      </c>
      <c r="L43">
        <v>248</v>
      </c>
      <c r="M43">
        <v>326</v>
      </c>
      <c r="N43">
        <v>461</v>
      </c>
      <c r="O43">
        <v>620</v>
      </c>
      <c r="P43">
        <v>775</v>
      </c>
      <c r="Q43">
        <v>924</v>
      </c>
      <c r="R43">
        <v>992</v>
      </c>
      <c r="S43">
        <v>1059</v>
      </c>
      <c r="T43">
        <v>1167</v>
      </c>
      <c r="U43">
        <v>1279</v>
      </c>
      <c r="V43">
        <v>1423</v>
      </c>
      <c r="W43">
        <v>1623</v>
      </c>
      <c r="X43">
        <v>1746</v>
      </c>
      <c r="Y43">
        <v>1906</v>
      </c>
      <c r="Z43">
        <v>2016</v>
      </c>
      <c r="AA43">
        <v>2272</v>
      </c>
      <c r="AB43">
        <v>2510</v>
      </c>
      <c r="AC43">
        <v>2806</v>
      </c>
      <c r="AD43">
        <v>3046</v>
      </c>
      <c r="AE43">
        <v>3447</v>
      </c>
      <c r="AF43">
        <v>3700</v>
      </c>
      <c r="AG43">
        <v>4028</v>
      </c>
      <c r="AH43">
        <v>4435</v>
      </c>
      <c r="AI43">
        <v>4947</v>
      </c>
      <c r="AJ43">
        <v>5466</v>
      </c>
      <c r="AK43">
        <v>6078</v>
      </c>
      <c r="AL43">
        <v>6443</v>
      </c>
      <c r="AM43">
        <v>6830</v>
      </c>
      <c r="AN43">
        <v>7206</v>
      </c>
      <c r="AO43">
        <v>7693</v>
      </c>
      <c r="AP43">
        <v>8419</v>
      </c>
      <c r="AQ43">
        <v>9141</v>
      </c>
      <c r="AR43">
        <v>9685</v>
      </c>
      <c r="AS43">
        <v>10151</v>
      </c>
      <c r="AT43">
        <v>10483</v>
      </c>
      <c r="AU43">
        <v>10948</v>
      </c>
      <c r="AV43">
        <v>11445</v>
      </c>
      <c r="AW43">
        <v>11927</v>
      </c>
      <c r="AX43">
        <v>12540</v>
      </c>
      <c r="AY43">
        <v>13216</v>
      </c>
      <c r="AZ43">
        <v>13822</v>
      </c>
      <c r="BA43">
        <v>14385</v>
      </c>
      <c r="BB43">
        <v>14777</v>
      </c>
      <c r="BC43">
        <v>15322</v>
      </c>
      <c r="BD43">
        <v>16004</v>
      </c>
      <c r="BE43">
        <v>16755</v>
      </c>
      <c r="BF43">
        <v>17567</v>
      </c>
    </row>
    <row r="44" spans="2:58" x14ac:dyDescent="0.25">
      <c r="B44" t="s">
        <v>100</v>
      </c>
      <c r="D44">
        <v>24</v>
      </c>
      <c r="E44">
        <v>30</v>
      </c>
      <c r="F44">
        <v>37</v>
      </c>
      <c r="G44">
        <v>56</v>
      </c>
      <c r="H44">
        <v>86</v>
      </c>
      <c r="I44">
        <v>209</v>
      </c>
      <c r="J44">
        <v>264</v>
      </c>
      <c r="K44">
        <v>332</v>
      </c>
      <c r="L44">
        <v>332</v>
      </c>
      <c r="M44">
        <v>491</v>
      </c>
      <c r="N44">
        <v>645</v>
      </c>
      <c r="O44">
        <v>858</v>
      </c>
      <c r="P44">
        <v>1125</v>
      </c>
      <c r="Q44">
        <v>1359</v>
      </c>
      <c r="R44">
        <v>2200</v>
      </c>
      <c r="S44">
        <v>2200</v>
      </c>
      <c r="T44">
        <v>2650</v>
      </c>
      <c r="U44">
        <v>3010</v>
      </c>
      <c r="V44">
        <v>3863</v>
      </c>
      <c r="W44">
        <v>4840</v>
      </c>
      <c r="X44">
        <v>6077</v>
      </c>
      <c r="Y44">
        <v>6971</v>
      </c>
      <c r="Z44">
        <v>8015</v>
      </c>
      <c r="AA44">
        <v>8789</v>
      </c>
      <c r="AB44">
        <v>9714</v>
      </c>
      <c r="AC44">
        <v>10714</v>
      </c>
      <c r="AD44">
        <v>12104</v>
      </c>
      <c r="AE44">
        <v>13152</v>
      </c>
      <c r="AF44">
        <v>14274</v>
      </c>
      <c r="AG44">
        <v>15412</v>
      </c>
      <c r="AH44">
        <v>16108</v>
      </c>
      <c r="AI44">
        <v>17070</v>
      </c>
      <c r="AJ44">
        <v>18844</v>
      </c>
      <c r="AK44">
        <v>19706</v>
      </c>
      <c r="AL44">
        <v>20489</v>
      </c>
      <c r="AM44">
        <v>21065</v>
      </c>
      <c r="AN44">
        <v>21574</v>
      </c>
      <c r="AO44">
        <v>22164</v>
      </c>
      <c r="AP44">
        <v>22710</v>
      </c>
      <c r="AQ44">
        <v>23495</v>
      </c>
      <c r="AR44">
        <v>24228</v>
      </c>
      <c r="AS44">
        <v>24820</v>
      </c>
      <c r="AT44">
        <v>25220</v>
      </c>
      <c r="AU44">
        <v>25499</v>
      </c>
      <c r="AV44">
        <v>25753</v>
      </c>
      <c r="AW44">
        <v>26336</v>
      </c>
      <c r="AX44">
        <v>26651</v>
      </c>
      <c r="AY44">
        <v>26997</v>
      </c>
      <c r="AZ44">
        <v>27322</v>
      </c>
      <c r="BA44">
        <v>27658</v>
      </c>
      <c r="BB44">
        <v>27862</v>
      </c>
      <c r="BC44">
        <v>27981</v>
      </c>
      <c r="BD44">
        <v>28186</v>
      </c>
      <c r="BE44">
        <v>28414</v>
      </c>
      <c r="BF44">
        <v>28595</v>
      </c>
    </row>
    <row r="45" spans="2:58" x14ac:dyDescent="0.25">
      <c r="B45" t="s">
        <v>99</v>
      </c>
      <c r="D45">
        <v>36</v>
      </c>
      <c r="E45">
        <v>39</v>
      </c>
      <c r="F45">
        <v>51</v>
      </c>
      <c r="G45">
        <v>89</v>
      </c>
      <c r="H45">
        <v>118</v>
      </c>
      <c r="I45">
        <v>167</v>
      </c>
      <c r="J45">
        <v>210</v>
      </c>
      <c r="K45">
        <v>277</v>
      </c>
      <c r="L45">
        <v>323</v>
      </c>
      <c r="M45">
        <v>373</v>
      </c>
      <c r="N45">
        <v>460</v>
      </c>
      <c r="O45">
        <v>594</v>
      </c>
      <c r="P45">
        <v>802</v>
      </c>
      <c r="Q45">
        <v>1144</v>
      </c>
      <c r="R45">
        <v>1395</v>
      </c>
      <c r="S45">
        <v>1547</v>
      </c>
      <c r="T45">
        <v>1954</v>
      </c>
      <c r="U45">
        <v>2630</v>
      </c>
      <c r="V45">
        <v>3277</v>
      </c>
      <c r="W45">
        <v>3983</v>
      </c>
      <c r="X45">
        <v>5018</v>
      </c>
      <c r="Y45">
        <v>5687</v>
      </c>
      <c r="Z45">
        <v>6654</v>
      </c>
      <c r="AA45">
        <v>8081</v>
      </c>
      <c r="AB45">
        <v>9533</v>
      </c>
      <c r="AC45">
        <v>11662</v>
      </c>
      <c r="AD45">
        <v>14547</v>
      </c>
      <c r="AE45">
        <v>17093</v>
      </c>
      <c r="AF45">
        <v>19526</v>
      </c>
      <c r="AG45">
        <v>22145</v>
      </c>
      <c r="AH45">
        <v>25154</v>
      </c>
      <c r="AI45">
        <v>29478</v>
      </c>
      <c r="AJ45">
        <v>33722</v>
      </c>
      <c r="AK45">
        <v>38172</v>
      </c>
      <c r="AL45">
        <v>41907</v>
      </c>
      <c r="AM45">
        <v>47810</v>
      </c>
      <c r="AN45">
        <v>51612</v>
      </c>
      <c r="AO45">
        <v>55246</v>
      </c>
      <c r="AP45">
        <v>60737</v>
      </c>
      <c r="AQ45">
        <v>65081</v>
      </c>
      <c r="AR45">
        <v>70276</v>
      </c>
      <c r="AS45">
        <v>78995</v>
      </c>
      <c r="AT45">
        <v>84283</v>
      </c>
      <c r="AU45">
        <v>88625</v>
      </c>
      <c r="AV45">
        <v>93877</v>
      </c>
      <c r="AW45">
        <v>98480</v>
      </c>
      <c r="AX45">
        <v>103097</v>
      </c>
      <c r="AY45">
        <v>108696</v>
      </c>
      <c r="AZ45">
        <v>114221</v>
      </c>
      <c r="BA45">
        <v>120071</v>
      </c>
      <c r="BB45">
        <v>124747</v>
      </c>
      <c r="BC45">
        <v>129048</v>
      </c>
      <c r="BD45">
        <v>133499</v>
      </c>
      <c r="BE45">
        <v>138082</v>
      </c>
      <c r="BF45">
        <v>143468</v>
      </c>
    </row>
    <row r="46" spans="2:58" x14ac:dyDescent="0.25">
      <c r="B46" t="s">
        <v>130</v>
      </c>
      <c r="D46">
        <v>0</v>
      </c>
      <c r="E46">
        <v>0</v>
      </c>
      <c r="F46">
        <v>1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3</v>
      </c>
      <c r="P46">
        <v>3</v>
      </c>
      <c r="Q46">
        <v>3</v>
      </c>
      <c r="R46">
        <v>3</v>
      </c>
      <c r="S46">
        <v>7</v>
      </c>
      <c r="T46">
        <v>14</v>
      </c>
      <c r="U46">
        <v>16</v>
      </c>
      <c r="V46">
        <v>16</v>
      </c>
      <c r="W46">
        <v>26</v>
      </c>
      <c r="X46">
        <v>47</v>
      </c>
      <c r="Y46">
        <v>47</v>
      </c>
      <c r="Z46">
        <v>84</v>
      </c>
      <c r="AA46">
        <v>113</v>
      </c>
      <c r="AB46">
        <v>156</v>
      </c>
      <c r="AC46">
        <v>218</v>
      </c>
      <c r="AD46">
        <v>311</v>
      </c>
      <c r="AE46">
        <v>418</v>
      </c>
      <c r="AF46">
        <v>480</v>
      </c>
      <c r="AG46">
        <v>549</v>
      </c>
      <c r="AH46">
        <v>669</v>
      </c>
      <c r="AI46">
        <v>804</v>
      </c>
      <c r="AJ46">
        <v>987</v>
      </c>
      <c r="AK46">
        <v>1096</v>
      </c>
      <c r="AL46">
        <v>1251</v>
      </c>
      <c r="AM46">
        <v>1319</v>
      </c>
      <c r="AN46">
        <v>1462</v>
      </c>
      <c r="AO46">
        <v>1668</v>
      </c>
      <c r="AP46">
        <v>1892</v>
      </c>
      <c r="AQ46">
        <v>2203</v>
      </c>
      <c r="AR46">
        <v>2511</v>
      </c>
      <c r="AS46">
        <v>2777</v>
      </c>
      <c r="AT46">
        <v>3102</v>
      </c>
      <c r="AU46">
        <v>3372</v>
      </c>
      <c r="AV46">
        <v>3764</v>
      </c>
      <c r="AW46">
        <v>4162</v>
      </c>
      <c r="AX46">
        <v>4662</v>
      </c>
      <c r="AY46">
        <v>5106</v>
      </c>
      <c r="AZ46">
        <v>5449</v>
      </c>
      <c r="BA46">
        <v>5710</v>
      </c>
      <c r="BB46">
        <v>6125</v>
      </c>
      <c r="BC46">
        <v>6592</v>
      </c>
      <c r="BD46">
        <v>7170</v>
      </c>
      <c r="BE46">
        <v>7647</v>
      </c>
      <c r="BF46">
        <v>8125</v>
      </c>
    </row>
    <row r="49" spans="1:58" x14ac:dyDescent="0.25">
      <c r="A49" t="s">
        <v>10</v>
      </c>
      <c r="B49" t="s">
        <v>127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</v>
      </c>
      <c r="AA49">
        <v>1</v>
      </c>
      <c r="AB49">
        <v>3</v>
      </c>
      <c r="AC49">
        <v>3</v>
      </c>
      <c r="AD49">
        <v>3</v>
      </c>
      <c r="AE49">
        <v>4</v>
      </c>
      <c r="AF49">
        <v>6</v>
      </c>
      <c r="AG49">
        <v>8</v>
      </c>
      <c r="AH49">
        <v>12</v>
      </c>
      <c r="AI49">
        <v>13</v>
      </c>
      <c r="AJ49">
        <v>15</v>
      </c>
      <c r="AK49">
        <v>16</v>
      </c>
      <c r="AL49">
        <v>17</v>
      </c>
      <c r="AM49">
        <v>17</v>
      </c>
      <c r="AN49">
        <v>21</v>
      </c>
      <c r="AO49">
        <v>22</v>
      </c>
      <c r="AP49">
        <v>24</v>
      </c>
      <c r="AQ49">
        <v>26</v>
      </c>
      <c r="AR49">
        <v>26</v>
      </c>
      <c r="AS49">
        <v>28</v>
      </c>
      <c r="AT49">
        <v>29</v>
      </c>
      <c r="AU49">
        <v>29</v>
      </c>
      <c r="AV49">
        <v>31</v>
      </c>
      <c r="AW49">
        <v>33</v>
      </c>
      <c r="AX49">
        <v>34</v>
      </c>
      <c r="AY49">
        <v>35</v>
      </c>
      <c r="AZ49">
        <v>35</v>
      </c>
      <c r="BA49">
        <v>36</v>
      </c>
      <c r="BB49">
        <v>36</v>
      </c>
      <c r="BC49">
        <v>37</v>
      </c>
      <c r="BD49">
        <v>37</v>
      </c>
      <c r="BE49">
        <v>38</v>
      </c>
      <c r="BF49">
        <v>40</v>
      </c>
    </row>
    <row r="50" spans="1:58" x14ac:dyDescent="0.25">
      <c r="B50" t="s">
        <v>124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1</v>
      </c>
      <c r="AD50">
        <v>1</v>
      </c>
      <c r="AE50">
        <v>3</v>
      </c>
      <c r="AF50">
        <v>3</v>
      </c>
      <c r="AG50">
        <v>3</v>
      </c>
      <c r="AH50">
        <v>3</v>
      </c>
      <c r="AI50">
        <v>3</v>
      </c>
      <c r="AJ50">
        <v>4</v>
      </c>
      <c r="AK50">
        <v>7</v>
      </c>
      <c r="AL50">
        <v>7</v>
      </c>
      <c r="AM50">
        <v>7</v>
      </c>
      <c r="AN50">
        <v>8</v>
      </c>
      <c r="AO50">
        <v>8</v>
      </c>
      <c r="AP50">
        <v>10</v>
      </c>
      <c r="AQ50">
        <v>11</v>
      </c>
      <c r="AR50">
        <v>11</v>
      </c>
      <c r="AS50">
        <v>13</v>
      </c>
      <c r="AT50">
        <v>14</v>
      </c>
      <c r="AU50">
        <v>14</v>
      </c>
      <c r="AV50">
        <v>16</v>
      </c>
      <c r="AW50">
        <v>18</v>
      </c>
      <c r="AX50">
        <v>18</v>
      </c>
      <c r="AY50">
        <v>19</v>
      </c>
      <c r="AZ50">
        <v>20</v>
      </c>
      <c r="BA50">
        <v>20</v>
      </c>
      <c r="BB50">
        <v>22</v>
      </c>
      <c r="BC50">
        <v>24</v>
      </c>
      <c r="BD50">
        <v>24</v>
      </c>
      <c r="BE50">
        <v>24</v>
      </c>
      <c r="BF50">
        <v>27</v>
      </c>
    </row>
    <row r="51" spans="1:58" x14ac:dyDescent="0.25">
      <c r="B51" t="s">
        <v>46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  <c r="P51">
        <v>1</v>
      </c>
      <c r="Q51">
        <v>1</v>
      </c>
      <c r="R51">
        <v>1</v>
      </c>
      <c r="S51">
        <v>3</v>
      </c>
      <c r="T51">
        <v>3</v>
      </c>
      <c r="U51">
        <v>4</v>
      </c>
      <c r="V51">
        <v>5</v>
      </c>
      <c r="W51">
        <v>6</v>
      </c>
      <c r="X51">
        <v>8</v>
      </c>
      <c r="Y51">
        <v>16</v>
      </c>
      <c r="Z51">
        <v>25</v>
      </c>
      <c r="AA51">
        <v>30</v>
      </c>
      <c r="AB51">
        <v>34</v>
      </c>
      <c r="AC51">
        <v>52</v>
      </c>
      <c r="AD51">
        <v>68</v>
      </c>
      <c r="AE51">
        <v>68</v>
      </c>
      <c r="AF51">
        <v>86</v>
      </c>
      <c r="AG51">
        <v>108</v>
      </c>
      <c r="AH51">
        <v>128</v>
      </c>
      <c r="AI51">
        <v>146</v>
      </c>
      <c r="AJ51">
        <v>158</v>
      </c>
      <c r="AK51">
        <v>168</v>
      </c>
      <c r="AL51">
        <v>186</v>
      </c>
      <c r="AM51">
        <v>204</v>
      </c>
      <c r="AN51">
        <v>220</v>
      </c>
      <c r="AO51">
        <v>243</v>
      </c>
      <c r="AP51">
        <v>273</v>
      </c>
      <c r="AQ51">
        <v>295</v>
      </c>
      <c r="AR51">
        <v>319</v>
      </c>
      <c r="AS51">
        <v>337</v>
      </c>
      <c r="AT51">
        <v>350</v>
      </c>
      <c r="AU51">
        <v>368</v>
      </c>
      <c r="AV51">
        <v>384</v>
      </c>
      <c r="AW51">
        <v>393</v>
      </c>
      <c r="AX51">
        <v>410</v>
      </c>
      <c r="AY51">
        <v>431</v>
      </c>
      <c r="AZ51">
        <v>443</v>
      </c>
      <c r="BA51">
        <v>452</v>
      </c>
      <c r="BB51">
        <v>470</v>
      </c>
      <c r="BC51">
        <v>463</v>
      </c>
      <c r="BD51">
        <v>494</v>
      </c>
      <c r="BE51">
        <v>508</v>
      </c>
      <c r="BF51">
        <v>513</v>
      </c>
    </row>
    <row r="52" spans="1:58" x14ac:dyDescent="0.25">
      <c r="B52" t="s">
        <v>106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>
        <v>2</v>
      </c>
      <c r="AC52">
        <v>3</v>
      </c>
      <c r="AD52">
        <v>3</v>
      </c>
      <c r="AE52">
        <v>4</v>
      </c>
      <c r="AF52">
        <v>4</v>
      </c>
      <c r="AG52">
        <v>4</v>
      </c>
      <c r="AH52">
        <v>5</v>
      </c>
      <c r="AI52">
        <v>5</v>
      </c>
      <c r="AJ52">
        <v>5</v>
      </c>
      <c r="AK52">
        <v>5</v>
      </c>
      <c r="AL52">
        <v>5</v>
      </c>
      <c r="AM52">
        <v>5</v>
      </c>
      <c r="AN52">
        <v>7</v>
      </c>
      <c r="AO52">
        <v>8</v>
      </c>
      <c r="AP52">
        <v>8</v>
      </c>
      <c r="AQ52">
        <v>9</v>
      </c>
      <c r="AR52">
        <v>10</v>
      </c>
      <c r="AS52">
        <v>11</v>
      </c>
      <c r="AT52">
        <v>11</v>
      </c>
      <c r="AU52">
        <v>12</v>
      </c>
      <c r="AV52">
        <v>13</v>
      </c>
      <c r="AW52">
        <v>13</v>
      </c>
      <c r="AX52">
        <v>15</v>
      </c>
      <c r="AY52">
        <v>15</v>
      </c>
      <c r="AZ52">
        <v>18</v>
      </c>
      <c r="BA52">
        <v>19</v>
      </c>
      <c r="BB52">
        <v>19</v>
      </c>
      <c r="BC52">
        <v>20</v>
      </c>
      <c r="BD52">
        <v>20</v>
      </c>
      <c r="BE52">
        <v>20</v>
      </c>
      <c r="BF52">
        <v>21</v>
      </c>
    </row>
    <row r="53" spans="1:58" x14ac:dyDescent="0.25">
      <c r="B53" t="s">
        <v>113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2</v>
      </c>
      <c r="AJ53">
        <v>4</v>
      </c>
      <c r="AK53">
        <v>4</v>
      </c>
      <c r="AL53">
        <v>4</v>
      </c>
      <c r="AM53">
        <v>8</v>
      </c>
      <c r="AN53">
        <v>13</v>
      </c>
      <c r="AO53">
        <v>13</v>
      </c>
      <c r="AP53">
        <v>13</v>
      </c>
      <c r="AQ53">
        <v>13</v>
      </c>
      <c r="AR53">
        <v>19</v>
      </c>
      <c r="AS53">
        <v>23</v>
      </c>
      <c r="AT53">
        <v>26</v>
      </c>
      <c r="AU53">
        <v>29</v>
      </c>
      <c r="AV53">
        <v>33</v>
      </c>
      <c r="AW53">
        <v>36</v>
      </c>
      <c r="AX53">
        <v>40</v>
      </c>
      <c r="AY53">
        <v>43</v>
      </c>
      <c r="AZ53">
        <v>45</v>
      </c>
      <c r="BA53">
        <v>47</v>
      </c>
      <c r="BB53">
        <v>51</v>
      </c>
      <c r="BC53">
        <v>55</v>
      </c>
      <c r="BD53">
        <v>60</v>
      </c>
      <c r="BE53">
        <v>60</v>
      </c>
      <c r="BF53">
        <v>63</v>
      </c>
    </row>
    <row r="54" spans="1:58" x14ac:dyDescent="0.25">
      <c r="B54" t="s">
        <v>114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</v>
      </c>
      <c r="S54">
        <v>5</v>
      </c>
      <c r="T54">
        <v>14</v>
      </c>
      <c r="U54">
        <v>14</v>
      </c>
      <c r="V54">
        <v>14</v>
      </c>
      <c r="W54">
        <v>37</v>
      </c>
      <c r="X54">
        <v>67</v>
      </c>
      <c r="Y54">
        <v>75</v>
      </c>
      <c r="Z54">
        <v>88</v>
      </c>
      <c r="AA54">
        <v>122</v>
      </c>
      <c r="AB54">
        <v>178</v>
      </c>
      <c r="AC54">
        <v>220</v>
      </c>
      <c r="AD54">
        <v>289</v>
      </c>
      <c r="AE54">
        <v>353</v>
      </c>
      <c r="AF54">
        <v>431</v>
      </c>
      <c r="AG54">
        <v>513</v>
      </c>
      <c r="AH54">
        <v>705</v>
      </c>
      <c r="AI54">
        <v>828</v>
      </c>
      <c r="AJ54">
        <v>1011</v>
      </c>
      <c r="AK54">
        <v>1143</v>
      </c>
      <c r="AL54">
        <v>1283</v>
      </c>
      <c r="AM54">
        <v>1447</v>
      </c>
      <c r="AN54">
        <v>1632</v>
      </c>
      <c r="AO54">
        <v>2035</v>
      </c>
      <c r="AP54">
        <v>2240</v>
      </c>
      <c r="AQ54">
        <v>2523</v>
      </c>
      <c r="AR54">
        <v>3019</v>
      </c>
      <c r="AS54">
        <v>3346</v>
      </c>
      <c r="AT54">
        <v>3600</v>
      </c>
      <c r="AU54">
        <v>3903</v>
      </c>
      <c r="AV54">
        <v>4157</v>
      </c>
      <c r="AW54">
        <v>4440</v>
      </c>
      <c r="AX54">
        <v>4857</v>
      </c>
      <c r="AY54">
        <v>5163</v>
      </c>
      <c r="AZ54">
        <v>5453</v>
      </c>
      <c r="BA54">
        <v>5683</v>
      </c>
      <c r="BB54">
        <v>5828</v>
      </c>
      <c r="BC54">
        <v>5998</v>
      </c>
      <c r="BD54">
        <v>6262</v>
      </c>
      <c r="BE54">
        <v>6490</v>
      </c>
      <c r="BF54">
        <v>6679</v>
      </c>
    </row>
    <row r="55" spans="1:58" x14ac:dyDescent="0.25">
      <c r="B55" t="s">
        <v>131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1</v>
      </c>
      <c r="Y55">
        <v>1</v>
      </c>
      <c r="Z55">
        <v>1</v>
      </c>
      <c r="AA55">
        <v>2</v>
      </c>
      <c r="AB55">
        <v>3</v>
      </c>
      <c r="AC55">
        <v>3</v>
      </c>
      <c r="AD55">
        <v>4</v>
      </c>
      <c r="AE55">
        <v>6</v>
      </c>
      <c r="AF55">
        <v>6</v>
      </c>
      <c r="AG55">
        <v>9</v>
      </c>
      <c r="AH55">
        <v>12</v>
      </c>
      <c r="AI55">
        <v>13</v>
      </c>
      <c r="AJ55">
        <v>16</v>
      </c>
      <c r="AK55">
        <v>18</v>
      </c>
      <c r="AL55">
        <v>21</v>
      </c>
      <c r="AM55">
        <v>21</v>
      </c>
      <c r="AN55">
        <v>28</v>
      </c>
      <c r="AO55">
        <v>32</v>
      </c>
      <c r="AP55">
        <v>35</v>
      </c>
      <c r="AQ55">
        <v>36</v>
      </c>
      <c r="AR55">
        <v>37</v>
      </c>
      <c r="AS55">
        <v>37</v>
      </c>
      <c r="AT55">
        <v>38</v>
      </c>
      <c r="AU55">
        <v>38</v>
      </c>
      <c r="AV55">
        <v>40</v>
      </c>
      <c r="AW55">
        <v>41</v>
      </c>
      <c r="AX55">
        <v>42</v>
      </c>
      <c r="AY55">
        <v>44</v>
      </c>
      <c r="AZ55">
        <v>46</v>
      </c>
      <c r="BA55">
        <v>46</v>
      </c>
      <c r="BB55">
        <v>49</v>
      </c>
      <c r="BC55">
        <v>50</v>
      </c>
      <c r="BD55">
        <v>52</v>
      </c>
      <c r="BE55">
        <v>53</v>
      </c>
      <c r="BF55">
        <v>54</v>
      </c>
    </row>
    <row r="56" spans="1:58" x14ac:dyDescent="0.25">
      <c r="B56" t="s">
        <v>137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1</v>
      </c>
      <c r="P56">
        <v>1</v>
      </c>
      <c r="Q56">
        <v>2</v>
      </c>
      <c r="R56">
        <v>2</v>
      </c>
      <c r="S56">
        <v>2</v>
      </c>
      <c r="T56">
        <v>2</v>
      </c>
      <c r="U56">
        <v>2</v>
      </c>
      <c r="V56">
        <v>3</v>
      </c>
      <c r="W56">
        <v>3</v>
      </c>
      <c r="X56">
        <v>3</v>
      </c>
      <c r="Y56">
        <v>3</v>
      </c>
      <c r="Z56">
        <v>3</v>
      </c>
      <c r="AA56">
        <v>3</v>
      </c>
      <c r="AB56">
        <v>3</v>
      </c>
      <c r="AC56">
        <v>3</v>
      </c>
      <c r="AD56">
        <v>3</v>
      </c>
      <c r="AE56">
        <v>7</v>
      </c>
      <c r="AF56">
        <v>8</v>
      </c>
      <c r="AG56">
        <v>8</v>
      </c>
      <c r="AH56">
        <v>8</v>
      </c>
      <c r="AI56">
        <v>10</v>
      </c>
      <c r="AJ56">
        <v>10</v>
      </c>
      <c r="AK56">
        <v>14</v>
      </c>
      <c r="AL56">
        <v>17</v>
      </c>
      <c r="AM56">
        <v>20</v>
      </c>
      <c r="AN56">
        <v>22</v>
      </c>
      <c r="AO56">
        <v>23</v>
      </c>
      <c r="AP56">
        <v>24</v>
      </c>
      <c r="AQ56">
        <v>24</v>
      </c>
      <c r="AR56">
        <v>25</v>
      </c>
      <c r="AS56">
        <v>28</v>
      </c>
      <c r="AT56">
        <v>29</v>
      </c>
      <c r="AU56">
        <v>32</v>
      </c>
      <c r="AV56">
        <v>35</v>
      </c>
      <c r="AW56">
        <v>36</v>
      </c>
      <c r="AX56">
        <v>38</v>
      </c>
      <c r="AY56">
        <v>41</v>
      </c>
      <c r="AZ56">
        <v>41</v>
      </c>
      <c r="BA56">
        <v>43</v>
      </c>
      <c r="BB56">
        <v>43</v>
      </c>
      <c r="BC56">
        <v>45</v>
      </c>
      <c r="BD56">
        <v>49</v>
      </c>
      <c r="BE56">
        <v>52</v>
      </c>
      <c r="BF56">
        <v>54</v>
      </c>
    </row>
    <row r="57" spans="1:58" x14ac:dyDescent="0.25">
      <c r="B57" t="s">
        <v>103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1</v>
      </c>
      <c r="Y57">
        <v>1</v>
      </c>
      <c r="Z57">
        <v>0</v>
      </c>
      <c r="AA57">
        <v>1</v>
      </c>
      <c r="AB57">
        <v>1</v>
      </c>
      <c r="AC57">
        <v>2</v>
      </c>
      <c r="AD57">
        <v>3</v>
      </c>
      <c r="AE57">
        <v>5</v>
      </c>
      <c r="AF57">
        <v>6</v>
      </c>
      <c r="AG57">
        <v>6</v>
      </c>
      <c r="AH57">
        <v>6</v>
      </c>
      <c r="AI57">
        <v>6</v>
      </c>
      <c r="AJ57">
        <v>7</v>
      </c>
      <c r="AK57">
        <v>8</v>
      </c>
      <c r="AL57">
        <v>12</v>
      </c>
      <c r="AM57">
        <v>15</v>
      </c>
      <c r="AN57">
        <v>16</v>
      </c>
      <c r="AO57">
        <v>18</v>
      </c>
      <c r="AP57">
        <v>19</v>
      </c>
      <c r="AQ57">
        <v>20</v>
      </c>
      <c r="AR57">
        <v>21</v>
      </c>
      <c r="AS57">
        <v>21</v>
      </c>
      <c r="AT57">
        <v>23</v>
      </c>
      <c r="AU57">
        <v>25</v>
      </c>
      <c r="AV57">
        <v>31</v>
      </c>
      <c r="AW57">
        <v>34</v>
      </c>
      <c r="AX57">
        <v>35</v>
      </c>
      <c r="AY57">
        <v>36</v>
      </c>
      <c r="AZ57">
        <v>39</v>
      </c>
      <c r="BA57">
        <v>47</v>
      </c>
      <c r="BB57">
        <v>47</v>
      </c>
      <c r="BC57">
        <v>48</v>
      </c>
      <c r="BD57">
        <v>48</v>
      </c>
      <c r="BE57">
        <v>50</v>
      </c>
      <c r="BF57">
        <v>51</v>
      </c>
    </row>
    <row r="58" spans="1:58" x14ac:dyDescent="0.25">
      <c r="B58" t="s">
        <v>122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1</v>
      </c>
      <c r="Z58">
        <v>1</v>
      </c>
      <c r="AA58">
        <v>3</v>
      </c>
      <c r="AB58">
        <v>6</v>
      </c>
      <c r="AC58">
        <v>9</v>
      </c>
      <c r="AD58">
        <v>9</v>
      </c>
      <c r="AE58">
        <v>11</v>
      </c>
      <c r="AF58">
        <v>16</v>
      </c>
      <c r="AG58">
        <v>24</v>
      </c>
      <c r="AH58">
        <v>31</v>
      </c>
      <c r="AI58">
        <v>39</v>
      </c>
      <c r="AJ58">
        <v>44</v>
      </c>
      <c r="AK58">
        <v>53</v>
      </c>
      <c r="AL58">
        <v>59</v>
      </c>
      <c r="AM58">
        <v>67</v>
      </c>
      <c r="AN58">
        <v>78</v>
      </c>
      <c r="AO58">
        <v>88</v>
      </c>
      <c r="AP58">
        <v>99</v>
      </c>
      <c r="AQ58">
        <v>112</v>
      </c>
      <c r="AR58">
        <v>119</v>
      </c>
      <c r="AS58">
        <v>129</v>
      </c>
      <c r="AT58">
        <v>138</v>
      </c>
      <c r="AU58">
        <v>143</v>
      </c>
      <c r="AV58">
        <v>161</v>
      </c>
      <c r="AW58">
        <v>166</v>
      </c>
      <c r="AX58">
        <v>169</v>
      </c>
      <c r="AY58">
        <v>173</v>
      </c>
      <c r="AZ58">
        <v>181</v>
      </c>
      <c r="BA58">
        <v>188</v>
      </c>
      <c r="BB58">
        <v>196</v>
      </c>
      <c r="BC58">
        <v>201</v>
      </c>
      <c r="BD58">
        <v>210</v>
      </c>
      <c r="BE58">
        <v>213</v>
      </c>
      <c r="BF58">
        <v>215</v>
      </c>
    </row>
    <row r="59" spans="1:58" x14ac:dyDescent="0.25">
      <c r="B59" t="s">
        <v>107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1</v>
      </c>
      <c r="S59">
        <v>4</v>
      </c>
      <c r="T59">
        <v>4</v>
      </c>
      <c r="U59">
        <v>4</v>
      </c>
      <c r="V59">
        <v>6</v>
      </c>
      <c r="W59">
        <v>9</v>
      </c>
      <c r="X59">
        <v>13</v>
      </c>
      <c r="Y59">
        <v>13</v>
      </c>
      <c r="Z59">
        <v>24</v>
      </c>
      <c r="AA59">
        <v>32</v>
      </c>
      <c r="AB59">
        <v>34</v>
      </c>
      <c r="AC59">
        <v>41</v>
      </c>
      <c r="AD59">
        <v>52</v>
      </c>
      <c r="AE59">
        <v>65</v>
      </c>
      <c r="AF59">
        <v>72</v>
      </c>
      <c r="AG59">
        <v>77</v>
      </c>
      <c r="AH59">
        <v>90</v>
      </c>
      <c r="AI59">
        <v>104</v>
      </c>
      <c r="AJ59">
        <v>123</v>
      </c>
      <c r="AK59">
        <v>139</v>
      </c>
      <c r="AL59">
        <v>161</v>
      </c>
      <c r="AM59">
        <v>179</v>
      </c>
      <c r="AN59">
        <v>187</v>
      </c>
      <c r="AO59">
        <v>203</v>
      </c>
      <c r="AP59">
        <v>218</v>
      </c>
      <c r="AQ59">
        <v>237</v>
      </c>
      <c r="AR59">
        <v>247</v>
      </c>
      <c r="AS59">
        <v>260</v>
      </c>
      <c r="AT59">
        <v>273</v>
      </c>
      <c r="AU59">
        <v>285</v>
      </c>
      <c r="AV59">
        <v>299</v>
      </c>
      <c r="AW59">
        <v>309</v>
      </c>
      <c r="AX59">
        <v>321</v>
      </c>
      <c r="AY59">
        <v>336</v>
      </c>
      <c r="AZ59">
        <v>346</v>
      </c>
      <c r="BA59">
        <v>355</v>
      </c>
      <c r="BB59">
        <v>364</v>
      </c>
      <c r="BC59">
        <v>370</v>
      </c>
      <c r="BD59">
        <v>384</v>
      </c>
      <c r="BE59">
        <v>394</v>
      </c>
      <c r="BF59">
        <v>403</v>
      </c>
    </row>
    <row r="60" spans="1:58" x14ac:dyDescent="0.25">
      <c r="B60" t="s">
        <v>115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1</v>
      </c>
      <c r="AC60">
        <v>1</v>
      </c>
      <c r="AD60">
        <v>1</v>
      </c>
      <c r="AE60">
        <v>1</v>
      </c>
      <c r="AF60">
        <v>3</v>
      </c>
      <c r="AG60">
        <v>3</v>
      </c>
      <c r="AH60">
        <v>4</v>
      </c>
      <c r="AI60">
        <v>5</v>
      </c>
      <c r="AJ60">
        <v>11</v>
      </c>
      <c r="AK60">
        <v>12</v>
      </c>
      <c r="AL60">
        <v>13</v>
      </c>
      <c r="AM60">
        <v>15</v>
      </c>
      <c r="AN60">
        <v>19</v>
      </c>
      <c r="AO60">
        <v>21</v>
      </c>
      <c r="AP60">
        <v>24</v>
      </c>
      <c r="AQ60">
        <v>24</v>
      </c>
      <c r="AR60">
        <v>24</v>
      </c>
      <c r="AS60">
        <v>24</v>
      </c>
      <c r="AT60">
        <v>25</v>
      </c>
      <c r="AU60">
        <v>28</v>
      </c>
      <c r="AV60">
        <v>31</v>
      </c>
      <c r="AW60">
        <v>35</v>
      </c>
      <c r="AX60">
        <v>36</v>
      </c>
      <c r="AY60">
        <v>38</v>
      </c>
      <c r="AZ60">
        <v>38</v>
      </c>
      <c r="BA60">
        <v>40</v>
      </c>
      <c r="BB60">
        <v>40</v>
      </c>
      <c r="BC60">
        <v>43</v>
      </c>
      <c r="BD60">
        <v>44</v>
      </c>
      <c r="BE60">
        <v>45</v>
      </c>
      <c r="BF60">
        <v>46</v>
      </c>
    </row>
    <row r="61" spans="1:58" x14ac:dyDescent="0.25">
      <c r="B61" t="s">
        <v>111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</v>
      </c>
      <c r="Y61">
        <v>1</v>
      </c>
      <c r="Z61">
        <v>1</v>
      </c>
      <c r="AA61">
        <v>1</v>
      </c>
      <c r="AB61">
        <v>3</v>
      </c>
      <c r="AC61">
        <v>4</v>
      </c>
      <c r="AD61">
        <v>7</v>
      </c>
      <c r="AE61">
        <v>9</v>
      </c>
      <c r="AF61">
        <v>11</v>
      </c>
      <c r="AG61">
        <v>13</v>
      </c>
      <c r="AH61">
        <v>17</v>
      </c>
      <c r="AI61">
        <v>17</v>
      </c>
      <c r="AJ61">
        <v>19</v>
      </c>
      <c r="AK61">
        <v>20</v>
      </c>
      <c r="AL61">
        <v>25</v>
      </c>
      <c r="AM61">
        <v>28</v>
      </c>
      <c r="AN61">
        <v>28</v>
      </c>
      <c r="AO61">
        <v>34</v>
      </c>
      <c r="AP61">
        <v>40</v>
      </c>
      <c r="AQ61">
        <v>42</v>
      </c>
      <c r="AR61">
        <v>48</v>
      </c>
      <c r="AS61">
        <v>49</v>
      </c>
      <c r="AT61">
        <v>56</v>
      </c>
      <c r="AU61">
        <v>59</v>
      </c>
      <c r="AV61">
        <v>64</v>
      </c>
      <c r="AW61">
        <v>72</v>
      </c>
      <c r="AX61">
        <v>75</v>
      </c>
      <c r="AY61">
        <v>82</v>
      </c>
      <c r="AZ61">
        <v>90</v>
      </c>
      <c r="BA61">
        <v>94</v>
      </c>
      <c r="BB61">
        <v>98</v>
      </c>
      <c r="BC61">
        <v>141</v>
      </c>
      <c r="BD61">
        <v>149</v>
      </c>
      <c r="BE61">
        <v>172</v>
      </c>
      <c r="BF61">
        <v>177</v>
      </c>
    </row>
    <row r="62" spans="1:58" x14ac:dyDescent="0.25">
      <c r="B62" t="s">
        <v>96</v>
      </c>
      <c r="D62">
        <v>2</v>
      </c>
      <c r="E62">
        <v>3</v>
      </c>
      <c r="F62">
        <v>4</v>
      </c>
      <c r="G62">
        <v>4</v>
      </c>
      <c r="H62">
        <v>6</v>
      </c>
      <c r="I62">
        <v>9</v>
      </c>
      <c r="J62">
        <v>10</v>
      </c>
      <c r="K62">
        <v>19</v>
      </c>
      <c r="L62">
        <v>30</v>
      </c>
      <c r="M62">
        <v>33</v>
      </c>
      <c r="N62">
        <v>48</v>
      </c>
      <c r="O62">
        <v>61</v>
      </c>
      <c r="P62">
        <v>79</v>
      </c>
      <c r="Q62">
        <v>91</v>
      </c>
      <c r="R62">
        <v>127</v>
      </c>
      <c r="S62">
        <v>148</v>
      </c>
      <c r="T62">
        <v>175</v>
      </c>
      <c r="U62">
        <v>244</v>
      </c>
      <c r="V62">
        <v>372</v>
      </c>
      <c r="W62">
        <v>450</v>
      </c>
      <c r="X62">
        <v>562</v>
      </c>
      <c r="Y62">
        <v>674</v>
      </c>
      <c r="Z62">
        <v>860</v>
      </c>
      <c r="AA62">
        <v>1100</v>
      </c>
      <c r="AB62">
        <v>1331</v>
      </c>
      <c r="AC62">
        <v>1695</v>
      </c>
      <c r="AD62">
        <v>1992</v>
      </c>
      <c r="AE62">
        <v>2311</v>
      </c>
      <c r="AF62">
        <v>2602</v>
      </c>
      <c r="AG62">
        <v>3017</v>
      </c>
      <c r="AH62">
        <v>3514</v>
      </c>
      <c r="AI62">
        <v>4019</v>
      </c>
      <c r="AJ62">
        <v>4490</v>
      </c>
      <c r="AK62">
        <v>6493</v>
      </c>
      <c r="AL62">
        <v>7546</v>
      </c>
      <c r="AM62">
        <v>8064</v>
      </c>
      <c r="AN62">
        <v>8896</v>
      </c>
      <c r="AO62">
        <v>10313</v>
      </c>
      <c r="AP62">
        <v>10853</v>
      </c>
      <c r="AQ62">
        <v>12192</v>
      </c>
      <c r="AR62">
        <v>13179</v>
      </c>
      <c r="AS62">
        <v>13814</v>
      </c>
      <c r="AT62">
        <v>14374</v>
      </c>
      <c r="AU62">
        <v>14946</v>
      </c>
      <c r="AV62">
        <v>15708</v>
      </c>
      <c r="AW62">
        <v>17146</v>
      </c>
      <c r="AX62">
        <v>17899</v>
      </c>
      <c r="AY62">
        <v>18659</v>
      </c>
      <c r="AZ62">
        <v>19294</v>
      </c>
      <c r="BA62">
        <v>19689</v>
      </c>
      <c r="BB62">
        <v>20233</v>
      </c>
      <c r="BC62">
        <v>20763</v>
      </c>
      <c r="BD62">
        <v>21307</v>
      </c>
      <c r="BE62">
        <v>21823</v>
      </c>
      <c r="BF62">
        <v>22212</v>
      </c>
    </row>
    <row r="63" spans="1:58" x14ac:dyDescent="0.25">
      <c r="B63" t="s">
        <v>108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1</v>
      </c>
      <c r="AM63">
        <v>2</v>
      </c>
      <c r="AN63">
        <v>2</v>
      </c>
      <c r="AO63">
        <v>3</v>
      </c>
      <c r="AP63">
        <v>3</v>
      </c>
      <c r="AQ63">
        <v>3</v>
      </c>
      <c r="AR63">
        <v>3</v>
      </c>
      <c r="AS63">
        <v>3</v>
      </c>
      <c r="AT63">
        <v>3</v>
      </c>
      <c r="AU63">
        <v>3</v>
      </c>
      <c r="AV63">
        <v>3</v>
      </c>
      <c r="AW63">
        <v>3</v>
      </c>
      <c r="AX63">
        <v>3</v>
      </c>
      <c r="AY63">
        <v>3</v>
      </c>
      <c r="AZ63">
        <v>4</v>
      </c>
      <c r="BA63">
        <v>4</v>
      </c>
      <c r="BB63">
        <v>4</v>
      </c>
      <c r="BC63">
        <v>5</v>
      </c>
      <c r="BD63">
        <v>5</v>
      </c>
      <c r="BE63">
        <v>5</v>
      </c>
      <c r="BF63">
        <v>5</v>
      </c>
    </row>
    <row r="64" spans="1:58" x14ac:dyDescent="0.25">
      <c r="B64" t="s">
        <v>97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2</v>
      </c>
      <c r="M64">
        <v>2</v>
      </c>
      <c r="N64">
        <v>3</v>
      </c>
      <c r="O64">
        <v>6</v>
      </c>
      <c r="P64">
        <v>6</v>
      </c>
      <c r="Q64">
        <v>8</v>
      </c>
      <c r="R64">
        <v>12</v>
      </c>
      <c r="S64">
        <v>13</v>
      </c>
      <c r="T64">
        <v>13</v>
      </c>
      <c r="U64">
        <v>13</v>
      </c>
      <c r="V64">
        <v>20</v>
      </c>
      <c r="W64">
        <v>45</v>
      </c>
      <c r="X64">
        <v>67</v>
      </c>
      <c r="Y64">
        <v>94</v>
      </c>
      <c r="Z64">
        <v>126</v>
      </c>
      <c r="AA64">
        <v>149</v>
      </c>
      <c r="AB64">
        <v>198</v>
      </c>
      <c r="AC64">
        <v>253</v>
      </c>
      <c r="AD64">
        <v>325</v>
      </c>
      <c r="AE64">
        <v>389</v>
      </c>
      <c r="AF64">
        <v>455</v>
      </c>
      <c r="AG64">
        <v>583</v>
      </c>
      <c r="AH64">
        <v>732</v>
      </c>
      <c r="AI64">
        <v>872</v>
      </c>
      <c r="AJ64">
        <v>1017</v>
      </c>
      <c r="AK64">
        <v>1158</v>
      </c>
      <c r="AL64">
        <v>1342</v>
      </c>
      <c r="AM64">
        <v>1434</v>
      </c>
      <c r="AN64">
        <v>1607</v>
      </c>
      <c r="AO64">
        <v>1861</v>
      </c>
      <c r="AP64">
        <v>2107</v>
      </c>
      <c r="AQ64">
        <v>2373</v>
      </c>
      <c r="AR64">
        <v>2544</v>
      </c>
      <c r="AS64">
        <v>2673</v>
      </c>
      <c r="AT64">
        <v>2799</v>
      </c>
      <c r="AU64">
        <v>2969</v>
      </c>
      <c r="AV64">
        <v>3254</v>
      </c>
      <c r="AW64">
        <v>3569</v>
      </c>
      <c r="AX64">
        <v>3868</v>
      </c>
      <c r="AY64">
        <v>4110</v>
      </c>
      <c r="AZ64">
        <v>4294</v>
      </c>
      <c r="BA64">
        <v>4404</v>
      </c>
      <c r="BB64">
        <v>4598</v>
      </c>
      <c r="BC64">
        <v>4879</v>
      </c>
      <c r="BD64">
        <v>5094</v>
      </c>
      <c r="BE64">
        <v>5321</v>
      </c>
      <c r="BF64">
        <v>5500</v>
      </c>
    </row>
    <row r="65" spans="2:58" x14ac:dyDescent="0.25">
      <c r="B65" t="s">
        <v>109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1</v>
      </c>
      <c r="P65">
        <v>1</v>
      </c>
      <c r="Q65">
        <v>2</v>
      </c>
      <c r="R65">
        <v>4</v>
      </c>
      <c r="S65">
        <v>4</v>
      </c>
      <c r="T65">
        <v>4</v>
      </c>
      <c r="U65">
        <v>5</v>
      </c>
      <c r="V65">
        <v>5</v>
      </c>
      <c r="W65">
        <v>8</v>
      </c>
      <c r="X65">
        <v>13</v>
      </c>
      <c r="Y65">
        <v>15</v>
      </c>
      <c r="Z65">
        <v>17</v>
      </c>
      <c r="AA65">
        <v>20</v>
      </c>
      <c r="AB65">
        <v>22</v>
      </c>
      <c r="AC65">
        <v>26</v>
      </c>
      <c r="AD65">
        <v>28</v>
      </c>
      <c r="AE65">
        <v>32</v>
      </c>
      <c r="AF65">
        <v>38</v>
      </c>
      <c r="AG65">
        <v>43</v>
      </c>
      <c r="AH65">
        <v>49</v>
      </c>
      <c r="AI65">
        <v>50</v>
      </c>
      <c r="AJ65">
        <v>53</v>
      </c>
      <c r="AK65">
        <v>59</v>
      </c>
      <c r="AL65">
        <v>68</v>
      </c>
      <c r="AM65">
        <v>73</v>
      </c>
      <c r="AN65">
        <v>79</v>
      </c>
      <c r="AO65">
        <v>81</v>
      </c>
      <c r="AP65">
        <v>83</v>
      </c>
      <c r="AQ65">
        <v>86</v>
      </c>
      <c r="AR65">
        <v>90</v>
      </c>
      <c r="AS65">
        <v>93</v>
      </c>
      <c r="AT65">
        <v>98</v>
      </c>
      <c r="AU65">
        <v>99</v>
      </c>
      <c r="AV65">
        <v>101</v>
      </c>
      <c r="AW65">
        <v>102</v>
      </c>
      <c r="AX65">
        <v>105</v>
      </c>
      <c r="AY65">
        <v>105</v>
      </c>
      <c r="AZ65">
        <v>105</v>
      </c>
      <c r="BA65">
        <v>110</v>
      </c>
      <c r="BB65">
        <v>116</v>
      </c>
      <c r="BC65">
        <v>121</v>
      </c>
      <c r="BD65">
        <v>121</v>
      </c>
      <c r="BE65">
        <v>125</v>
      </c>
      <c r="BF65">
        <v>130</v>
      </c>
    </row>
    <row r="66" spans="2:58" x14ac:dyDescent="0.25">
      <c r="B66" t="s">
        <v>138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</row>
    <row r="67" spans="2:58" x14ac:dyDescent="0.25">
      <c r="B67" t="s">
        <v>132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1</v>
      </c>
      <c r="S67">
        <v>1</v>
      </c>
      <c r="T67">
        <v>1</v>
      </c>
      <c r="U67">
        <v>1</v>
      </c>
      <c r="V67">
        <v>1</v>
      </c>
      <c r="W67">
        <v>4</v>
      </c>
      <c r="X67">
        <v>4</v>
      </c>
      <c r="Y67">
        <v>7</v>
      </c>
      <c r="Z67">
        <v>8</v>
      </c>
      <c r="AA67">
        <v>10</v>
      </c>
      <c r="AB67">
        <v>10</v>
      </c>
      <c r="AC67">
        <v>10</v>
      </c>
      <c r="AD67">
        <v>11</v>
      </c>
      <c r="AE67">
        <v>13</v>
      </c>
      <c r="AF67">
        <v>15</v>
      </c>
      <c r="AG67">
        <v>15</v>
      </c>
      <c r="AH67">
        <v>16</v>
      </c>
      <c r="AI67">
        <v>20</v>
      </c>
      <c r="AJ67">
        <v>21</v>
      </c>
      <c r="AK67">
        <v>32</v>
      </c>
      <c r="AL67">
        <v>34</v>
      </c>
      <c r="AM67">
        <v>38</v>
      </c>
      <c r="AN67">
        <v>47</v>
      </c>
      <c r="AO67">
        <v>58</v>
      </c>
      <c r="AP67">
        <v>66</v>
      </c>
      <c r="AQ67">
        <v>77</v>
      </c>
      <c r="AR67">
        <v>85</v>
      </c>
      <c r="AS67">
        <v>99</v>
      </c>
      <c r="AT67">
        <v>109</v>
      </c>
      <c r="AU67">
        <v>122</v>
      </c>
      <c r="AV67">
        <v>134</v>
      </c>
      <c r="AW67">
        <v>142</v>
      </c>
      <c r="AX67">
        <v>156</v>
      </c>
      <c r="AY67">
        <v>172</v>
      </c>
      <c r="AZ67">
        <v>189</v>
      </c>
      <c r="BA67">
        <v>199</v>
      </c>
      <c r="BB67">
        <v>213</v>
      </c>
      <c r="BC67">
        <v>225</v>
      </c>
      <c r="BD67">
        <v>225</v>
      </c>
      <c r="BE67">
        <v>250</v>
      </c>
      <c r="BF67">
        <v>262</v>
      </c>
    </row>
    <row r="68" spans="2:58" x14ac:dyDescent="0.25">
      <c r="B68" t="s">
        <v>123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1</v>
      </c>
      <c r="X68">
        <v>1</v>
      </c>
      <c r="Y68">
        <v>1</v>
      </c>
      <c r="Z68">
        <v>2</v>
      </c>
      <c r="AA68">
        <v>2</v>
      </c>
      <c r="AB68">
        <v>2</v>
      </c>
      <c r="AC68">
        <v>2</v>
      </c>
      <c r="AD68">
        <v>2</v>
      </c>
      <c r="AE68">
        <v>2</v>
      </c>
      <c r="AF68">
        <v>2</v>
      </c>
      <c r="AG68">
        <v>2</v>
      </c>
      <c r="AH68">
        <v>2</v>
      </c>
      <c r="AI68">
        <v>2</v>
      </c>
      <c r="AJ68">
        <v>4</v>
      </c>
      <c r="AK68">
        <v>4</v>
      </c>
      <c r="AL68">
        <v>4</v>
      </c>
      <c r="AM68">
        <v>4</v>
      </c>
      <c r="AN68">
        <v>6</v>
      </c>
      <c r="AO68">
        <v>6</v>
      </c>
      <c r="AP68">
        <v>6</v>
      </c>
      <c r="AQ68">
        <v>6</v>
      </c>
      <c r="AR68">
        <v>7</v>
      </c>
      <c r="AS68">
        <v>8</v>
      </c>
      <c r="AT68">
        <v>8</v>
      </c>
      <c r="AU68">
        <v>8</v>
      </c>
      <c r="AV68">
        <v>8</v>
      </c>
      <c r="AW68">
        <v>8</v>
      </c>
      <c r="AX68">
        <v>8</v>
      </c>
      <c r="AY68">
        <v>8</v>
      </c>
      <c r="AZ68">
        <v>9</v>
      </c>
      <c r="BA68">
        <v>9</v>
      </c>
      <c r="BB68">
        <v>10</v>
      </c>
      <c r="BC68">
        <v>10</v>
      </c>
      <c r="BD68">
        <v>10</v>
      </c>
      <c r="BE68">
        <v>10</v>
      </c>
      <c r="BF68">
        <v>10</v>
      </c>
    </row>
    <row r="69" spans="2:58" x14ac:dyDescent="0.25">
      <c r="B69" t="s">
        <v>116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1</v>
      </c>
      <c r="O69">
        <v>1</v>
      </c>
      <c r="P69">
        <v>1</v>
      </c>
      <c r="Q69">
        <v>2</v>
      </c>
      <c r="R69">
        <v>2</v>
      </c>
      <c r="S69">
        <v>2</v>
      </c>
      <c r="T69">
        <v>2</v>
      </c>
      <c r="U69">
        <v>2</v>
      </c>
      <c r="V69">
        <v>3</v>
      </c>
      <c r="W69">
        <v>3</v>
      </c>
      <c r="X69">
        <v>3</v>
      </c>
      <c r="Y69">
        <v>4</v>
      </c>
      <c r="Z69">
        <v>6</v>
      </c>
      <c r="AA69">
        <v>7</v>
      </c>
      <c r="AB69">
        <v>9</v>
      </c>
      <c r="AC69">
        <v>19</v>
      </c>
      <c r="AD69">
        <v>22</v>
      </c>
      <c r="AE69">
        <v>36</v>
      </c>
      <c r="AF69">
        <v>46</v>
      </c>
      <c r="AG69">
        <v>54</v>
      </c>
      <c r="AH69">
        <v>71</v>
      </c>
      <c r="AI69">
        <v>85</v>
      </c>
      <c r="AJ69">
        <v>98</v>
      </c>
      <c r="AK69">
        <v>120</v>
      </c>
      <c r="AL69">
        <v>137</v>
      </c>
      <c r="AM69">
        <v>158</v>
      </c>
      <c r="AN69">
        <v>174</v>
      </c>
      <c r="AO69">
        <v>210</v>
      </c>
      <c r="AP69">
        <v>235</v>
      </c>
      <c r="AQ69">
        <v>263</v>
      </c>
      <c r="AR69">
        <v>287</v>
      </c>
      <c r="AS69">
        <v>320</v>
      </c>
      <c r="AT69">
        <v>334</v>
      </c>
      <c r="AU69">
        <v>365</v>
      </c>
      <c r="AV69">
        <v>406</v>
      </c>
      <c r="AW69">
        <v>444</v>
      </c>
      <c r="AX69">
        <v>486</v>
      </c>
      <c r="AY69">
        <v>530</v>
      </c>
      <c r="AZ69">
        <v>571</v>
      </c>
      <c r="BA69">
        <v>610</v>
      </c>
      <c r="BB69">
        <v>687</v>
      </c>
      <c r="BC69">
        <v>730</v>
      </c>
      <c r="BD69">
        <v>769</v>
      </c>
      <c r="BE69">
        <v>794</v>
      </c>
      <c r="BF69">
        <v>829</v>
      </c>
    </row>
    <row r="70" spans="2:58" x14ac:dyDescent="0.25">
      <c r="B70" t="s">
        <v>104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1</v>
      </c>
      <c r="X70">
        <v>1</v>
      </c>
      <c r="Y70">
        <v>1</v>
      </c>
      <c r="Z70">
        <v>1</v>
      </c>
      <c r="AA70">
        <v>5</v>
      </c>
      <c r="AB70">
        <v>5</v>
      </c>
      <c r="AC70">
        <v>10</v>
      </c>
      <c r="AD70">
        <v>12</v>
      </c>
      <c r="AE70">
        <v>81</v>
      </c>
      <c r="AF70">
        <v>15</v>
      </c>
      <c r="AG70">
        <v>17</v>
      </c>
      <c r="AH70">
        <v>21</v>
      </c>
      <c r="AI70">
        <v>21</v>
      </c>
      <c r="AJ70">
        <v>29</v>
      </c>
      <c r="AK70">
        <v>36</v>
      </c>
      <c r="AL70">
        <v>42</v>
      </c>
      <c r="AM70">
        <v>46</v>
      </c>
      <c r="AN70">
        <v>52</v>
      </c>
      <c r="AO70">
        <v>71</v>
      </c>
      <c r="AP70">
        <v>71</v>
      </c>
      <c r="AQ70">
        <v>79</v>
      </c>
      <c r="AR70">
        <v>92</v>
      </c>
      <c r="AS70">
        <v>96</v>
      </c>
      <c r="AT70">
        <v>103</v>
      </c>
      <c r="AU70">
        <v>110</v>
      </c>
      <c r="AV70">
        <v>117</v>
      </c>
      <c r="AW70">
        <v>126</v>
      </c>
      <c r="AX70">
        <v>140</v>
      </c>
      <c r="AY70">
        <v>148</v>
      </c>
      <c r="AZ70">
        <v>158</v>
      </c>
      <c r="BA70">
        <v>171</v>
      </c>
      <c r="BB70">
        <v>181</v>
      </c>
      <c r="BC70">
        <v>184</v>
      </c>
      <c r="BD70">
        <v>189</v>
      </c>
      <c r="BE70">
        <v>192</v>
      </c>
      <c r="BF70">
        <v>194</v>
      </c>
    </row>
    <row r="71" spans="2:58" x14ac:dyDescent="0.25">
      <c r="B71" t="s">
        <v>128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1</v>
      </c>
      <c r="AL71">
        <v>1</v>
      </c>
      <c r="AM71">
        <v>1</v>
      </c>
      <c r="AN71">
        <v>1</v>
      </c>
      <c r="AO71">
        <v>2</v>
      </c>
      <c r="AP71">
        <v>2</v>
      </c>
      <c r="AQ71">
        <v>2</v>
      </c>
      <c r="AR71">
        <v>2</v>
      </c>
      <c r="AS71">
        <v>3</v>
      </c>
      <c r="AT71">
        <v>5</v>
      </c>
      <c r="AU71">
        <v>5</v>
      </c>
      <c r="AV71">
        <v>5</v>
      </c>
      <c r="AW71">
        <v>5</v>
      </c>
      <c r="AX71">
        <v>5</v>
      </c>
      <c r="AY71">
        <v>5</v>
      </c>
      <c r="AZ71">
        <v>5</v>
      </c>
      <c r="BA71">
        <v>5</v>
      </c>
      <c r="BB71">
        <v>5</v>
      </c>
      <c r="BC71">
        <v>9</v>
      </c>
      <c r="BD71">
        <v>11</v>
      </c>
      <c r="BE71">
        <v>11</v>
      </c>
      <c r="BF71">
        <v>12</v>
      </c>
    </row>
    <row r="72" spans="2:58" x14ac:dyDescent="0.25">
      <c r="B72" t="s">
        <v>134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1</v>
      </c>
    </row>
    <row r="73" spans="2:58" x14ac:dyDescent="0.25">
      <c r="B73" t="s">
        <v>117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1</v>
      </c>
      <c r="Y73">
        <v>1</v>
      </c>
      <c r="Z73">
        <v>1</v>
      </c>
      <c r="AA73">
        <v>2</v>
      </c>
      <c r="AB73">
        <v>4</v>
      </c>
      <c r="AC73">
        <v>4</v>
      </c>
      <c r="AD73">
        <v>5</v>
      </c>
      <c r="AE73">
        <v>7</v>
      </c>
      <c r="AF73">
        <v>7</v>
      </c>
      <c r="AG73">
        <v>7</v>
      </c>
      <c r="AH73">
        <v>7</v>
      </c>
      <c r="AI73">
        <v>8</v>
      </c>
      <c r="AJ73">
        <v>9</v>
      </c>
      <c r="AK73">
        <v>9</v>
      </c>
      <c r="AL73">
        <v>9</v>
      </c>
      <c r="AM73">
        <v>13</v>
      </c>
      <c r="AN73">
        <v>14</v>
      </c>
      <c r="AO73">
        <v>15</v>
      </c>
      <c r="AP73">
        <v>15</v>
      </c>
      <c r="AQ73">
        <v>15</v>
      </c>
      <c r="AR73">
        <v>17</v>
      </c>
      <c r="AS73">
        <v>23</v>
      </c>
      <c r="AT73">
        <v>24</v>
      </c>
      <c r="AU73">
        <v>24</v>
      </c>
      <c r="AV73">
        <v>24</v>
      </c>
      <c r="AW73">
        <v>29</v>
      </c>
      <c r="AX73">
        <v>32</v>
      </c>
      <c r="AY73">
        <v>33</v>
      </c>
      <c r="AZ73">
        <v>33</v>
      </c>
      <c r="BA73">
        <v>36</v>
      </c>
      <c r="BB73">
        <v>37</v>
      </c>
      <c r="BC73">
        <v>38</v>
      </c>
      <c r="BD73">
        <v>38</v>
      </c>
      <c r="BE73">
        <v>40</v>
      </c>
      <c r="BF73">
        <v>40</v>
      </c>
    </row>
    <row r="74" spans="2:58" x14ac:dyDescent="0.25">
      <c r="B74" t="s">
        <v>125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1</v>
      </c>
      <c r="R74">
        <v>1</v>
      </c>
      <c r="S74">
        <v>1</v>
      </c>
      <c r="T74">
        <v>1</v>
      </c>
      <c r="U74">
        <v>2</v>
      </c>
      <c r="V74">
        <v>4</v>
      </c>
      <c r="W74">
        <v>5</v>
      </c>
      <c r="X74">
        <v>8</v>
      </c>
      <c r="Y74">
        <v>8</v>
      </c>
      <c r="Z74">
        <v>8</v>
      </c>
      <c r="AA74">
        <v>8</v>
      </c>
      <c r="AB74">
        <v>8</v>
      </c>
      <c r="AC74">
        <v>9</v>
      </c>
      <c r="AD74">
        <v>15</v>
      </c>
      <c r="AE74">
        <v>18</v>
      </c>
      <c r="AF74">
        <v>21</v>
      </c>
      <c r="AG74">
        <v>22</v>
      </c>
      <c r="AH74">
        <v>23</v>
      </c>
      <c r="AI74">
        <v>29</v>
      </c>
      <c r="AJ74">
        <v>30</v>
      </c>
      <c r="AK74">
        <v>31</v>
      </c>
      <c r="AL74">
        <v>31</v>
      </c>
      <c r="AM74">
        <v>36</v>
      </c>
      <c r="AN74">
        <v>41</v>
      </c>
      <c r="AO74">
        <v>44</v>
      </c>
      <c r="AP74">
        <v>46</v>
      </c>
      <c r="AQ74">
        <v>52</v>
      </c>
      <c r="AR74">
        <v>54</v>
      </c>
      <c r="AS74">
        <v>62</v>
      </c>
      <c r="AT74">
        <v>66</v>
      </c>
      <c r="AU74">
        <v>69</v>
      </c>
      <c r="AV74">
        <v>69</v>
      </c>
      <c r="AW74">
        <v>69</v>
      </c>
      <c r="AX74">
        <v>69</v>
      </c>
      <c r="AY74">
        <v>72</v>
      </c>
      <c r="AZ74">
        <v>72</v>
      </c>
      <c r="BA74">
        <v>73</v>
      </c>
      <c r="BB74">
        <v>75</v>
      </c>
      <c r="BC74">
        <v>78</v>
      </c>
      <c r="BD74">
        <v>80</v>
      </c>
      <c r="BE74">
        <v>83</v>
      </c>
      <c r="BF74">
        <v>85</v>
      </c>
    </row>
    <row r="75" spans="2:58" x14ac:dyDescent="0.25">
      <c r="B75" t="s">
        <v>135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1</v>
      </c>
      <c r="AQ75">
        <v>2</v>
      </c>
      <c r="AR75">
        <v>2</v>
      </c>
      <c r="AS75">
        <v>3</v>
      </c>
      <c r="AT75">
        <v>3</v>
      </c>
      <c r="AU75">
        <v>3</v>
      </c>
      <c r="AV75">
        <v>3</v>
      </c>
      <c r="AW75">
        <v>3</v>
      </c>
      <c r="AX75">
        <v>3</v>
      </c>
      <c r="AY75">
        <v>3</v>
      </c>
      <c r="AZ75">
        <v>3</v>
      </c>
      <c r="BA75">
        <v>3</v>
      </c>
      <c r="BB75">
        <v>3</v>
      </c>
      <c r="BC75">
        <v>3</v>
      </c>
      <c r="BD75">
        <v>3</v>
      </c>
      <c r="BE75">
        <v>3</v>
      </c>
      <c r="BF75">
        <v>3</v>
      </c>
    </row>
    <row r="76" spans="2:58" x14ac:dyDescent="0.25">
      <c r="B76" t="s">
        <v>118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1</v>
      </c>
      <c r="BD76">
        <v>1</v>
      </c>
      <c r="BE76">
        <v>1</v>
      </c>
      <c r="BF76">
        <v>1</v>
      </c>
    </row>
    <row r="77" spans="2:58" x14ac:dyDescent="0.25">
      <c r="B77" t="s">
        <v>105</v>
      </c>
      <c r="D77">
        <v>0</v>
      </c>
      <c r="E77">
        <v>0</v>
      </c>
      <c r="F77">
        <v>0</v>
      </c>
      <c r="G77">
        <v>0</v>
      </c>
      <c r="H77">
        <v>0</v>
      </c>
      <c r="I77">
        <v>1</v>
      </c>
      <c r="J77">
        <v>1</v>
      </c>
      <c r="K77">
        <v>3</v>
      </c>
      <c r="L77">
        <v>3</v>
      </c>
      <c r="M77">
        <v>4</v>
      </c>
      <c r="N77">
        <v>5</v>
      </c>
      <c r="O77">
        <v>5</v>
      </c>
      <c r="P77">
        <v>10</v>
      </c>
      <c r="Q77">
        <v>12</v>
      </c>
      <c r="R77">
        <v>20</v>
      </c>
      <c r="S77">
        <v>24</v>
      </c>
      <c r="T77">
        <v>43</v>
      </c>
      <c r="U77">
        <v>58</v>
      </c>
      <c r="V77">
        <v>76</v>
      </c>
      <c r="W77">
        <v>106</v>
      </c>
      <c r="X77">
        <v>136</v>
      </c>
      <c r="Y77">
        <v>179</v>
      </c>
      <c r="Z77">
        <v>213</v>
      </c>
      <c r="AA77">
        <v>276</v>
      </c>
      <c r="AB77">
        <v>356</v>
      </c>
      <c r="AC77">
        <v>434</v>
      </c>
      <c r="AD77">
        <v>546</v>
      </c>
      <c r="AE77">
        <v>639</v>
      </c>
      <c r="AF77">
        <v>771</v>
      </c>
      <c r="AG77">
        <v>864</v>
      </c>
      <c r="AH77">
        <v>1039</v>
      </c>
      <c r="AI77">
        <v>1173</v>
      </c>
      <c r="AJ77">
        <v>1339</v>
      </c>
      <c r="AK77">
        <v>1487</v>
      </c>
      <c r="AL77">
        <v>1651</v>
      </c>
      <c r="AM77">
        <v>1766</v>
      </c>
      <c r="AN77">
        <v>1867</v>
      </c>
      <c r="AO77">
        <v>2101</v>
      </c>
      <c r="AP77">
        <v>2248</v>
      </c>
      <c r="AQ77">
        <v>2396</v>
      </c>
      <c r="AR77">
        <v>2511</v>
      </c>
      <c r="AS77">
        <v>2643</v>
      </c>
      <c r="AT77">
        <v>2737</v>
      </c>
      <c r="AU77">
        <v>2823</v>
      </c>
      <c r="AV77">
        <v>2945</v>
      </c>
      <c r="AW77">
        <v>3134</v>
      </c>
      <c r="AX77">
        <v>3315</v>
      </c>
      <c r="AY77">
        <v>3459</v>
      </c>
      <c r="AZ77">
        <v>3601</v>
      </c>
      <c r="BA77">
        <v>3684</v>
      </c>
      <c r="BB77">
        <v>3751</v>
      </c>
      <c r="BC77">
        <v>3916</v>
      </c>
      <c r="BD77">
        <v>4054</v>
      </c>
      <c r="BE77">
        <v>4177</v>
      </c>
      <c r="BF77">
        <v>4289</v>
      </c>
    </row>
    <row r="78" spans="2:58" x14ac:dyDescent="0.25">
      <c r="B78" t="s">
        <v>119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2</v>
      </c>
      <c r="AA78">
        <v>2</v>
      </c>
      <c r="AB78">
        <v>2</v>
      </c>
      <c r="AC78">
        <v>3</v>
      </c>
      <c r="AD78">
        <v>3</v>
      </c>
      <c r="AE78">
        <v>4</v>
      </c>
      <c r="AF78">
        <v>6</v>
      </c>
      <c r="AG78">
        <v>7</v>
      </c>
      <c r="AH78">
        <v>9</v>
      </c>
      <c r="AI78">
        <v>11</v>
      </c>
      <c r="AJ78">
        <v>11</v>
      </c>
      <c r="AK78">
        <v>12</v>
      </c>
      <c r="AL78">
        <v>17</v>
      </c>
      <c r="AM78">
        <v>18</v>
      </c>
      <c r="AN78">
        <v>21</v>
      </c>
      <c r="AO78">
        <v>27</v>
      </c>
      <c r="AP78">
        <v>30</v>
      </c>
      <c r="AQ78">
        <v>30</v>
      </c>
      <c r="AR78">
        <v>32</v>
      </c>
      <c r="AS78">
        <v>34</v>
      </c>
      <c r="AT78">
        <v>34</v>
      </c>
      <c r="AU78">
        <v>38</v>
      </c>
      <c r="AV78">
        <v>44</v>
      </c>
      <c r="AW78">
        <v>45</v>
      </c>
      <c r="AX78">
        <v>46</v>
      </c>
      <c r="AY78">
        <v>49</v>
      </c>
      <c r="AZ78">
        <v>49</v>
      </c>
      <c r="BA78">
        <v>51</v>
      </c>
      <c r="BB78">
        <v>54</v>
      </c>
      <c r="BC78">
        <v>55</v>
      </c>
      <c r="BD78">
        <v>56</v>
      </c>
      <c r="BE78">
        <v>56</v>
      </c>
      <c r="BF78">
        <v>57</v>
      </c>
    </row>
    <row r="79" spans="2:58" x14ac:dyDescent="0.25">
      <c r="B79" t="s">
        <v>101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1</v>
      </c>
      <c r="Q79">
        <v>1</v>
      </c>
      <c r="R79">
        <v>1</v>
      </c>
      <c r="S79">
        <v>3</v>
      </c>
      <c r="T79">
        <v>3</v>
      </c>
      <c r="U79">
        <v>3</v>
      </c>
      <c r="V79">
        <v>6</v>
      </c>
      <c r="W79">
        <v>7</v>
      </c>
      <c r="X79">
        <v>7</v>
      </c>
      <c r="Y79">
        <v>7</v>
      </c>
      <c r="Z79">
        <v>8</v>
      </c>
      <c r="AA79">
        <v>10</v>
      </c>
      <c r="AB79">
        <v>12</v>
      </c>
      <c r="AC79">
        <v>14</v>
      </c>
      <c r="AD79">
        <v>16</v>
      </c>
      <c r="AE79">
        <v>20</v>
      </c>
      <c r="AF79">
        <v>22</v>
      </c>
      <c r="AG79">
        <v>26</v>
      </c>
      <c r="AH79">
        <v>28</v>
      </c>
      <c r="AI79">
        <v>32</v>
      </c>
      <c r="AJ79">
        <v>42</v>
      </c>
      <c r="AK79">
        <v>44</v>
      </c>
      <c r="AL79">
        <v>50</v>
      </c>
      <c r="AM79">
        <v>58</v>
      </c>
      <c r="AN79">
        <v>59</v>
      </c>
      <c r="AO79">
        <v>69</v>
      </c>
      <c r="AP79">
        <v>80</v>
      </c>
      <c r="AQ79">
        <v>88</v>
      </c>
      <c r="AR79">
        <v>92</v>
      </c>
      <c r="AS79">
        <v>98</v>
      </c>
      <c r="AT79">
        <v>103</v>
      </c>
      <c r="AU79">
        <v>114</v>
      </c>
      <c r="AV79">
        <v>127</v>
      </c>
      <c r="AW79">
        <v>130</v>
      </c>
      <c r="AX79">
        <v>136</v>
      </c>
      <c r="AY79">
        <v>136</v>
      </c>
      <c r="AZ79">
        <v>148</v>
      </c>
      <c r="BA79">
        <v>154</v>
      </c>
      <c r="BB79">
        <v>154</v>
      </c>
      <c r="BC79">
        <v>163</v>
      </c>
      <c r="BD79">
        <v>169</v>
      </c>
      <c r="BE79">
        <v>180</v>
      </c>
      <c r="BF79">
        <v>191</v>
      </c>
    </row>
    <row r="80" spans="2:58" x14ac:dyDescent="0.25">
      <c r="B80" t="s">
        <v>129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1</v>
      </c>
      <c r="P80">
        <v>1</v>
      </c>
      <c r="Q80">
        <v>3</v>
      </c>
      <c r="R80">
        <v>3</v>
      </c>
      <c r="S80">
        <v>3</v>
      </c>
      <c r="T80">
        <v>5</v>
      </c>
      <c r="U80">
        <v>5</v>
      </c>
      <c r="V80">
        <v>5</v>
      </c>
      <c r="W80">
        <v>5</v>
      </c>
      <c r="X80">
        <v>5</v>
      </c>
      <c r="Y80">
        <v>7</v>
      </c>
      <c r="Z80">
        <v>8</v>
      </c>
      <c r="AA80">
        <v>10</v>
      </c>
      <c r="AB80">
        <v>14</v>
      </c>
      <c r="AC80">
        <v>16</v>
      </c>
      <c r="AD80">
        <v>16</v>
      </c>
      <c r="AE80">
        <v>18</v>
      </c>
      <c r="AF80">
        <v>22</v>
      </c>
      <c r="AG80">
        <v>31</v>
      </c>
      <c r="AH80">
        <v>33</v>
      </c>
      <c r="AI80">
        <v>43</v>
      </c>
      <c r="AJ80">
        <v>57</v>
      </c>
      <c r="AK80">
        <v>71</v>
      </c>
      <c r="AL80">
        <v>79</v>
      </c>
      <c r="AM80">
        <v>94</v>
      </c>
      <c r="AN80">
        <v>107</v>
      </c>
      <c r="AO80">
        <v>129</v>
      </c>
      <c r="AP80">
        <v>159</v>
      </c>
      <c r="AQ80">
        <v>174</v>
      </c>
      <c r="AR80">
        <v>181</v>
      </c>
      <c r="AS80">
        <v>208</v>
      </c>
      <c r="AT80">
        <v>232</v>
      </c>
      <c r="AU80">
        <v>245</v>
      </c>
      <c r="AV80">
        <v>263</v>
      </c>
      <c r="AW80">
        <v>286</v>
      </c>
      <c r="AX80">
        <v>314</v>
      </c>
      <c r="AY80">
        <v>332</v>
      </c>
      <c r="AZ80">
        <v>347</v>
      </c>
      <c r="BA80">
        <v>360</v>
      </c>
      <c r="BB80">
        <v>380</v>
      </c>
      <c r="BC80">
        <v>401</v>
      </c>
      <c r="BD80">
        <v>426</v>
      </c>
      <c r="BE80">
        <v>454</v>
      </c>
      <c r="BF80">
        <v>494</v>
      </c>
    </row>
    <row r="81" spans="2:58" x14ac:dyDescent="0.25">
      <c r="B81" t="s">
        <v>126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1</v>
      </c>
      <c r="U81">
        <v>2</v>
      </c>
      <c r="V81">
        <v>3</v>
      </c>
      <c r="W81">
        <v>6</v>
      </c>
      <c r="X81">
        <v>12</v>
      </c>
      <c r="Y81">
        <v>14</v>
      </c>
      <c r="Z81">
        <v>23</v>
      </c>
      <c r="AA81">
        <v>33</v>
      </c>
      <c r="AB81">
        <v>43</v>
      </c>
      <c r="AC81">
        <v>60</v>
      </c>
      <c r="AD81">
        <v>76</v>
      </c>
      <c r="AE81">
        <v>100</v>
      </c>
      <c r="AF81">
        <v>119</v>
      </c>
      <c r="AG81">
        <v>140</v>
      </c>
      <c r="AH81">
        <v>160</v>
      </c>
      <c r="AI81">
        <v>187</v>
      </c>
      <c r="AJ81">
        <v>209</v>
      </c>
      <c r="AK81">
        <v>246</v>
      </c>
      <c r="AL81">
        <v>266</v>
      </c>
      <c r="AM81">
        <v>295</v>
      </c>
      <c r="AN81">
        <v>311</v>
      </c>
      <c r="AO81">
        <v>345</v>
      </c>
      <c r="AP81">
        <v>380</v>
      </c>
      <c r="AQ81">
        <v>409</v>
      </c>
      <c r="AR81">
        <v>435</v>
      </c>
      <c r="AS81">
        <v>470</v>
      </c>
      <c r="AT81">
        <v>504</v>
      </c>
      <c r="AU81">
        <v>535</v>
      </c>
      <c r="AV81">
        <v>567</v>
      </c>
      <c r="AW81">
        <v>599</v>
      </c>
      <c r="AX81">
        <v>629</v>
      </c>
      <c r="AY81">
        <v>657</v>
      </c>
      <c r="AZ81">
        <v>687</v>
      </c>
      <c r="BA81">
        <v>714</v>
      </c>
      <c r="BB81">
        <v>735</v>
      </c>
      <c r="BC81">
        <v>762</v>
      </c>
      <c r="BD81">
        <v>785</v>
      </c>
      <c r="BE81">
        <v>820</v>
      </c>
      <c r="BF81">
        <v>854</v>
      </c>
    </row>
    <row r="82" spans="2:58" x14ac:dyDescent="0.25">
      <c r="B82" t="s">
        <v>139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1</v>
      </c>
      <c r="Y82">
        <v>1</v>
      </c>
      <c r="Z82">
        <v>1</v>
      </c>
      <c r="AA82">
        <v>1</v>
      </c>
      <c r="AB82">
        <v>1</v>
      </c>
      <c r="AC82">
        <v>2</v>
      </c>
      <c r="AD82">
        <v>2</v>
      </c>
      <c r="AE82">
        <v>2</v>
      </c>
      <c r="AF82">
        <v>2</v>
      </c>
      <c r="AG82">
        <v>2</v>
      </c>
      <c r="AH82">
        <v>3</v>
      </c>
      <c r="AI82">
        <v>5</v>
      </c>
      <c r="AJ82">
        <v>8</v>
      </c>
      <c r="AK82">
        <v>9</v>
      </c>
      <c r="AL82">
        <v>12</v>
      </c>
      <c r="AM82">
        <v>15</v>
      </c>
      <c r="AN82">
        <v>19</v>
      </c>
      <c r="AO82">
        <v>22</v>
      </c>
      <c r="AP82">
        <v>28</v>
      </c>
      <c r="AQ82">
        <v>29</v>
      </c>
      <c r="AR82">
        <v>29</v>
      </c>
      <c r="AS82">
        <v>30</v>
      </c>
      <c r="AT82">
        <v>33</v>
      </c>
      <c r="AU82">
        <v>36</v>
      </c>
      <c r="AV82">
        <v>41</v>
      </c>
      <c r="AW82">
        <v>46</v>
      </c>
      <c r="AX82">
        <v>54</v>
      </c>
      <c r="AY82">
        <v>56</v>
      </c>
      <c r="AZ82">
        <v>60</v>
      </c>
      <c r="BA82">
        <v>67</v>
      </c>
      <c r="BB82">
        <v>70</v>
      </c>
      <c r="BC82">
        <v>73</v>
      </c>
      <c r="BD82">
        <v>76</v>
      </c>
      <c r="BE82">
        <v>80</v>
      </c>
      <c r="BF82">
        <v>87</v>
      </c>
    </row>
    <row r="83" spans="2:58" x14ac:dyDescent="0.25">
      <c r="B83" t="s">
        <v>110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2</v>
      </c>
      <c r="Z83">
        <v>7</v>
      </c>
      <c r="AA83">
        <v>11</v>
      </c>
      <c r="AB83">
        <v>13</v>
      </c>
      <c r="AC83">
        <v>17</v>
      </c>
      <c r="AD83">
        <v>24</v>
      </c>
      <c r="AE83">
        <v>29</v>
      </c>
      <c r="AF83">
        <v>40</v>
      </c>
      <c r="AG83">
        <v>44</v>
      </c>
      <c r="AH83">
        <v>69</v>
      </c>
      <c r="AI83">
        <v>85</v>
      </c>
      <c r="AJ83">
        <v>94</v>
      </c>
      <c r="AK83">
        <v>133</v>
      </c>
      <c r="AL83">
        <v>141</v>
      </c>
      <c r="AM83">
        <v>148</v>
      </c>
      <c r="AN83">
        <v>157</v>
      </c>
      <c r="AO83">
        <v>182</v>
      </c>
      <c r="AP83">
        <v>209</v>
      </c>
      <c r="AQ83">
        <v>229</v>
      </c>
      <c r="AR83">
        <v>257</v>
      </c>
      <c r="AS83">
        <v>282</v>
      </c>
      <c r="AT83">
        <v>306</v>
      </c>
      <c r="AU83">
        <v>318</v>
      </c>
      <c r="AV83">
        <v>344</v>
      </c>
      <c r="AW83">
        <v>372</v>
      </c>
      <c r="AX83">
        <v>387</v>
      </c>
      <c r="AY83">
        <v>400</v>
      </c>
      <c r="AZ83">
        <v>417</v>
      </c>
      <c r="BA83">
        <v>434</v>
      </c>
      <c r="BB83">
        <v>451</v>
      </c>
      <c r="BC83">
        <v>483</v>
      </c>
      <c r="BD83">
        <v>508</v>
      </c>
      <c r="BE83">
        <v>527</v>
      </c>
      <c r="BF83">
        <v>552</v>
      </c>
    </row>
    <row r="84" spans="2:58" x14ac:dyDescent="0.25">
      <c r="B84" t="s">
        <v>112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2</v>
      </c>
      <c r="AC84">
        <v>3</v>
      </c>
      <c r="AD84">
        <v>4</v>
      </c>
      <c r="AE84">
        <v>8</v>
      </c>
      <c r="AF84">
        <v>10</v>
      </c>
      <c r="AG84">
        <v>9</v>
      </c>
      <c r="AH84">
        <v>17</v>
      </c>
      <c r="AI84">
        <v>24</v>
      </c>
      <c r="AJ84">
        <v>30</v>
      </c>
      <c r="AK84">
        <v>34</v>
      </c>
      <c r="AL84">
        <v>43</v>
      </c>
      <c r="AM84">
        <v>45</v>
      </c>
      <c r="AN84">
        <v>47</v>
      </c>
      <c r="AO84">
        <v>58</v>
      </c>
      <c r="AP84">
        <v>76</v>
      </c>
      <c r="AQ84">
        <v>94</v>
      </c>
      <c r="AR84">
        <v>106</v>
      </c>
      <c r="AS84">
        <v>130</v>
      </c>
      <c r="AT84">
        <v>148</v>
      </c>
      <c r="AU84">
        <v>170</v>
      </c>
      <c r="AV84">
        <v>198</v>
      </c>
      <c r="AW84">
        <v>232</v>
      </c>
      <c r="AX84">
        <v>273</v>
      </c>
      <c r="AY84">
        <v>313</v>
      </c>
      <c r="AZ84">
        <v>361</v>
      </c>
      <c r="BA84">
        <v>361</v>
      </c>
      <c r="BB84">
        <v>456</v>
      </c>
      <c r="BC84">
        <v>513</v>
      </c>
      <c r="BD84">
        <v>555</v>
      </c>
      <c r="BE84">
        <v>615</v>
      </c>
      <c r="BF84">
        <v>615</v>
      </c>
    </row>
    <row r="85" spans="2:58" x14ac:dyDescent="0.25">
      <c r="B85" t="s">
        <v>120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1</v>
      </c>
      <c r="L85">
        <v>2</v>
      </c>
      <c r="M85">
        <v>2</v>
      </c>
      <c r="N85">
        <v>2</v>
      </c>
      <c r="O85">
        <v>2</v>
      </c>
      <c r="P85">
        <v>2</v>
      </c>
      <c r="Q85">
        <v>5</v>
      </c>
      <c r="R85">
        <v>5</v>
      </c>
      <c r="S85">
        <v>9</v>
      </c>
      <c r="T85">
        <v>11</v>
      </c>
      <c r="U85">
        <v>14</v>
      </c>
      <c r="V85">
        <v>14</v>
      </c>
      <c r="W85">
        <v>14</v>
      </c>
      <c r="X85">
        <v>20</v>
      </c>
      <c r="Y85">
        <v>20</v>
      </c>
      <c r="Z85">
        <v>20</v>
      </c>
      <c r="AA85">
        <v>21</v>
      </c>
      <c r="AB85">
        <v>21</v>
      </c>
      <c r="AC85">
        <v>21</v>
      </c>
      <c r="AD85">
        <v>21</v>
      </c>
      <c r="AE85">
        <v>22</v>
      </c>
      <c r="AF85">
        <v>24</v>
      </c>
      <c r="AG85">
        <v>25</v>
      </c>
      <c r="AH85">
        <v>26</v>
      </c>
      <c r="AI85">
        <v>28</v>
      </c>
      <c r="AJ85">
        <v>30</v>
      </c>
      <c r="AK85">
        <v>32</v>
      </c>
      <c r="AL85">
        <v>32</v>
      </c>
      <c r="AM85">
        <v>32</v>
      </c>
      <c r="AN85">
        <v>32</v>
      </c>
      <c r="AO85">
        <v>34</v>
      </c>
      <c r="AP85">
        <v>34</v>
      </c>
      <c r="AQ85">
        <v>34</v>
      </c>
      <c r="AR85">
        <v>34</v>
      </c>
      <c r="AS85">
        <v>35</v>
      </c>
      <c r="AT85">
        <v>35</v>
      </c>
      <c r="AU85">
        <v>36</v>
      </c>
      <c r="AV85">
        <v>36</v>
      </c>
      <c r="AW85">
        <v>36</v>
      </c>
      <c r="AX85">
        <v>38</v>
      </c>
      <c r="AY85">
        <v>38</v>
      </c>
      <c r="AZ85">
        <v>39</v>
      </c>
      <c r="BA85">
        <v>39</v>
      </c>
      <c r="BB85">
        <v>39</v>
      </c>
      <c r="BC85">
        <v>40</v>
      </c>
      <c r="BD85">
        <v>40</v>
      </c>
      <c r="BE85">
        <v>40</v>
      </c>
      <c r="BF85">
        <v>40</v>
      </c>
    </row>
    <row r="86" spans="2:58" x14ac:dyDescent="0.25">
      <c r="B86" t="s">
        <v>140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</v>
      </c>
      <c r="AA86">
        <v>3</v>
      </c>
      <c r="AB86">
        <v>4</v>
      </c>
      <c r="AC86">
        <v>7</v>
      </c>
      <c r="AD86">
        <v>7</v>
      </c>
      <c r="AE86">
        <v>10</v>
      </c>
      <c r="AF86">
        <v>13</v>
      </c>
      <c r="AG86">
        <v>13</v>
      </c>
      <c r="AH86">
        <v>13</v>
      </c>
      <c r="AI86">
        <v>13</v>
      </c>
      <c r="AJ86">
        <v>13</v>
      </c>
      <c r="AK86">
        <v>39</v>
      </c>
      <c r="AL86">
        <v>39</v>
      </c>
      <c r="AM86">
        <v>51</v>
      </c>
      <c r="AN86">
        <v>58</v>
      </c>
      <c r="AO86">
        <v>61</v>
      </c>
      <c r="AP86">
        <v>65</v>
      </c>
      <c r="AQ86">
        <v>65</v>
      </c>
      <c r="AR86">
        <v>71</v>
      </c>
      <c r="AS86">
        <v>74</v>
      </c>
      <c r="AT86">
        <v>80</v>
      </c>
      <c r="AU86">
        <v>85</v>
      </c>
      <c r="AV86">
        <v>94</v>
      </c>
      <c r="AW86">
        <v>99</v>
      </c>
      <c r="AX86">
        <v>103</v>
      </c>
      <c r="AY86">
        <v>110</v>
      </c>
      <c r="AZ86">
        <v>117</v>
      </c>
      <c r="BA86">
        <v>122</v>
      </c>
      <c r="BB86">
        <v>125</v>
      </c>
      <c r="BC86">
        <v>130</v>
      </c>
      <c r="BD86">
        <v>134</v>
      </c>
      <c r="BE86">
        <v>139</v>
      </c>
      <c r="BF86">
        <v>144</v>
      </c>
    </row>
    <row r="87" spans="2:58" x14ac:dyDescent="0.25">
      <c r="B87" t="s">
        <v>136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  <c r="AK87">
        <v>0</v>
      </c>
      <c r="AL87">
        <v>0</v>
      </c>
      <c r="AM87">
        <v>0</v>
      </c>
      <c r="AN87">
        <v>2</v>
      </c>
      <c r="AO87">
        <v>2</v>
      </c>
      <c r="AP87">
        <v>2</v>
      </c>
      <c r="AQ87">
        <v>2</v>
      </c>
      <c r="AR87">
        <v>2</v>
      </c>
      <c r="AS87">
        <v>2</v>
      </c>
      <c r="AT87">
        <v>2</v>
      </c>
      <c r="AU87">
        <v>2</v>
      </c>
      <c r="AV87">
        <v>2</v>
      </c>
      <c r="AW87">
        <v>6</v>
      </c>
      <c r="AX87">
        <v>8</v>
      </c>
      <c r="AY87">
        <v>9</v>
      </c>
      <c r="AZ87">
        <v>11</v>
      </c>
      <c r="BA87">
        <v>12</v>
      </c>
      <c r="BB87">
        <v>13</v>
      </c>
      <c r="BC87">
        <v>14</v>
      </c>
      <c r="BD87">
        <v>14</v>
      </c>
      <c r="BE87">
        <v>15</v>
      </c>
      <c r="BF87">
        <v>17</v>
      </c>
    </row>
    <row r="88" spans="2:58" x14ac:dyDescent="0.25">
      <c r="B88" t="s">
        <v>133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3</v>
      </c>
      <c r="AB88">
        <v>4</v>
      </c>
      <c r="AC88">
        <v>5</v>
      </c>
      <c r="AD88">
        <v>9</v>
      </c>
      <c r="AE88">
        <v>9</v>
      </c>
      <c r="AF88">
        <v>11</v>
      </c>
      <c r="AG88">
        <v>11</v>
      </c>
      <c r="AH88">
        <v>13</v>
      </c>
      <c r="AI88">
        <v>15</v>
      </c>
      <c r="AJ88">
        <v>16</v>
      </c>
      <c r="AK88">
        <v>20</v>
      </c>
      <c r="AL88">
        <v>22</v>
      </c>
      <c r="AM88">
        <v>28</v>
      </c>
      <c r="AN88">
        <v>30</v>
      </c>
      <c r="AO88">
        <v>36</v>
      </c>
      <c r="AP88">
        <v>40</v>
      </c>
      <c r="AQ88">
        <v>43</v>
      </c>
      <c r="AR88">
        <v>45</v>
      </c>
      <c r="AS88">
        <v>50</v>
      </c>
      <c r="AT88">
        <v>53</v>
      </c>
      <c r="AU88">
        <v>55</v>
      </c>
      <c r="AV88">
        <v>56</v>
      </c>
      <c r="AW88">
        <v>61</v>
      </c>
      <c r="AX88">
        <v>61</v>
      </c>
      <c r="AY88">
        <v>66</v>
      </c>
      <c r="AZ88">
        <v>70</v>
      </c>
      <c r="BA88">
        <v>74</v>
      </c>
      <c r="BB88">
        <v>74</v>
      </c>
      <c r="BC88">
        <v>77</v>
      </c>
      <c r="BD88">
        <v>79</v>
      </c>
      <c r="BE88">
        <v>79</v>
      </c>
      <c r="BF88">
        <v>80</v>
      </c>
    </row>
    <row r="89" spans="2:58" x14ac:dyDescent="0.25">
      <c r="B89" t="s">
        <v>98</v>
      </c>
      <c r="D89">
        <v>0</v>
      </c>
      <c r="E89">
        <v>0</v>
      </c>
      <c r="F89">
        <v>0</v>
      </c>
      <c r="G89">
        <v>1</v>
      </c>
      <c r="H89">
        <v>3</v>
      </c>
      <c r="I89">
        <v>5</v>
      </c>
      <c r="J89">
        <v>5</v>
      </c>
      <c r="K89">
        <v>10</v>
      </c>
      <c r="L89">
        <v>28</v>
      </c>
      <c r="M89">
        <v>36</v>
      </c>
      <c r="N89">
        <v>48</v>
      </c>
      <c r="O89">
        <v>84</v>
      </c>
      <c r="P89">
        <v>120</v>
      </c>
      <c r="Q89">
        <v>136</v>
      </c>
      <c r="R89">
        <v>288</v>
      </c>
      <c r="S89">
        <v>309</v>
      </c>
      <c r="T89">
        <v>491</v>
      </c>
      <c r="U89">
        <v>598</v>
      </c>
      <c r="V89">
        <v>767</v>
      </c>
      <c r="W89">
        <v>1002</v>
      </c>
      <c r="X89">
        <v>1326</v>
      </c>
      <c r="Y89">
        <v>1720</v>
      </c>
      <c r="Z89">
        <v>2182</v>
      </c>
      <c r="AA89">
        <v>2696</v>
      </c>
      <c r="AB89">
        <v>3434</v>
      </c>
      <c r="AC89">
        <v>4089</v>
      </c>
      <c r="AD89">
        <v>4858</v>
      </c>
      <c r="AE89">
        <v>5690</v>
      </c>
      <c r="AF89">
        <v>6528</v>
      </c>
      <c r="AG89">
        <v>7340</v>
      </c>
      <c r="AH89">
        <v>8189</v>
      </c>
      <c r="AI89">
        <v>9053</v>
      </c>
      <c r="AJ89">
        <v>10003</v>
      </c>
      <c r="AK89">
        <v>10935</v>
      </c>
      <c r="AL89">
        <v>11744</v>
      </c>
      <c r="AM89">
        <v>12418</v>
      </c>
      <c r="AN89">
        <v>13055</v>
      </c>
      <c r="AO89">
        <v>13798</v>
      </c>
      <c r="AP89">
        <v>14555</v>
      </c>
      <c r="AQ89">
        <v>15238</v>
      </c>
      <c r="AR89">
        <v>15843</v>
      </c>
      <c r="AS89">
        <v>16353</v>
      </c>
      <c r="AT89">
        <v>16972</v>
      </c>
      <c r="AU89">
        <v>17489</v>
      </c>
      <c r="AV89">
        <v>18056</v>
      </c>
      <c r="AW89">
        <v>18579</v>
      </c>
      <c r="AX89">
        <v>19130</v>
      </c>
      <c r="AY89">
        <v>19478</v>
      </c>
      <c r="AZ89">
        <v>20043</v>
      </c>
      <c r="BA89">
        <v>20453</v>
      </c>
      <c r="BB89">
        <v>20852</v>
      </c>
      <c r="BC89">
        <v>21282</v>
      </c>
      <c r="BD89">
        <v>21717</v>
      </c>
      <c r="BE89">
        <v>22157</v>
      </c>
      <c r="BF89">
        <v>22524</v>
      </c>
    </row>
    <row r="90" spans="2:58" x14ac:dyDescent="0.25">
      <c r="B90" t="s">
        <v>102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</v>
      </c>
      <c r="S90">
        <v>3</v>
      </c>
      <c r="T90">
        <v>3</v>
      </c>
      <c r="U90">
        <v>3</v>
      </c>
      <c r="V90">
        <v>3</v>
      </c>
      <c r="W90">
        <v>16</v>
      </c>
      <c r="X90">
        <v>20</v>
      </c>
      <c r="Y90">
        <v>21</v>
      </c>
      <c r="Z90">
        <v>25</v>
      </c>
      <c r="AA90">
        <v>36</v>
      </c>
      <c r="AB90">
        <v>42</v>
      </c>
      <c r="AC90">
        <v>66</v>
      </c>
      <c r="AD90">
        <v>92</v>
      </c>
      <c r="AE90">
        <v>102</v>
      </c>
      <c r="AF90">
        <v>110</v>
      </c>
      <c r="AG90">
        <v>146</v>
      </c>
      <c r="AH90">
        <v>180</v>
      </c>
      <c r="AI90">
        <v>239</v>
      </c>
      <c r="AJ90">
        <v>282</v>
      </c>
      <c r="AK90">
        <v>333</v>
      </c>
      <c r="AL90">
        <v>373</v>
      </c>
      <c r="AM90">
        <v>401</v>
      </c>
      <c r="AN90">
        <v>477</v>
      </c>
      <c r="AO90">
        <v>591</v>
      </c>
      <c r="AP90">
        <v>687</v>
      </c>
      <c r="AQ90">
        <v>793</v>
      </c>
      <c r="AR90">
        <v>870</v>
      </c>
      <c r="AS90">
        <v>887</v>
      </c>
      <c r="AT90">
        <v>899</v>
      </c>
      <c r="AU90">
        <v>919</v>
      </c>
      <c r="AV90">
        <v>1033</v>
      </c>
      <c r="AW90">
        <v>1203</v>
      </c>
      <c r="AX90">
        <v>1333</v>
      </c>
      <c r="AY90">
        <v>1400</v>
      </c>
      <c r="AZ90">
        <v>1511</v>
      </c>
      <c r="BA90">
        <v>1540</v>
      </c>
      <c r="BB90">
        <v>1580</v>
      </c>
      <c r="BC90">
        <v>1765</v>
      </c>
      <c r="BD90">
        <v>1937</v>
      </c>
      <c r="BE90">
        <v>2021</v>
      </c>
      <c r="BF90">
        <v>2152</v>
      </c>
    </row>
    <row r="91" spans="2:58" x14ac:dyDescent="0.25">
      <c r="B91" t="s">
        <v>100</v>
      </c>
      <c r="D91">
        <v>0</v>
      </c>
      <c r="E91">
        <v>0</v>
      </c>
      <c r="F91">
        <v>0</v>
      </c>
      <c r="G91">
        <v>0</v>
      </c>
      <c r="H91">
        <v>1</v>
      </c>
      <c r="I91">
        <v>1</v>
      </c>
      <c r="J91">
        <v>2</v>
      </c>
      <c r="K91">
        <v>2</v>
      </c>
      <c r="L91">
        <v>2</v>
      </c>
      <c r="M91">
        <v>3</v>
      </c>
      <c r="N91">
        <v>4</v>
      </c>
      <c r="O91">
        <v>6</v>
      </c>
      <c r="P91">
        <v>6</v>
      </c>
      <c r="Q91">
        <v>11</v>
      </c>
      <c r="R91">
        <v>13</v>
      </c>
      <c r="S91">
        <v>14</v>
      </c>
      <c r="T91">
        <v>14</v>
      </c>
      <c r="U91">
        <v>21</v>
      </c>
      <c r="V91">
        <v>33</v>
      </c>
      <c r="W91">
        <v>43</v>
      </c>
      <c r="X91">
        <v>56</v>
      </c>
      <c r="Y91">
        <v>60</v>
      </c>
      <c r="Z91">
        <v>66</v>
      </c>
      <c r="AA91">
        <v>86</v>
      </c>
      <c r="AB91">
        <v>103</v>
      </c>
      <c r="AC91">
        <v>161</v>
      </c>
      <c r="AD91">
        <v>197</v>
      </c>
      <c r="AE91">
        <v>235</v>
      </c>
      <c r="AF91">
        <v>257</v>
      </c>
      <c r="AG91">
        <v>295</v>
      </c>
      <c r="AH91">
        <v>373</v>
      </c>
      <c r="AI91">
        <v>378</v>
      </c>
      <c r="AJ91">
        <v>536</v>
      </c>
      <c r="AK91">
        <v>607</v>
      </c>
      <c r="AL91">
        <v>666</v>
      </c>
      <c r="AM91">
        <v>715</v>
      </c>
      <c r="AN91">
        <v>715</v>
      </c>
      <c r="AO91">
        <v>641</v>
      </c>
      <c r="AP91">
        <v>705</v>
      </c>
      <c r="AQ91">
        <v>756</v>
      </c>
      <c r="AR91">
        <v>805</v>
      </c>
      <c r="AS91">
        <v>831</v>
      </c>
      <c r="AT91">
        <v>858</v>
      </c>
      <c r="AU91">
        <v>885</v>
      </c>
      <c r="AV91">
        <v>900</v>
      </c>
      <c r="AW91">
        <v>973</v>
      </c>
      <c r="AX91">
        <v>1016</v>
      </c>
      <c r="AY91">
        <v>1058</v>
      </c>
      <c r="AZ91">
        <v>1110</v>
      </c>
      <c r="BA91">
        <v>1134</v>
      </c>
      <c r="BB91">
        <v>1141</v>
      </c>
      <c r="BC91">
        <v>1186</v>
      </c>
      <c r="BD91">
        <v>1216</v>
      </c>
      <c r="BE91">
        <v>1267</v>
      </c>
      <c r="BF91">
        <v>1308</v>
      </c>
    </row>
    <row r="92" spans="2:58" x14ac:dyDescent="0.25">
      <c r="B92" t="s">
        <v>99</v>
      </c>
      <c r="D92">
        <v>0</v>
      </c>
      <c r="E92">
        <v>0</v>
      </c>
      <c r="F92">
        <v>0</v>
      </c>
      <c r="G92">
        <v>0</v>
      </c>
      <c r="H92">
        <v>0</v>
      </c>
      <c r="I92">
        <v>1</v>
      </c>
      <c r="J92">
        <v>2</v>
      </c>
      <c r="K92">
        <v>2</v>
      </c>
      <c r="L92">
        <v>3</v>
      </c>
      <c r="M92">
        <v>6</v>
      </c>
      <c r="N92">
        <v>6</v>
      </c>
      <c r="O92">
        <v>8</v>
      </c>
      <c r="P92">
        <v>10</v>
      </c>
      <c r="Q92">
        <v>21</v>
      </c>
      <c r="R92">
        <v>35</v>
      </c>
      <c r="S92">
        <v>55</v>
      </c>
      <c r="T92">
        <v>55</v>
      </c>
      <c r="U92">
        <v>103</v>
      </c>
      <c r="V92">
        <v>144</v>
      </c>
      <c r="W92">
        <v>177</v>
      </c>
      <c r="X92">
        <v>233</v>
      </c>
      <c r="Y92">
        <v>281</v>
      </c>
      <c r="Z92">
        <v>335</v>
      </c>
      <c r="AA92">
        <v>422</v>
      </c>
      <c r="AB92">
        <v>463</v>
      </c>
      <c r="AC92">
        <v>578</v>
      </c>
      <c r="AD92">
        <v>759</v>
      </c>
      <c r="AE92">
        <v>1019</v>
      </c>
      <c r="AF92">
        <v>1228</v>
      </c>
      <c r="AG92">
        <v>1408</v>
      </c>
      <c r="AH92">
        <v>1789</v>
      </c>
      <c r="AI92">
        <v>2532</v>
      </c>
      <c r="AJ92">
        <v>2921</v>
      </c>
      <c r="AK92">
        <v>3605</v>
      </c>
      <c r="AL92">
        <v>4313</v>
      </c>
      <c r="AM92">
        <v>4934</v>
      </c>
      <c r="AN92">
        <v>5373</v>
      </c>
      <c r="AO92">
        <v>6159</v>
      </c>
      <c r="AP92">
        <v>7097</v>
      </c>
      <c r="AQ92">
        <v>7978</v>
      </c>
      <c r="AR92">
        <v>8958</v>
      </c>
      <c r="AS92">
        <v>9875</v>
      </c>
      <c r="AT92">
        <v>10612</v>
      </c>
      <c r="AU92">
        <v>11329</v>
      </c>
      <c r="AV92">
        <v>12107</v>
      </c>
      <c r="AW92">
        <v>12868</v>
      </c>
      <c r="AX92">
        <v>13729</v>
      </c>
      <c r="AY92">
        <v>14576</v>
      </c>
      <c r="AZ92">
        <v>15464</v>
      </c>
      <c r="BA92">
        <v>16060</v>
      </c>
      <c r="BB92">
        <v>16509</v>
      </c>
      <c r="BC92">
        <v>17337</v>
      </c>
      <c r="BD92">
        <v>18100</v>
      </c>
      <c r="BE92">
        <v>18738</v>
      </c>
      <c r="BF92">
        <v>19506</v>
      </c>
    </row>
    <row r="93" spans="2:58" x14ac:dyDescent="0.25">
      <c r="B93" t="s">
        <v>130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1</v>
      </c>
      <c r="Q93">
        <v>1</v>
      </c>
      <c r="R93">
        <v>1</v>
      </c>
      <c r="S93">
        <v>1</v>
      </c>
      <c r="T93">
        <v>2</v>
      </c>
      <c r="U93">
        <v>2</v>
      </c>
      <c r="V93">
        <v>2</v>
      </c>
      <c r="W93">
        <v>3</v>
      </c>
      <c r="X93">
        <v>3</v>
      </c>
      <c r="Y93">
        <v>3</v>
      </c>
      <c r="Z93">
        <v>3</v>
      </c>
      <c r="AA93">
        <v>4</v>
      </c>
      <c r="AB93">
        <v>5</v>
      </c>
      <c r="AC93">
        <v>5</v>
      </c>
      <c r="AD93">
        <v>8</v>
      </c>
      <c r="AE93">
        <v>9</v>
      </c>
      <c r="AF93">
        <v>11</v>
      </c>
      <c r="AG93">
        <v>13</v>
      </c>
      <c r="AH93">
        <v>17</v>
      </c>
      <c r="AI93">
        <v>20</v>
      </c>
      <c r="AJ93">
        <v>23</v>
      </c>
      <c r="AK93">
        <v>28</v>
      </c>
      <c r="AL93">
        <v>32</v>
      </c>
      <c r="AM93">
        <v>38</v>
      </c>
      <c r="AN93">
        <v>45</v>
      </c>
      <c r="AO93">
        <v>52</v>
      </c>
      <c r="AP93">
        <v>57</v>
      </c>
      <c r="AQ93">
        <v>69</v>
      </c>
      <c r="AR93">
        <v>73</v>
      </c>
      <c r="AS93">
        <v>83</v>
      </c>
      <c r="AT93">
        <v>93</v>
      </c>
      <c r="AU93">
        <v>98</v>
      </c>
      <c r="AV93">
        <v>108</v>
      </c>
      <c r="AW93">
        <v>115</v>
      </c>
      <c r="AX93">
        <v>125</v>
      </c>
      <c r="AY93">
        <v>133</v>
      </c>
      <c r="AZ93">
        <v>141</v>
      </c>
      <c r="BA93">
        <v>151</v>
      </c>
      <c r="BB93">
        <v>161</v>
      </c>
      <c r="BC93">
        <v>174</v>
      </c>
      <c r="BD93">
        <v>187</v>
      </c>
      <c r="BE93">
        <v>193</v>
      </c>
      <c r="BF93">
        <v>201</v>
      </c>
    </row>
    <row r="100" spans="1:72" x14ac:dyDescent="0.25">
      <c r="A100" t="s">
        <v>50</v>
      </c>
      <c r="BS100" t="s">
        <v>442</v>
      </c>
    </row>
    <row r="101" spans="1:72" x14ac:dyDescent="0.25">
      <c r="B101" t="str">
        <f t="shared" ref="B101:B145" si="0">+B2</f>
        <v>Andorra</v>
      </c>
      <c r="C101" s="3"/>
      <c r="D101" s="3">
        <f>IFERROR(D49/D2,0)</f>
        <v>0</v>
      </c>
      <c r="E101" s="3">
        <f t="shared" ref="E101:L101" si="1">IFERROR(E49/E2,0)</f>
        <v>0</v>
      </c>
      <c r="F101" s="3">
        <f t="shared" si="1"/>
        <v>0</v>
      </c>
      <c r="G101" s="3">
        <f t="shared" si="1"/>
        <v>0</v>
      </c>
      <c r="H101" s="3">
        <f t="shared" si="1"/>
        <v>0</v>
      </c>
      <c r="I101" s="3">
        <f t="shared" si="1"/>
        <v>0</v>
      </c>
      <c r="J101" s="3">
        <f t="shared" si="1"/>
        <v>0</v>
      </c>
      <c r="K101" s="3">
        <f t="shared" si="1"/>
        <v>0</v>
      </c>
      <c r="L101" s="3">
        <f t="shared" si="1"/>
        <v>0</v>
      </c>
      <c r="M101" s="3">
        <f t="shared" ref="M101:N101" si="2">IFERROR(M49/M2,0)</f>
        <v>0</v>
      </c>
      <c r="N101" s="3">
        <f t="shared" si="2"/>
        <v>0</v>
      </c>
      <c r="O101" s="3">
        <f t="shared" ref="O101:P101" si="3">IFERROR(O49/O2,0)</f>
        <v>0</v>
      </c>
      <c r="P101" s="3">
        <f t="shared" si="3"/>
        <v>0</v>
      </c>
      <c r="Q101" s="3">
        <f t="shared" ref="Q101:R101" si="4">IFERROR(Q49/Q2,0)</f>
        <v>0</v>
      </c>
      <c r="R101" s="3">
        <f t="shared" si="4"/>
        <v>0</v>
      </c>
      <c r="S101" s="3">
        <f t="shared" ref="S101:T101" si="5">IFERROR(S49/S2,0)</f>
        <v>0</v>
      </c>
      <c r="T101" s="3">
        <f t="shared" si="5"/>
        <v>0</v>
      </c>
      <c r="U101" s="3">
        <f t="shared" ref="U101:V101" si="6">IFERROR(U49/U2,0)</f>
        <v>0</v>
      </c>
      <c r="V101" s="3">
        <f t="shared" si="6"/>
        <v>0</v>
      </c>
      <c r="W101" s="3">
        <f t="shared" ref="W101:X101" si="7">IFERROR(W49/W2,0)</f>
        <v>0</v>
      </c>
      <c r="X101" s="3">
        <f t="shared" si="7"/>
        <v>0</v>
      </c>
      <c r="Y101" s="3">
        <f t="shared" ref="Y101:Z101" si="8">IFERROR(Y49/Y2,0)</f>
        <v>0</v>
      </c>
      <c r="Z101" s="3">
        <f t="shared" si="8"/>
        <v>6.0975609756097563E-3</v>
      </c>
      <c r="AA101" s="3">
        <f t="shared" ref="AA101:AB101" si="9">IFERROR(AA49/AA2,0)</f>
        <v>5.3191489361702126E-3</v>
      </c>
      <c r="AB101" s="3">
        <f t="shared" si="9"/>
        <v>1.4084507042253521E-2</v>
      </c>
      <c r="AC101" s="3">
        <f t="shared" ref="AC101:AD101" si="10">IFERROR(AC49/AC2,0)</f>
        <v>1.2987012987012988E-2</v>
      </c>
      <c r="AD101" s="3">
        <f t="shared" si="10"/>
        <v>1.0380622837370242E-2</v>
      </c>
      <c r="AE101" s="3">
        <f t="shared" ref="AE101:AF101" si="11">IFERROR(AE49/AE2,0)</f>
        <v>1.2461059190031152E-2</v>
      </c>
      <c r="AF101" s="3">
        <f t="shared" si="11"/>
        <v>1.7595307917888565E-2</v>
      </c>
      <c r="AG101" s="3">
        <f t="shared" ref="AG101:AH101" si="12">IFERROR(AG49/AG2,0)</f>
        <v>2.1621621621621623E-2</v>
      </c>
      <c r="AH101" s="3">
        <f t="shared" si="12"/>
        <v>3.1914893617021274E-2</v>
      </c>
      <c r="AI101" s="3">
        <f t="shared" ref="AI101:AJ101" si="13">IFERROR(AI49/AI2,0)</f>
        <v>3.2828282828282832E-2</v>
      </c>
      <c r="AJ101" s="3">
        <f t="shared" si="13"/>
        <v>3.4965034965034968E-2</v>
      </c>
      <c r="AK101" s="3">
        <f t="shared" ref="AK101:AL101" si="14">IFERROR(AK49/AK2,0)</f>
        <v>3.6199095022624438E-2</v>
      </c>
      <c r="AL101" s="3">
        <f t="shared" si="14"/>
        <v>3.6480686695278972E-2</v>
      </c>
      <c r="AM101" s="3">
        <f t="shared" ref="AM101:AN101" si="15">IFERROR(AM49/AM2,0)</f>
        <v>3.2504780114722756E-2</v>
      </c>
      <c r="AN101" s="3">
        <f t="shared" si="15"/>
        <v>3.888888888888889E-2</v>
      </c>
      <c r="AO101" s="3">
        <f t="shared" ref="AO101:AP101" si="16">IFERROR(AO49/AO2,0)</f>
        <v>3.9927404718693285E-2</v>
      </c>
      <c r="AP101" s="3">
        <f t="shared" si="16"/>
        <v>4.2402826855123678E-2</v>
      </c>
      <c r="AQ101" s="3">
        <f t="shared" ref="AQ101:AR101" si="17">IFERROR(AQ49/AQ2,0)</f>
        <v>4.4142614601018676E-2</v>
      </c>
      <c r="AR101" s="3">
        <f t="shared" si="17"/>
        <v>4.3189368770764118E-2</v>
      </c>
      <c r="AS101" s="3">
        <f t="shared" ref="AS101:AT101" si="18">IFERROR(AS49/AS2,0)</f>
        <v>4.5016077170418008E-2</v>
      </c>
      <c r="AT101" s="3">
        <f t="shared" si="18"/>
        <v>4.5383411580594682E-2</v>
      </c>
      <c r="AU101" s="3">
        <f t="shared" ref="AU101:AV101" si="19">IFERROR(AU49/AU2,0)</f>
        <v>4.4546850998463901E-2</v>
      </c>
      <c r="AV101" s="3">
        <f t="shared" si="19"/>
        <v>4.7040971168437029E-2</v>
      </c>
      <c r="AW101" s="3">
        <f t="shared" ref="AW101:AX101" si="20">IFERROR(AW49/AW2,0)</f>
        <v>4.9034175334323922E-2</v>
      </c>
      <c r="AX101" s="3">
        <f t="shared" si="20"/>
        <v>4.8991354466858789E-2</v>
      </c>
      <c r="AY101" s="3">
        <f t="shared" ref="AY101:AZ101" si="21">IFERROR(AY49/AY2,0)</f>
        <v>4.9786628733997154E-2</v>
      </c>
      <c r="AZ101" s="3">
        <f t="shared" si="21"/>
        <v>4.9715909090909088E-2</v>
      </c>
      <c r="BA101" s="3">
        <f t="shared" ref="BA101:BB101" si="22">IFERROR(BA49/BA2,0)</f>
        <v>5.0209205020920501E-2</v>
      </c>
      <c r="BB101" s="3">
        <f t="shared" si="22"/>
        <v>5.0139275766016712E-2</v>
      </c>
      <c r="BC101" s="3">
        <f t="shared" ref="BC101:BD101" si="23">IFERROR(BC49/BC2,0)</f>
        <v>5.1175656984785614E-2</v>
      </c>
      <c r="BD101" s="3">
        <f t="shared" si="23"/>
        <v>5.1104972375690609E-2</v>
      </c>
      <c r="BE101" s="3">
        <f t="shared" ref="BE101:BF101" si="24">IFERROR(BE49/BE2,0)</f>
        <v>5.2341597796143252E-2</v>
      </c>
      <c r="BF101" s="3">
        <f t="shared" si="24"/>
        <v>5.4570259208731244E-2</v>
      </c>
      <c r="BG101" s="108"/>
      <c r="BH101" s="108"/>
      <c r="BI101" s="108"/>
      <c r="BJ101" s="108"/>
      <c r="BK101" s="108"/>
      <c r="BL101" s="108"/>
      <c r="BM101" s="108"/>
      <c r="BN101" s="108"/>
      <c r="BO101" s="108"/>
      <c r="BP101" s="108"/>
      <c r="BQ101" s="108"/>
      <c r="BS101">
        <f>+AR101/AA101</f>
        <v>8.1196013289036539</v>
      </c>
      <c r="BT101" t="str">
        <f>+B101</f>
        <v>Andorra</v>
      </c>
    </row>
    <row r="102" spans="1:72" x14ac:dyDescent="0.25">
      <c r="B102" t="str">
        <f t="shared" si="0"/>
        <v>Armenia</v>
      </c>
      <c r="C102" s="3"/>
      <c r="D102" s="3">
        <f t="shared" ref="D102:L102" si="25">IFERROR(D50/D3,0)</f>
        <v>0</v>
      </c>
      <c r="E102" s="3">
        <f t="shared" si="25"/>
        <v>0</v>
      </c>
      <c r="F102" s="3">
        <f t="shared" si="25"/>
        <v>0</v>
      </c>
      <c r="G102" s="3">
        <f t="shared" si="25"/>
        <v>0</v>
      </c>
      <c r="H102" s="3">
        <f t="shared" si="25"/>
        <v>0</v>
      </c>
      <c r="I102" s="3">
        <f t="shared" si="25"/>
        <v>0</v>
      </c>
      <c r="J102" s="3">
        <f t="shared" si="25"/>
        <v>0</v>
      </c>
      <c r="K102" s="3">
        <f t="shared" si="25"/>
        <v>0</v>
      </c>
      <c r="L102" s="3">
        <f t="shared" si="25"/>
        <v>0</v>
      </c>
      <c r="M102" s="3">
        <f t="shared" ref="M102:N102" si="26">IFERROR(M50/M3,0)</f>
        <v>0</v>
      </c>
      <c r="N102" s="3">
        <f t="shared" si="26"/>
        <v>0</v>
      </c>
      <c r="O102" s="3">
        <f t="shared" ref="O102:P102" si="27">IFERROR(O50/O3,0)</f>
        <v>0</v>
      </c>
      <c r="P102" s="3">
        <f t="shared" si="27"/>
        <v>0</v>
      </c>
      <c r="Q102" s="3">
        <f t="shared" ref="Q102:R102" si="28">IFERROR(Q50/Q3,0)</f>
        <v>0</v>
      </c>
      <c r="R102" s="3">
        <f t="shared" si="28"/>
        <v>0</v>
      </c>
      <c r="S102" s="3">
        <f t="shared" ref="S102:T102" si="29">IFERROR(S50/S3,0)</f>
        <v>0</v>
      </c>
      <c r="T102" s="3">
        <f t="shared" si="29"/>
        <v>0</v>
      </c>
      <c r="U102" s="3">
        <f t="shared" ref="U102:V102" si="30">IFERROR(U50/U3,0)</f>
        <v>0</v>
      </c>
      <c r="V102" s="3">
        <f t="shared" si="30"/>
        <v>0</v>
      </c>
      <c r="W102" s="3">
        <f t="shared" ref="W102:X102" si="31">IFERROR(W50/W3,0)</f>
        <v>0</v>
      </c>
      <c r="X102" s="3">
        <f t="shared" si="31"/>
        <v>0</v>
      </c>
      <c r="Y102" s="3">
        <f t="shared" ref="Y102:Z102" si="32">IFERROR(Y50/Y3,0)</f>
        <v>0</v>
      </c>
      <c r="Z102" s="3">
        <f t="shared" si="32"/>
        <v>0</v>
      </c>
      <c r="AA102" s="3">
        <f t="shared" ref="AA102:AB102" si="33">IFERROR(AA50/AA3,0)</f>
        <v>0</v>
      </c>
      <c r="AB102" s="3">
        <f t="shared" si="33"/>
        <v>0</v>
      </c>
      <c r="AC102" s="3">
        <f t="shared" ref="AC102:AD102" si="34">IFERROR(AC50/AC3,0)</f>
        <v>3.0395136778115501E-3</v>
      </c>
      <c r="AD102" s="3">
        <f t="shared" si="34"/>
        <v>2.6881720430107529E-3</v>
      </c>
      <c r="AE102" s="3">
        <f t="shared" ref="AE102:AF102" si="35">IFERROR(AE50/AE3,0)</f>
        <v>7.0754716981132077E-3</v>
      </c>
      <c r="AF102" s="3">
        <f t="shared" si="35"/>
        <v>6.2240663900414933E-3</v>
      </c>
      <c r="AG102" s="3">
        <f t="shared" ref="AG102:AH102" si="36">IFERROR(AG50/AG3,0)</f>
        <v>6.2240663900414933E-3</v>
      </c>
      <c r="AH102" s="3">
        <f t="shared" si="36"/>
        <v>5.6390977443609019E-3</v>
      </c>
      <c r="AI102" s="3">
        <f t="shared" ref="AI102:AJ102" si="37">IFERROR(AI50/AI3,0)</f>
        <v>5.2539404553415062E-3</v>
      </c>
      <c r="AJ102" s="3">
        <f t="shared" si="37"/>
        <v>6.2500000000000003E-3</v>
      </c>
      <c r="AK102" s="3">
        <f t="shared" ref="AK102:AL102" si="38">IFERROR(AK50/AK3,0)</f>
        <v>9.5108695652173919E-3</v>
      </c>
      <c r="AL102" s="3">
        <f t="shared" si="38"/>
        <v>9.3833780160857902E-3</v>
      </c>
      <c r="AM102" s="3">
        <f t="shared" ref="AM102:AN102" si="39">IFERROR(AM50/AM3,0)</f>
        <v>9.3833780160857902E-3</v>
      </c>
      <c r="AN102" s="3">
        <f t="shared" si="39"/>
        <v>9.6038415366146452E-3</v>
      </c>
      <c r="AO102" s="3">
        <f t="shared" ref="AO102:AP102" si="40">IFERROR(AO50/AO3,0)</f>
        <v>9.1220068415051314E-3</v>
      </c>
      <c r="AP102" s="3">
        <f t="shared" si="40"/>
        <v>1.0857763300760043E-2</v>
      </c>
      <c r="AQ102" s="3">
        <f t="shared" ref="AQ102:AR102" si="41">IFERROR(AQ50/AQ3,0)</f>
        <v>1.1739594450373533E-2</v>
      </c>
      <c r="AR102" s="3">
        <f t="shared" si="41"/>
        <v>1.1739594450373533E-2</v>
      </c>
      <c r="AS102" s="3">
        <f t="shared" ref="AS102:AT102" si="42">IFERROR(AS50/AS3,0)</f>
        <v>1.2833168805528134E-2</v>
      </c>
      <c r="AT102" s="3">
        <f t="shared" si="42"/>
        <v>1.3474494706448507E-2</v>
      </c>
      <c r="AU102" s="3">
        <f t="shared" ref="AU102:AV102" si="43">IFERROR(AU50/AU3,0)</f>
        <v>1.3474494706448507E-2</v>
      </c>
      <c r="AV102" s="3">
        <f t="shared" si="43"/>
        <v>1.499531396438613E-2</v>
      </c>
      <c r="AW102" s="3">
        <f t="shared" ref="AW102:AX102" si="44">IFERROR(AW50/AW3,0)</f>
        <v>1.5859030837004406E-2</v>
      </c>
      <c r="AX102" s="3">
        <f t="shared" si="44"/>
        <v>1.5530629853321829E-2</v>
      </c>
      <c r="AY102" s="3">
        <f t="shared" ref="AY102:AZ102" si="45">IFERROR(AY50/AY3,0)</f>
        <v>1.5820149875104082E-2</v>
      </c>
      <c r="AZ102" s="3">
        <f t="shared" si="45"/>
        <v>1.6025641025641024E-2</v>
      </c>
      <c r="BA102" s="3">
        <f t="shared" ref="BA102:BB102" si="46">IFERROR(BA50/BA3,0)</f>
        <v>1.5491866769945779E-2</v>
      </c>
      <c r="BB102" s="3">
        <f t="shared" si="46"/>
        <v>1.6430171769977596E-2</v>
      </c>
      <c r="BC102" s="3">
        <f t="shared" ref="BC102:BD102" si="47">IFERROR(BC50/BC3,0)</f>
        <v>1.7429193899782137E-2</v>
      </c>
      <c r="BD102" s="3">
        <f t="shared" si="47"/>
        <v>1.6293279022403257E-2</v>
      </c>
      <c r="BE102" s="3">
        <f t="shared" ref="BE102:BF102" si="48">IFERROR(BE50/BE3,0)</f>
        <v>1.5758371634931056E-2</v>
      </c>
      <c r="BF102" s="3">
        <f t="shared" si="48"/>
        <v>1.6917293233082706E-2</v>
      </c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8"/>
      <c r="BQ102" s="108"/>
      <c r="BS102" t="e">
        <f t="shared" ref="BS102:BS145" si="49">+AR102/AA102</f>
        <v>#DIV/0!</v>
      </c>
      <c r="BT102" t="str">
        <f t="shared" ref="BT102:BT145" si="50">+B102</f>
        <v>Armenia</v>
      </c>
    </row>
    <row r="103" spans="1:72" x14ac:dyDescent="0.25">
      <c r="B103" t="str">
        <f t="shared" si="0"/>
        <v>Austria</v>
      </c>
      <c r="C103" s="3"/>
      <c r="D103" s="3">
        <f t="shared" ref="D103:L103" si="51">IFERROR(D51/D4,0)</f>
        <v>0</v>
      </c>
      <c r="E103" s="3">
        <f t="shared" si="51"/>
        <v>0</v>
      </c>
      <c r="F103" s="3">
        <f t="shared" si="51"/>
        <v>0</v>
      </c>
      <c r="G103" s="3">
        <f t="shared" si="51"/>
        <v>0</v>
      </c>
      <c r="H103" s="3">
        <f t="shared" si="51"/>
        <v>0</v>
      </c>
      <c r="I103" s="3">
        <f t="shared" si="51"/>
        <v>0</v>
      </c>
      <c r="J103" s="3">
        <f t="shared" si="51"/>
        <v>0</v>
      </c>
      <c r="K103" s="3">
        <f t="shared" si="51"/>
        <v>0</v>
      </c>
      <c r="L103" s="3">
        <f t="shared" si="51"/>
        <v>0</v>
      </c>
      <c r="M103" s="3">
        <f t="shared" ref="M103:N103" si="52">IFERROR(M51/M4,0)</f>
        <v>0</v>
      </c>
      <c r="N103" s="3">
        <f t="shared" si="52"/>
        <v>0</v>
      </c>
      <c r="O103" s="3">
        <f t="shared" ref="O103:P103" si="53">IFERROR(O51/O4,0)</f>
        <v>2.7700831024930748E-3</v>
      </c>
      <c r="P103" s="3">
        <f t="shared" si="53"/>
        <v>1.984126984126984E-3</v>
      </c>
      <c r="Q103" s="3">
        <f t="shared" ref="Q103:R103" si="54">IFERROR(Q51/Q4,0)</f>
        <v>1.25E-3</v>
      </c>
      <c r="R103" s="3">
        <f t="shared" si="54"/>
        <v>1.0427528675703858E-3</v>
      </c>
      <c r="S103" s="3">
        <f t="shared" ref="S103:T103" si="55">IFERROR(S51/S4,0)</f>
        <v>2.6501766784452299E-3</v>
      </c>
      <c r="T103" s="3">
        <f t="shared" si="55"/>
        <v>2.2522522522522522E-3</v>
      </c>
      <c r="U103" s="3">
        <f t="shared" ref="U103:V103" si="56">IFERROR(U51/U4,0)</f>
        <v>2.4301336573511541E-3</v>
      </c>
      <c r="V103" s="3">
        <f t="shared" si="56"/>
        <v>2.7129679869777536E-3</v>
      </c>
      <c r="W103" s="3">
        <f t="shared" ref="W103:X103" si="57">IFERROR(W51/W4,0)</f>
        <v>2.2650056625141564E-3</v>
      </c>
      <c r="X103" s="3">
        <f t="shared" si="57"/>
        <v>2.6455026455026454E-3</v>
      </c>
      <c r="Y103" s="3">
        <f t="shared" ref="Y103:Z103" si="58">IFERROR(Y51/Y4,0)</f>
        <v>4.406499586890664E-3</v>
      </c>
      <c r="Z103" s="3">
        <f t="shared" si="58"/>
        <v>5.5728934462773074E-3</v>
      </c>
      <c r="AA103" s="3">
        <f t="shared" ref="AA103:AB103" si="59">IFERROR(AA51/AA4,0)</f>
        <v>5.6796667928814843E-3</v>
      </c>
      <c r="AB103" s="3">
        <f t="shared" si="59"/>
        <v>5.7744565217391301E-3</v>
      </c>
      <c r="AC103" s="3">
        <f t="shared" ref="AC103:AD103" si="60">IFERROR(AC51/AC4,0)</f>
        <v>7.397922890880637E-3</v>
      </c>
      <c r="AD103" s="3">
        <f t="shared" si="60"/>
        <v>8.8346108873587105E-3</v>
      </c>
      <c r="AE103" s="3">
        <f t="shared" ref="AE103:AF103" si="61">IFERROR(AE51/AE4,0)</f>
        <v>8.2016644554336032E-3</v>
      </c>
      <c r="AF103" s="3">
        <f t="shared" si="61"/>
        <v>9.7583115851582886E-3</v>
      </c>
      <c r="AG103" s="3">
        <f t="shared" ref="AG103:AH103" si="62">IFERROR(AG51/AG4,0)</f>
        <v>1.1228945726762321E-2</v>
      </c>
      <c r="AH103" s="3">
        <f t="shared" si="62"/>
        <v>1.2571204085641328E-2</v>
      </c>
      <c r="AI103" s="3">
        <f t="shared" ref="AI103:AJ103" si="63">IFERROR(AI51/AI4,0)</f>
        <v>1.3630846793016524E-2</v>
      </c>
      <c r="AJ103" s="3">
        <f t="shared" si="63"/>
        <v>1.4197142600413335E-2</v>
      </c>
      <c r="AK103" s="3">
        <f t="shared" ref="AK103:AL103" si="64">IFERROR(AK51/AK4,0)</f>
        <v>1.457700650759219E-2</v>
      </c>
      <c r="AL103" s="3">
        <f t="shared" si="64"/>
        <v>1.580826109127996E-2</v>
      </c>
      <c r="AM103" s="3">
        <f t="shared" ref="AM103:AN103" si="65">IFERROR(AM51/AM4,0)</f>
        <v>1.702411749979137E-2</v>
      </c>
      <c r="AN103" s="3">
        <f t="shared" si="65"/>
        <v>1.7890542408717573E-2</v>
      </c>
      <c r="AO103" s="3">
        <f t="shared" ref="AO103:AP103" si="66">IFERROR(AO51/AO4,0)</f>
        <v>1.9224683544303796E-2</v>
      </c>
      <c r="AP103" s="3">
        <f t="shared" si="66"/>
        <v>2.1050196622715706E-2</v>
      </c>
      <c r="AQ103" s="3">
        <f t="shared" ref="AQ103:AR103" si="67">IFERROR(AQ51/AQ4,0)</f>
        <v>2.2267512077294684E-2</v>
      </c>
      <c r="AR103" s="3">
        <f t="shared" si="67"/>
        <v>2.3525073746312686E-2</v>
      </c>
      <c r="AS103" s="3">
        <f t="shared" ref="AS103:AT103" si="68">IFERROR(AS51/AS4,0)</f>
        <v>2.4407909031650611E-2</v>
      </c>
      <c r="AT103" s="3">
        <f t="shared" si="68"/>
        <v>2.5113008538422903E-2</v>
      </c>
      <c r="AU103" s="3">
        <f t="shared" ref="AU103:AV103" si="69">IFERROR(AU51/AU4,0)</f>
        <v>2.6205226803389589E-2</v>
      </c>
      <c r="AV103" s="3">
        <f t="shared" si="69"/>
        <v>2.6977659126036252E-2</v>
      </c>
      <c r="AW103" s="3">
        <f t="shared" ref="AW103:AX103" si="70">IFERROR(AW51/AW4,0)</f>
        <v>2.7348643006263048E-2</v>
      </c>
      <c r="AX103" s="3">
        <f t="shared" si="70"/>
        <v>2.8377630121816169E-2</v>
      </c>
      <c r="AY103" s="3">
        <f t="shared" ref="AY103:AZ103" si="71">IFERROR(AY51/AY4,0)</f>
        <v>2.9514483325344107E-2</v>
      </c>
      <c r="AZ103" s="3">
        <f t="shared" si="71"/>
        <v>3.0214159050607012E-2</v>
      </c>
      <c r="BA103" s="3">
        <f t="shared" ref="BA103:BB103" si="72">IFERROR(BA51/BA4,0)</f>
        <v>3.0727396329027871E-2</v>
      </c>
      <c r="BB103" s="3">
        <f t="shared" si="72"/>
        <v>3.1793276060339576E-2</v>
      </c>
      <c r="BC103" s="3">
        <f t="shared" ref="BC103:BD103" si="73">IFERROR(BC51/BC4,0)</f>
        <v>3.1214184588417716E-2</v>
      </c>
      <c r="BD103" s="3">
        <f t="shared" si="73"/>
        <v>3.3101045296167246E-2</v>
      </c>
      <c r="BE103" s="3">
        <f t="shared" ref="BE103:BF103" si="74">IFERROR(BE51/BE4,0)</f>
        <v>3.3900567233900565E-2</v>
      </c>
      <c r="BF103" s="3">
        <f t="shared" si="74"/>
        <v>3.4045659676134855E-2</v>
      </c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108"/>
      <c r="BQ103" s="108"/>
      <c r="BS103">
        <f t="shared" si="49"/>
        <v>4.1419813176007869</v>
      </c>
      <c r="BT103" t="str">
        <f t="shared" si="50"/>
        <v>Austria</v>
      </c>
    </row>
    <row r="104" spans="1:72" x14ac:dyDescent="0.25">
      <c r="B104" t="str">
        <f t="shared" si="0"/>
        <v>Azerbaijan</v>
      </c>
      <c r="C104" s="3"/>
      <c r="D104" s="3">
        <f t="shared" ref="D104:L104" si="75">IFERROR(D52/D5,0)</f>
        <v>0</v>
      </c>
      <c r="E104" s="3">
        <f t="shared" si="75"/>
        <v>0</v>
      </c>
      <c r="F104" s="3">
        <f t="shared" si="75"/>
        <v>0</v>
      </c>
      <c r="G104" s="3">
        <f t="shared" si="75"/>
        <v>0</v>
      </c>
      <c r="H104" s="3">
        <f t="shared" si="75"/>
        <v>0</v>
      </c>
      <c r="I104" s="3">
        <f t="shared" si="75"/>
        <v>0</v>
      </c>
      <c r="J104" s="3">
        <f t="shared" si="75"/>
        <v>0</v>
      </c>
      <c r="K104" s="3">
        <f t="shared" si="75"/>
        <v>0</v>
      </c>
      <c r="L104" s="3">
        <f t="shared" si="75"/>
        <v>0</v>
      </c>
      <c r="M104" s="3">
        <f t="shared" ref="M104:N104" si="76">IFERROR(M52/M5,0)</f>
        <v>0</v>
      </c>
      <c r="N104" s="3">
        <f t="shared" si="76"/>
        <v>0</v>
      </c>
      <c r="O104" s="3">
        <f t="shared" ref="O104:P104" si="77">IFERROR(O52/O5,0)</f>
        <v>0</v>
      </c>
      <c r="P104" s="3">
        <f t="shared" si="77"/>
        <v>0</v>
      </c>
      <c r="Q104" s="3">
        <f t="shared" ref="Q104:R104" si="78">IFERROR(Q52/Q5,0)</f>
        <v>0</v>
      </c>
      <c r="R104" s="3">
        <f t="shared" si="78"/>
        <v>0</v>
      </c>
      <c r="S104" s="3">
        <f t="shared" ref="S104:T104" si="79">IFERROR(S52/S5,0)</f>
        <v>0</v>
      </c>
      <c r="T104" s="3">
        <f t="shared" si="79"/>
        <v>0</v>
      </c>
      <c r="U104" s="3">
        <f t="shared" ref="U104:V104" si="80">IFERROR(U52/U5,0)</f>
        <v>2.9411764705882353E-2</v>
      </c>
      <c r="V104" s="3">
        <f t="shared" si="80"/>
        <v>2.9411764705882353E-2</v>
      </c>
      <c r="W104" s="3">
        <f t="shared" ref="W104:X104" si="81">IFERROR(W52/W5,0)</f>
        <v>2.2727272727272728E-2</v>
      </c>
      <c r="X104" s="3">
        <f t="shared" si="81"/>
        <v>1.8867924528301886E-2</v>
      </c>
      <c r="Y104" s="3">
        <f t="shared" ref="Y104:Z104" si="82">IFERROR(Y52/Y5,0)</f>
        <v>1.5384615384615385E-2</v>
      </c>
      <c r="Z104" s="3">
        <f t="shared" si="82"/>
        <v>1.3888888888888888E-2</v>
      </c>
      <c r="AA104" s="3">
        <f t="shared" ref="AA104:AB104" si="83">IFERROR(AA52/AA5,0)</f>
        <v>1.1494252873563218E-2</v>
      </c>
      <c r="AB104" s="3">
        <f t="shared" si="83"/>
        <v>2.1505376344086023E-2</v>
      </c>
      <c r="AC104" s="3">
        <f t="shared" ref="AC104:AD104" si="84">IFERROR(AC52/AC5,0)</f>
        <v>2.4590163934426229E-2</v>
      </c>
      <c r="AD104" s="3">
        <f t="shared" si="84"/>
        <v>2.0408163265306121E-2</v>
      </c>
      <c r="AE104" s="3">
        <f t="shared" ref="AE104:AF104" si="85">IFERROR(AE52/AE5,0)</f>
        <v>2.4390243902439025E-2</v>
      </c>
      <c r="AF104" s="3">
        <f t="shared" si="85"/>
        <v>2.1052631578947368E-2</v>
      </c>
      <c r="AG104" s="3">
        <f t="shared" ref="AG104:AH104" si="86">IFERROR(AG52/AG5,0)</f>
        <v>1.4652014652014652E-2</v>
      </c>
      <c r="AH104" s="3">
        <f t="shared" si="86"/>
        <v>1.6778523489932886E-2</v>
      </c>
      <c r="AI104" s="3">
        <f t="shared" ref="AI104:AJ104" si="87">IFERROR(AI52/AI5,0)</f>
        <v>1.3927576601671309E-2</v>
      </c>
      <c r="AJ104" s="3">
        <f t="shared" si="87"/>
        <v>1.2500000000000001E-2</v>
      </c>
      <c r="AK104" s="3">
        <f t="shared" ref="AK104:AL104" si="88">IFERROR(AK52/AK5,0)</f>
        <v>1.1286681715575621E-2</v>
      </c>
      <c r="AL104" s="3">
        <f t="shared" si="88"/>
        <v>9.765625E-3</v>
      </c>
      <c r="AM104" s="3">
        <f t="shared" ref="AM104:AN104" si="89">IFERROR(AM52/AM5,0)</f>
        <v>8.5616438356164379E-3</v>
      </c>
      <c r="AN104" s="3">
        <f t="shared" si="89"/>
        <v>1.0920436817472699E-2</v>
      </c>
      <c r="AO104" s="3">
        <f t="shared" ref="AO104:AP104" si="90">IFERROR(AO52/AO5,0)</f>
        <v>1.1157601115760111E-2</v>
      </c>
      <c r="AP104" s="3">
        <f t="shared" si="90"/>
        <v>9.7323600973236012E-3</v>
      </c>
      <c r="AQ104" s="3">
        <f t="shared" ref="AQ104:AR104" si="91">IFERROR(AQ52/AQ5,0)</f>
        <v>9.7192224622030237E-3</v>
      </c>
      <c r="AR104" s="3">
        <f t="shared" si="91"/>
        <v>1.0090817356205853E-2</v>
      </c>
      <c r="AS104" s="3">
        <f t="shared" ref="AS104:AT104" si="92">IFERROR(AS52/AS5,0)</f>
        <v>1.0396975425330813E-2</v>
      </c>
      <c r="AT104" s="3">
        <f t="shared" si="92"/>
        <v>1.0018214936247723E-2</v>
      </c>
      <c r="AU104" s="3">
        <f t="shared" ref="AU104:AV104" si="93">IFERROR(AU52/AU5,0)</f>
        <v>1.0452961672473868E-2</v>
      </c>
      <c r="AV104" s="3">
        <f t="shared" si="93"/>
        <v>1.086048454469507E-2</v>
      </c>
      <c r="AW104" s="3">
        <f t="shared" ref="AW104:AX104" si="94">IFERROR(AW52/AW5,0)</f>
        <v>1.0375099760574621E-2</v>
      </c>
      <c r="AX104" s="3">
        <f t="shared" si="94"/>
        <v>1.1691348402182385E-2</v>
      </c>
      <c r="AY104" s="3">
        <f t="shared" ref="AY104:AZ104" si="95">IFERROR(AY52/AY5,0)</f>
        <v>1.1194029850746268E-2</v>
      </c>
      <c r="AZ104" s="3">
        <f t="shared" si="95"/>
        <v>1.3109978150036417E-2</v>
      </c>
      <c r="BA104" s="3">
        <f t="shared" ref="BA104:BB104" si="96">IFERROR(BA52/BA5,0)</f>
        <v>1.3590844062947067E-2</v>
      </c>
      <c r="BB104" s="3">
        <f t="shared" si="96"/>
        <v>1.3231197771587743E-2</v>
      </c>
      <c r="BC104" s="3">
        <f t="shared" ref="BC104:BD104" si="97">IFERROR(BC52/BC5,0)</f>
        <v>1.3513513513513514E-2</v>
      </c>
      <c r="BD104" s="3">
        <f t="shared" si="97"/>
        <v>1.3175230566534914E-2</v>
      </c>
      <c r="BE104" s="3">
        <f t="shared" ref="BE104:BF104" si="98">IFERROR(BE52/BE5,0)</f>
        <v>1.2919896640826873E-2</v>
      </c>
      <c r="BF104" s="3">
        <f t="shared" si="98"/>
        <v>1.3190954773869347E-2</v>
      </c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108"/>
      <c r="BQ104" s="108"/>
      <c r="BS104">
        <f t="shared" si="49"/>
        <v>0.87790110998990922</v>
      </c>
      <c r="BT104" t="str">
        <f t="shared" si="50"/>
        <v>Azerbaijan</v>
      </c>
    </row>
    <row r="105" spans="1:72" x14ac:dyDescent="0.25">
      <c r="B105" t="str">
        <f t="shared" si="0"/>
        <v>Belarus</v>
      </c>
      <c r="C105" s="3"/>
      <c r="D105" s="3">
        <f t="shared" ref="D105:L105" si="99">IFERROR(D53/D6,0)</f>
        <v>0</v>
      </c>
      <c r="E105" s="3">
        <f t="shared" si="99"/>
        <v>0</v>
      </c>
      <c r="F105" s="3">
        <f t="shared" si="99"/>
        <v>0</v>
      </c>
      <c r="G105" s="3">
        <f t="shared" si="99"/>
        <v>0</v>
      </c>
      <c r="H105" s="3">
        <f t="shared" si="99"/>
        <v>0</v>
      </c>
      <c r="I105" s="3">
        <f t="shared" si="99"/>
        <v>0</v>
      </c>
      <c r="J105" s="3">
        <f t="shared" si="99"/>
        <v>0</v>
      </c>
      <c r="K105" s="3">
        <f t="shared" si="99"/>
        <v>0</v>
      </c>
      <c r="L105" s="3">
        <f t="shared" si="99"/>
        <v>0</v>
      </c>
      <c r="M105" s="3">
        <f t="shared" ref="M105:N105" si="100">IFERROR(M53/M6,0)</f>
        <v>0</v>
      </c>
      <c r="N105" s="3">
        <f t="shared" si="100"/>
        <v>0</v>
      </c>
      <c r="O105" s="3">
        <f t="shared" ref="O105:P105" si="101">IFERROR(O53/O6,0)</f>
        <v>0</v>
      </c>
      <c r="P105" s="3">
        <f t="shared" si="101"/>
        <v>0</v>
      </c>
      <c r="Q105" s="3">
        <f t="shared" ref="Q105:R105" si="102">IFERROR(Q53/Q6,0)</f>
        <v>0</v>
      </c>
      <c r="R105" s="3">
        <f t="shared" si="102"/>
        <v>0</v>
      </c>
      <c r="S105" s="3">
        <f t="shared" ref="S105:T105" si="103">IFERROR(S53/S6,0)</f>
        <v>0</v>
      </c>
      <c r="T105" s="3">
        <f t="shared" si="103"/>
        <v>0</v>
      </c>
      <c r="U105" s="3">
        <f t="shared" ref="U105:V105" si="104">IFERROR(U53/U6,0)</f>
        <v>0</v>
      </c>
      <c r="V105" s="3">
        <f t="shared" si="104"/>
        <v>0</v>
      </c>
      <c r="W105" s="3">
        <f t="shared" ref="W105:X105" si="105">IFERROR(W53/W6,0)</f>
        <v>0</v>
      </c>
      <c r="X105" s="3">
        <f t="shared" si="105"/>
        <v>0</v>
      </c>
      <c r="Y105" s="3">
        <f t="shared" ref="Y105:Z105" si="106">IFERROR(Y53/Y6,0)</f>
        <v>0</v>
      </c>
      <c r="Z105" s="3">
        <f t="shared" si="106"/>
        <v>0</v>
      </c>
      <c r="AA105" s="3">
        <f t="shared" ref="AA105:AB105" si="107">IFERROR(AA53/AA6,0)</f>
        <v>0</v>
      </c>
      <c r="AB105" s="3">
        <f t="shared" si="107"/>
        <v>0</v>
      </c>
      <c r="AC105" s="3">
        <f t="shared" ref="AC105:AD105" si="108">IFERROR(AC53/AC6,0)</f>
        <v>0</v>
      </c>
      <c r="AD105" s="3">
        <f t="shared" si="108"/>
        <v>0</v>
      </c>
      <c r="AE105" s="3">
        <f t="shared" ref="AE105:AF105" si="109">IFERROR(AE53/AE6,0)</f>
        <v>0</v>
      </c>
      <c r="AF105" s="3">
        <f t="shared" si="109"/>
        <v>0</v>
      </c>
      <c r="AG105" s="3">
        <f t="shared" ref="AG105:AH105" si="110">IFERROR(AG53/AG6,0)</f>
        <v>0</v>
      </c>
      <c r="AH105" s="3">
        <f t="shared" si="110"/>
        <v>0</v>
      </c>
      <c r="AI105" s="3">
        <f t="shared" ref="AI105:AJ105" si="111">IFERROR(AI53/AI6,0)</f>
        <v>1.0416666666666666E-2</v>
      </c>
      <c r="AJ105" s="3">
        <f t="shared" si="111"/>
        <v>1.5748031496062992E-2</v>
      </c>
      <c r="AK105" s="3">
        <f t="shared" ref="AK105:AL105" si="112">IFERROR(AK53/AK6,0)</f>
        <v>1.5748031496062992E-2</v>
      </c>
      <c r="AL105" s="3">
        <f t="shared" si="112"/>
        <v>9.0909090909090905E-3</v>
      </c>
      <c r="AM105" s="3">
        <f t="shared" ref="AM105:AN105" si="113">IFERROR(AM53/AM6,0)</f>
        <v>1.4234875444839857E-2</v>
      </c>
      <c r="AN105" s="3">
        <f t="shared" si="113"/>
        <v>1.8571428571428572E-2</v>
      </c>
      <c r="AO105" s="3">
        <f t="shared" ref="AO105:AP105" si="114">IFERROR(AO53/AO6,0)</f>
        <v>1.5098722415795587E-2</v>
      </c>
      <c r="AP105" s="3">
        <f t="shared" si="114"/>
        <v>1.2195121951219513E-2</v>
      </c>
      <c r="AQ105" s="3">
        <f t="shared" ref="AQ105:AR105" si="115">IFERROR(AQ53/AQ6,0)</f>
        <v>1.2195121951219513E-2</v>
      </c>
      <c r="AR105" s="3">
        <f t="shared" si="115"/>
        <v>9.5911155981827367E-3</v>
      </c>
      <c r="AS105" s="3">
        <f t="shared" ref="AS105:AT105" si="116">IFERROR(AS53/AS6,0)</f>
        <v>1.0332434860736747E-2</v>
      </c>
      <c r="AT105" s="3">
        <f t="shared" si="116"/>
        <v>1.0085337470907681E-2</v>
      </c>
      <c r="AU105" s="3">
        <f t="shared" ref="AU105:AV105" si="117">IFERROR(AU53/AU6,0)</f>
        <v>9.9349092154847555E-3</v>
      </c>
      <c r="AV105" s="3">
        <f t="shared" si="117"/>
        <v>1.0057909174032308E-2</v>
      </c>
      <c r="AW105" s="3">
        <f t="shared" ref="AW105:AX105" si="118">IFERROR(AW53/AW6,0)</f>
        <v>9.6566523605150223E-3</v>
      </c>
      <c r="AX105" s="3">
        <f t="shared" si="118"/>
        <v>9.5147478591817315E-3</v>
      </c>
      <c r="AY105" s="3">
        <f t="shared" ref="AY105:AZ105" si="119">IFERROR(AY53/AY6,0)</f>
        <v>8.997698263234986E-3</v>
      </c>
      <c r="AZ105" s="3">
        <f t="shared" si="119"/>
        <v>9.4161958568738224E-3</v>
      </c>
      <c r="BA105" s="3">
        <f t="shared" ref="BA105:BB105" si="120">IFERROR(BA53/BA6,0)</f>
        <v>9.8346934505126604E-3</v>
      </c>
      <c r="BB105" s="3">
        <f t="shared" si="120"/>
        <v>8.141762452107279E-3</v>
      </c>
      <c r="BC105" s="3">
        <f t="shared" ref="BC105:BD105" si="121">IFERROR(BC53/BC6,0)</f>
        <v>8.1808716346868961E-3</v>
      </c>
      <c r="BD105" s="3">
        <f t="shared" si="121"/>
        <v>8.2406262875978579E-3</v>
      </c>
      <c r="BE105" s="3">
        <f t="shared" ref="BE105:BF105" si="122">IFERROR(BE53/BE6,0)</f>
        <v>7.4794315632011965E-3</v>
      </c>
      <c r="BF105" s="3">
        <f t="shared" si="122"/>
        <v>7.1811239028838477E-3</v>
      </c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S105" t="e">
        <f t="shared" si="49"/>
        <v>#DIV/0!</v>
      </c>
      <c r="BT105" t="str">
        <f t="shared" si="50"/>
        <v>Belarus</v>
      </c>
    </row>
    <row r="106" spans="1:72" x14ac:dyDescent="0.25">
      <c r="B106" t="str">
        <f t="shared" si="0"/>
        <v>Belgium</v>
      </c>
      <c r="C106" s="3"/>
      <c r="D106" s="3">
        <f t="shared" ref="D106:L106" si="123">IFERROR(D54/D7,0)</f>
        <v>0</v>
      </c>
      <c r="E106" s="3">
        <f t="shared" si="123"/>
        <v>0</v>
      </c>
      <c r="F106" s="3">
        <f t="shared" si="123"/>
        <v>0</v>
      </c>
      <c r="G106" s="3">
        <f t="shared" si="123"/>
        <v>0</v>
      </c>
      <c r="H106" s="3">
        <f t="shared" si="123"/>
        <v>0</v>
      </c>
      <c r="I106" s="3">
        <f t="shared" si="123"/>
        <v>0</v>
      </c>
      <c r="J106" s="3">
        <f t="shared" si="123"/>
        <v>0</v>
      </c>
      <c r="K106" s="3">
        <f t="shared" si="123"/>
        <v>0</v>
      </c>
      <c r="L106" s="3">
        <f t="shared" si="123"/>
        <v>0</v>
      </c>
      <c r="M106" s="3">
        <f t="shared" ref="M106:N106" si="124">IFERROR(M54/M7,0)</f>
        <v>0</v>
      </c>
      <c r="N106" s="3">
        <f t="shared" si="124"/>
        <v>0</v>
      </c>
      <c r="O106" s="3">
        <f t="shared" ref="O106:P106" si="125">IFERROR(O54/O7,0)</f>
        <v>0</v>
      </c>
      <c r="P106" s="3">
        <f t="shared" si="125"/>
        <v>0</v>
      </c>
      <c r="Q106" s="3">
        <f t="shared" ref="Q106:R106" si="126">IFERROR(Q54/Q7,0)</f>
        <v>0</v>
      </c>
      <c r="R106" s="3">
        <f t="shared" si="126"/>
        <v>4.608294930875576E-3</v>
      </c>
      <c r="S106" s="3">
        <f t="shared" ref="S106:T106" si="127">IFERROR(S54/S7,0)</f>
        <v>4.608294930875576E-3</v>
      </c>
      <c r="T106" s="3">
        <f t="shared" si="127"/>
        <v>9.4212651413189772E-3</v>
      </c>
      <c r="U106" s="3">
        <f t="shared" ref="U106:V106" si="128">IFERROR(U54/U7,0)</f>
        <v>9.4212651413189772E-3</v>
      </c>
      <c r="V106" s="3">
        <f t="shared" si="128"/>
        <v>7.7994428969359328E-3</v>
      </c>
      <c r="W106" s="3">
        <f t="shared" ref="W106:X106" si="129">IFERROR(W54/W7,0)</f>
        <v>1.6393442622950821E-2</v>
      </c>
      <c r="X106" s="3">
        <f t="shared" si="129"/>
        <v>2.3801065719360567E-2</v>
      </c>
      <c r="Y106" s="3">
        <f t="shared" ref="Y106:Z106" si="130">IFERROR(Y54/Y7,0)</f>
        <v>2.2052337547780066E-2</v>
      </c>
      <c r="Z106" s="3">
        <f t="shared" si="130"/>
        <v>2.3510553032327009E-2</v>
      </c>
      <c r="AA106" s="3">
        <f t="shared" ref="AA106:AB106" si="131">IFERROR(AA54/AA7,0)</f>
        <v>2.8578121339892248E-2</v>
      </c>
      <c r="AB106" s="3">
        <f t="shared" si="131"/>
        <v>3.6054283978124366E-2</v>
      </c>
      <c r="AC106" s="3">
        <f t="shared" ref="AC106:AD106" si="132">IFERROR(AC54/AC7,0)</f>
        <v>3.5284683239775461E-2</v>
      </c>
      <c r="AD106" s="3">
        <f t="shared" si="132"/>
        <v>3.9676002196595277E-2</v>
      </c>
      <c r="AE106" s="3">
        <f t="shared" ref="AE106:AF106" si="133">IFERROR(AE54/AE7,0)</f>
        <v>3.8646814101160498E-2</v>
      </c>
      <c r="AF106" s="3">
        <f t="shared" si="133"/>
        <v>3.9774824658545586E-2</v>
      </c>
      <c r="AG106" s="3">
        <f t="shared" ref="AG106:AH106" si="134">IFERROR(AG54/AG7,0)</f>
        <v>4.3112866627447684E-2</v>
      </c>
      <c r="AH106" s="3">
        <f t="shared" si="134"/>
        <v>5.5185909980430527E-2</v>
      </c>
      <c r="AI106" s="3">
        <f t="shared" ref="AI106:AJ106" si="135">IFERROR(AI54/AI7,0)</f>
        <v>5.9295330850759095E-2</v>
      </c>
      <c r="AJ106" s="3">
        <f t="shared" si="135"/>
        <v>6.5871774824081311E-2</v>
      </c>
      <c r="AK106" s="3">
        <f t="shared" ref="AK106:AL106" si="136">IFERROR(AK54/AK7,0)</f>
        <v>6.8157423971377459E-2</v>
      </c>
      <c r="AL106" s="3">
        <f t="shared" si="136"/>
        <v>6.9610981498562208E-2</v>
      </c>
      <c r="AM106" s="3">
        <f t="shared" ref="AM106:AN106" si="137">IFERROR(AM54/AM7,0)</f>
        <v>7.3485348636432885E-2</v>
      </c>
      <c r="AN106" s="3">
        <f t="shared" si="137"/>
        <v>7.8408763332372441E-2</v>
      </c>
      <c r="AO106" s="3">
        <f t="shared" ref="AO106:AP106" si="138">IFERROR(AO54/AO7,0)</f>
        <v>9.1691448139136697E-2</v>
      </c>
      <c r="AP106" s="3">
        <f t="shared" si="138"/>
        <v>9.5714224672050596E-2</v>
      </c>
      <c r="AQ106" s="3">
        <f t="shared" ref="AQ106:AR106" si="139">IFERROR(AQ54/AQ7,0)</f>
        <v>0.10098867229716207</v>
      </c>
      <c r="AR106" s="3">
        <f t="shared" si="139"/>
        <v>0.11321108486143923</v>
      </c>
      <c r="AS106" s="3">
        <f t="shared" ref="AS106:AT106" si="140">IFERROR(AS54/AS7,0)</f>
        <v>0.11942322792490542</v>
      </c>
      <c r="AT106" s="3">
        <f t="shared" si="140"/>
        <v>0.12142881235875468</v>
      </c>
      <c r="AU106" s="3">
        <f t="shared" ref="AU106:AV106" si="141">IFERROR(AU54/AU7,0)</f>
        <v>0.12759488705090066</v>
      </c>
      <c r="AV106" s="3">
        <f t="shared" si="141"/>
        <v>0.13358398406118449</v>
      </c>
      <c r="AW106" s="3">
        <f t="shared" ref="AW106:AX106" si="142">IFERROR(AW54/AW7,0)</f>
        <v>0.13224912876418551</v>
      </c>
      <c r="AX106" s="3">
        <f t="shared" si="142"/>
        <v>0.13953287942773421</v>
      </c>
      <c r="AY106" s="3">
        <f t="shared" ref="AY106:AZ106" si="143">IFERROR(AY54/AY7,0)</f>
        <v>0.14286900215839282</v>
      </c>
      <c r="AZ106" s="3">
        <f t="shared" si="143"/>
        <v>0.14665304036791008</v>
      </c>
      <c r="BA106" s="3">
        <f t="shared" ref="BA106:BB106" si="144">IFERROR(BA54/BA7,0)</f>
        <v>0.14762572734829593</v>
      </c>
      <c r="BB106" s="3">
        <f t="shared" si="144"/>
        <v>0.145761948828252</v>
      </c>
      <c r="BC106" s="3">
        <f t="shared" ref="BC106:BD106" si="145">IFERROR(BC54/BC7,0)</f>
        <v>0.14644984861802909</v>
      </c>
      <c r="BD106" s="3">
        <f t="shared" si="145"/>
        <v>0.14949031965432452</v>
      </c>
      <c r="BE106" s="3">
        <f t="shared" ref="BE106:BF106" si="146">IFERROR(BE54/BE7,0)</f>
        <v>0.15164614342126784</v>
      </c>
      <c r="BF106" s="3">
        <f t="shared" si="146"/>
        <v>0.15079132142776511</v>
      </c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S106">
        <f t="shared" si="49"/>
        <v>3.9614600104383939</v>
      </c>
      <c r="BT106" t="str">
        <f t="shared" si="50"/>
        <v>Belgium</v>
      </c>
    </row>
    <row r="107" spans="1:72" x14ac:dyDescent="0.25">
      <c r="B107" t="str">
        <f t="shared" si="0"/>
        <v>Bosnia and Herzegovina</v>
      </c>
      <c r="C107" s="3"/>
      <c r="D107" s="3">
        <f t="shared" ref="D107:L107" si="147">IFERROR(D55/D8,0)</f>
        <v>0</v>
      </c>
      <c r="E107" s="3">
        <f t="shared" si="147"/>
        <v>0</v>
      </c>
      <c r="F107" s="3">
        <f t="shared" si="147"/>
        <v>0</v>
      </c>
      <c r="G107" s="3">
        <f t="shared" si="147"/>
        <v>0</v>
      </c>
      <c r="H107" s="3">
        <f t="shared" si="147"/>
        <v>0</v>
      </c>
      <c r="I107" s="3">
        <f t="shared" si="147"/>
        <v>0</v>
      </c>
      <c r="J107" s="3">
        <f t="shared" si="147"/>
        <v>0</v>
      </c>
      <c r="K107" s="3">
        <f t="shared" si="147"/>
        <v>0</v>
      </c>
      <c r="L107" s="3">
        <f t="shared" si="147"/>
        <v>0</v>
      </c>
      <c r="M107" s="3">
        <f t="shared" ref="M107:N107" si="148">IFERROR(M55/M8,0)</f>
        <v>0</v>
      </c>
      <c r="N107" s="3">
        <f t="shared" si="148"/>
        <v>0</v>
      </c>
      <c r="O107" s="3">
        <f t="shared" ref="O107:P107" si="149">IFERROR(O55/O8,0)</f>
        <v>0</v>
      </c>
      <c r="P107" s="3">
        <f t="shared" si="149"/>
        <v>0</v>
      </c>
      <c r="Q107" s="3">
        <f t="shared" ref="Q107:R107" si="150">IFERROR(Q55/Q8,0)</f>
        <v>0</v>
      </c>
      <c r="R107" s="3">
        <f t="shared" si="150"/>
        <v>0</v>
      </c>
      <c r="S107" s="3">
        <f t="shared" ref="S107:T107" si="151">IFERROR(S55/S8,0)</f>
        <v>0</v>
      </c>
      <c r="T107" s="3">
        <f t="shared" si="151"/>
        <v>0</v>
      </c>
      <c r="U107" s="3">
        <f t="shared" ref="U107:V107" si="152">IFERROR(U55/U8,0)</f>
        <v>0</v>
      </c>
      <c r="V107" s="3">
        <f t="shared" si="152"/>
        <v>0</v>
      </c>
      <c r="W107" s="3">
        <f t="shared" ref="W107:X107" si="153">IFERROR(W55/W8,0)</f>
        <v>0</v>
      </c>
      <c r="X107" s="3">
        <f t="shared" si="153"/>
        <v>1.0869565217391304E-2</v>
      </c>
      <c r="Y107" s="3">
        <f t="shared" ref="Y107:Z107" si="154">IFERROR(Y55/Y8,0)</f>
        <v>8.0000000000000002E-3</v>
      </c>
      <c r="Z107" s="3">
        <f t="shared" si="154"/>
        <v>7.6335877862595417E-3</v>
      </c>
      <c r="AA107" s="3">
        <f t="shared" ref="AA107:AB107" si="155">IFERROR(AA55/AA8,0)</f>
        <v>1.2195121951219513E-2</v>
      </c>
      <c r="AB107" s="3">
        <f t="shared" si="155"/>
        <v>1.7341040462427744E-2</v>
      </c>
      <c r="AC107" s="3">
        <f t="shared" ref="AC107:AD107" si="156">IFERROR(AC55/AC8,0)</f>
        <v>1.4084507042253521E-2</v>
      </c>
      <c r="AD107" s="3">
        <f t="shared" si="156"/>
        <v>1.7167381974248927E-2</v>
      </c>
      <c r="AE107" s="3">
        <f t="shared" ref="AE107:AF107" si="157">IFERROR(AE55/AE8,0)</f>
        <v>2.2304832713754646E-2</v>
      </c>
      <c r="AF107" s="3">
        <f t="shared" si="157"/>
        <v>1.8461538461538463E-2</v>
      </c>
      <c r="AG107" s="3">
        <f t="shared" ref="AG107:AH107" si="158">IFERROR(AG55/AG8,0)</f>
        <v>2.5069637883008356E-2</v>
      </c>
      <c r="AH107" s="3">
        <f t="shared" si="158"/>
        <v>2.9055690072639227E-2</v>
      </c>
      <c r="AI107" s="3">
        <f t="shared" ref="AI107:AJ107" si="159">IFERROR(AI55/AI8,0)</f>
        <v>2.8017241379310345E-2</v>
      </c>
      <c r="AJ107" s="3">
        <f t="shared" si="159"/>
        <v>3.0710172744721688E-2</v>
      </c>
      <c r="AK107" s="3">
        <f t="shared" ref="AK107:AL107" si="160">IFERROR(AK55/AK8,0)</f>
        <v>3.0716723549488054E-2</v>
      </c>
      <c r="AL107" s="3">
        <f t="shared" si="160"/>
        <v>3.3227848101265819E-2</v>
      </c>
      <c r="AM107" s="3">
        <f t="shared" ref="AM107:AN107" si="161">IFERROR(AM55/AM8,0)</f>
        <v>3.1722054380664652E-2</v>
      </c>
      <c r="AN107" s="3">
        <f t="shared" si="161"/>
        <v>4.0287769784172658E-2</v>
      </c>
      <c r="AO107" s="3">
        <f t="shared" ref="AO107:AP107" si="162">IFERROR(AO55/AO8,0)</f>
        <v>4.0973111395646605E-2</v>
      </c>
      <c r="AP107" s="3">
        <f t="shared" si="162"/>
        <v>4.2892156862745098E-2</v>
      </c>
      <c r="AQ107" s="3">
        <f t="shared" ref="AQ107:AR107" si="163">IFERROR(AQ55/AQ8,0)</f>
        <v>4.1142857142857141E-2</v>
      </c>
      <c r="AR107" s="3">
        <f t="shared" si="163"/>
        <v>4.1065482796892344E-2</v>
      </c>
      <c r="AS107" s="3">
        <f t="shared" ref="AS107:AT107" si="164">IFERROR(AS55/AS8,0)</f>
        <v>3.9029535864978905E-2</v>
      </c>
      <c r="AT107" s="3">
        <f t="shared" si="164"/>
        <v>3.7735849056603772E-2</v>
      </c>
      <c r="AU107" s="3">
        <f t="shared" ref="AU107:AV107" si="165">IFERROR(AU55/AU8,0)</f>
        <v>3.6750483558994199E-2</v>
      </c>
      <c r="AV107" s="3">
        <f t="shared" si="165"/>
        <v>3.6832412523020261E-2</v>
      </c>
      <c r="AW107" s="3">
        <f t="shared" ref="AW107:AX107" si="166">IFERROR(AW55/AW8,0)</f>
        <v>3.6738351254480286E-2</v>
      </c>
      <c r="AX107" s="3">
        <f t="shared" si="166"/>
        <v>3.5928143712574849E-2</v>
      </c>
      <c r="AY107" s="3">
        <f t="shared" ref="AY107:AZ107" si="167">IFERROR(AY55/AY8,0)</f>
        <v>3.6363636363636362E-2</v>
      </c>
      <c r="AZ107" s="3">
        <f t="shared" si="167"/>
        <v>3.6277602523659309E-2</v>
      </c>
      <c r="BA107" s="3">
        <f t="shared" ref="BA107:BB107" si="168">IFERROR(BA55/BA8,0)</f>
        <v>3.5769828926905133E-2</v>
      </c>
      <c r="BB107" s="3">
        <f t="shared" si="168"/>
        <v>3.7692307692307692E-2</v>
      </c>
      <c r="BC107" s="3">
        <f t="shared" ref="BC107:BD107" si="169">IFERROR(BC55/BC8,0)</f>
        <v>3.7313432835820892E-2</v>
      </c>
      <c r="BD107" s="3">
        <f t="shared" si="169"/>
        <v>3.8039502560351136E-2</v>
      </c>
      <c r="BE107" s="3">
        <f t="shared" ref="BE107:BF107" si="170">IFERROR(BE55/BE8,0)</f>
        <v>3.7508846426043879E-2</v>
      </c>
      <c r="BF107" s="3">
        <f t="shared" si="170"/>
        <v>3.7815126050420166E-2</v>
      </c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S107">
        <f t="shared" si="49"/>
        <v>3.3673695893451723</v>
      </c>
      <c r="BT107" t="str">
        <f t="shared" si="50"/>
        <v>Bosnia and Herzegovina</v>
      </c>
    </row>
    <row r="108" spans="1:72" x14ac:dyDescent="0.25">
      <c r="B108" t="str">
        <f t="shared" si="0"/>
        <v>Bulgaria</v>
      </c>
      <c r="C108" s="3"/>
      <c r="D108" s="3">
        <f t="shared" ref="D108:L108" si="171">IFERROR(D56/D9,0)</f>
        <v>0</v>
      </c>
      <c r="E108" s="3">
        <f t="shared" si="171"/>
        <v>0</v>
      </c>
      <c r="F108" s="3">
        <f t="shared" si="171"/>
        <v>0</v>
      </c>
      <c r="G108" s="3">
        <f t="shared" si="171"/>
        <v>0</v>
      </c>
      <c r="H108" s="3">
        <f t="shared" si="171"/>
        <v>0</v>
      </c>
      <c r="I108" s="3">
        <f t="shared" si="171"/>
        <v>0</v>
      </c>
      <c r="J108" s="3">
        <f t="shared" si="171"/>
        <v>0</v>
      </c>
      <c r="K108" s="3">
        <f t="shared" si="171"/>
        <v>0</v>
      </c>
      <c r="L108" s="3">
        <f t="shared" si="171"/>
        <v>0</v>
      </c>
      <c r="M108" s="3">
        <f t="shared" ref="M108:N108" si="172">IFERROR(M56/M9,0)</f>
        <v>0</v>
      </c>
      <c r="N108" s="3">
        <f t="shared" si="172"/>
        <v>0.14285714285714285</v>
      </c>
      <c r="O108" s="3">
        <f t="shared" ref="O108:P108" si="173">IFERROR(O56/O9,0)</f>
        <v>0.14285714285714285</v>
      </c>
      <c r="P108" s="3">
        <f t="shared" si="173"/>
        <v>0.14285714285714285</v>
      </c>
      <c r="Q108" s="3">
        <f t="shared" ref="Q108:R108" si="174">IFERROR(Q56/Q9,0)</f>
        <v>4.6511627906976744E-2</v>
      </c>
      <c r="R108" s="3">
        <f t="shared" si="174"/>
        <v>3.9215686274509803E-2</v>
      </c>
      <c r="S108" s="3">
        <f t="shared" ref="S108:T108" si="175">IFERROR(S56/S9,0)</f>
        <v>2.9850746268656716E-2</v>
      </c>
      <c r="T108" s="3">
        <f t="shared" si="175"/>
        <v>2.4691358024691357E-2</v>
      </c>
      <c r="U108" s="3">
        <f t="shared" ref="U108:V108" si="176">IFERROR(U56/U9,0)</f>
        <v>2.1739130434782608E-2</v>
      </c>
      <c r="V108" s="3">
        <f t="shared" si="176"/>
        <v>3.1914893617021274E-2</v>
      </c>
      <c r="W108" s="3">
        <f t="shared" ref="W108:X108" si="177">IFERROR(W56/W9,0)</f>
        <v>2.3622047244094488E-2</v>
      </c>
      <c r="X108" s="3">
        <f t="shared" si="177"/>
        <v>1.8404907975460124E-2</v>
      </c>
      <c r="Y108" s="3">
        <f t="shared" ref="Y108:Z108" si="178">IFERROR(Y56/Y9,0)</f>
        <v>1.6216216216216217E-2</v>
      </c>
      <c r="Z108" s="3">
        <f t="shared" si="178"/>
        <v>1.4925373134328358E-2</v>
      </c>
      <c r="AA108" s="3">
        <f t="shared" ref="AA108:AB108" si="179">IFERROR(AA56/AA9,0)</f>
        <v>1.3636363636363636E-2</v>
      </c>
      <c r="AB108" s="3">
        <f t="shared" si="179"/>
        <v>1.2396694214876033E-2</v>
      </c>
      <c r="AC108" s="3">
        <f t="shared" ref="AC108:AD108" si="180">IFERROR(AC56/AC9,0)</f>
        <v>1.1363636363636364E-2</v>
      </c>
      <c r="AD108" s="3">
        <f t="shared" si="180"/>
        <v>1.0238907849829351E-2</v>
      </c>
      <c r="AE108" s="3">
        <f t="shared" ref="AE108:AF108" si="181">IFERROR(AE56/AE9,0)</f>
        <v>2.1148036253776436E-2</v>
      </c>
      <c r="AF108" s="3">
        <f t="shared" si="181"/>
        <v>2.3121387283236993E-2</v>
      </c>
      <c r="AG108" s="3">
        <f t="shared" ref="AG108:AH108" si="182">IFERROR(AG56/AG9,0)</f>
        <v>2.2284122562674095E-2</v>
      </c>
      <c r="AH108" s="3">
        <f t="shared" si="182"/>
        <v>2.0050125313283207E-2</v>
      </c>
      <c r="AI108" s="3">
        <f t="shared" ref="AI108:AJ108" si="183">IFERROR(AI56/AI9,0)</f>
        <v>2.3696682464454975E-2</v>
      </c>
      <c r="AJ108" s="3">
        <f t="shared" si="183"/>
        <v>2.1881838074398249E-2</v>
      </c>
      <c r="AK108" s="3">
        <f t="shared" ref="AK108:AL108" si="184">IFERROR(AK56/AK9,0)</f>
        <v>2.88659793814433E-2</v>
      </c>
      <c r="AL108" s="3">
        <f t="shared" si="184"/>
        <v>3.3797216699801194E-2</v>
      </c>
      <c r="AM108" s="3">
        <f t="shared" ref="AM108:AN108" si="185">IFERROR(AM56/AM9,0)</f>
        <v>3.7664783427495289E-2</v>
      </c>
      <c r="AN108" s="3">
        <f t="shared" si="185"/>
        <v>4.0072859744990891E-2</v>
      </c>
      <c r="AO108" s="3">
        <f t="shared" ref="AO108:AP108" si="186">IFERROR(AO56/AO9,0)</f>
        <v>3.9861351819757362E-2</v>
      </c>
      <c r="AP108" s="3">
        <f t="shared" si="186"/>
        <v>4.0472175379426642E-2</v>
      </c>
      <c r="AQ108" s="3">
        <f t="shared" ref="AQ108:AR108" si="187">IFERROR(AQ56/AQ9,0)</f>
        <v>3.8461538461538464E-2</v>
      </c>
      <c r="AR108" s="3">
        <f t="shared" si="187"/>
        <v>3.937007874015748E-2</v>
      </c>
      <c r="AS108" s="3">
        <f t="shared" ref="AS108:AT108" si="188">IFERROR(AS56/AS9,0)</f>
        <v>4.2360060514372161E-2</v>
      </c>
      <c r="AT108" s="3">
        <f t="shared" si="188"/>
        <v>4.296296296296296E-2</v>
      </c>
      <c r="AU108" s="3">
        <f t="shared" ref="AU108:AV108" si="189">IFERROR(AU56/AU9,0)</f>
        <v>4.6715328467153282E-2</v>
      </c>
      <c r="AV108" s="3">
        <f t="shared" si="189"/>
        <v>4.9088359046283309E-2</v>
      </c>
      <c r="AW108" s="3">
        <f t="shared" ref="AW108:AX108" si="190">IFERROR(AW56/AW9,0)</f>
        <v>4.8192771084337352E-2</v>
      </c>
      <c r="AX108" s="3">
        <f t="shared" si="190"/>
        <v>4.7500000000000001E-2</v>
      </c>
      <c r="AY108" s="3">
        <f t="shared" ref="AY108:AZ108" si="191">IFERROR(AY56/AY9,0)</f>
        <v>4.8463356973995272E-2</v>
      </c>
      <c r="AZ108" s="3">
        <f t="shared" si="191"/>
        <v>4.6697038724373578E-2</v>
      </c>
      <c r="BA108" s="3">
        <f t="shared" ref="BA108:BB108" si="192">IFERROR(BA56/BA9,0)</f>
        <v>4.6994535519125684E-2</v>
      </c>
      <c r="BB108" s="3">
        <f t="shared" si="192"/>
        <v>4.6286329386437029E-2</v>
      </c>
      <c r="BC108" s="3">
        <f t="shared" ref="BC108:BD108" si="193">IFERROR(BC56/BC9,0)</f>
        <v>4.6153846153846156E-2</v>
      </c>
      <c r="BD108" s="3">
        <f t="shared" si="193"/>
        <v>4.78515625E-2</v>
      </c>
      <c r="BE108" s="3">
        <f t="shared" ref="BE108:BF108" si="194">IFERROR(BE56/BE9,0)</f>
        <v>4.7402005469462168E-2</v>
      </c>
      <c r="BF108" s="3">
        <f t="shared" si="194"/>
        <v>4.5454545454545456E-2</v>
      </c>
      <c r="BG108" s="108"/>
      <c r="BH108" s="108"/>
      <c r="BI108" s="108"/>
      <c r="BJ108" s="108"/>
      <c r="BK108" s="108"/>
      <c r="BL108" s="108"/>
      <c r="BM108" s="108"/>
      <c r="BN108" s="108"/>
      <c r="BO108" s="108"/>
      <c r="BP108" s="108"/>
      <c r="BQ108" s="108"/>
      <c r="BS108">
        <f t="shared" si="49"/>
        <v>2.8871391076115485</v>
      </c>
      <c r="BT108" t="str">
        <f t="shared" si="50"/>
        <v>Bulgaria</v>
      </c>
    </row>
    <row r="109" spans="1:72" x14ac:dyDescent="0.25">
      <c r="B109" t="str">
        <f t="shared" si="0"/>
        <v>Croatia</v>
      </c>
      <c r="C109" s="3"/>
      <c r="D109" s="3">
        <f t="shared" ref="D109:L109" si="195">IFERROR(D57/D10,0)</f>
        <v>0</v>
      </c>
      <c r="E109" s="3">
        <f t="shared" si="195"/>
        <v>0</v>
      </c>
      <c r="F109" s="3">
        <f t="shared" si="195"/>
        <v>0</v>
      </c>
      <c r="G109" s="3">
        <f t="shared" si="195"/>
        <v>0</v>
      </c>
      <c r="H109" s="3">
        <f t="shared" si="195"/>
        <v>0</v>
      </c>
      <c r="I109" s="3">
        <f t="shared" si="195"/>
        <v>0</v>
      </c>
      <c r="J109" s="3">
        <f t="shared" si="195"/>
        <v>0</v>
      </c>
      <c r="K109" s="3">
        <f t="shared" si="195"/>
        <v>0</v>
      </c>
      <c r="L109" s="3">
        <f t="shared" si="195"/>
        <v>0</v>
      </c>
      <c r="M109" s="3">
        <f t="shared" ref="M109:N109" si="196">IFERROR(M57/M10,0)</f>
        <v>0</v>
      </c>
      <c r="N109" s="3">
        <f t="shared" si="196"/>
        <v>0</v>
      </c>
      <c r="O109" s="3">
        <f t="shared" ref="O109:P109" si="197">IFERROR(O57/O10,0)</f>
        <v>0</v>
      </c>
      <c r="P109" s="3">
        <f t="shared" si="197"/>
        <v>0</v>
      </c>
      <c r="Q109" s="3">
        <f t="shared" ref="Q109:R109" si="198">IFERROR(Q57/Q10,0)</f>
        <v>0</v>
      </c>
      <c r="R109" s="3">
        <f t="shared" si="198"/>
        <v>0</v>
      </c>
      <c r="S109" s="3">
        <f t="shared" ref="S109:T109" si="199">IFERROR(S57/S10,0)</f>
        <v>0</v>
      </c>
      <c r="T109" s="3">
        <f t="shared" si="199"/>
        <v>0</v>
      </c>
      <c r="U109" s="3">
        <f t="shared" ref="U109:V109" si="200">IFERROR(U57/U10,0)</f>
        <v>0</v>
      </c>
      <c r="V109" s="3">
        <f t="shared" si="200"/>
        <v>0</v>
      </c>
      <c r="W109" s="3">
        <f t="shared" ref="W109:X109" si="201">IFERROR(W57/W10,0)</f>
        <v>7.9365079365079361E-3</v>
      </c>
      <c r="X109" s="3">
        <f t="shared" si="201"/>
        <v>4.8543689320388345E-3</v>
      </c>
      <c r="Y109" s="3">
        <f t="shared" ref="Y109:Z109" si="202">IFERROR(Y57/Y10,0)</f>
        <v>4.2553191489361703E-3</v>
      </c>
      <c r="Z109" s="3">
        <f t="shared" si="202"/>
        <v>0</v>
      </c>
      <c r="AA109" s="3">
        <f t="shared" ref="AA109:AB109" si="203">IFERROR(AA57/AA10,0)</f>
        <v>2.617801047120419E-3</v>
      </c>
      <c r="AB109" s="3">
        <f t="shared" si="203"/>
        <v>2.3923444976076554E-3</v>
      </c>
      <c r="AC109" s="3">
        <f t="shared" ref="AC109:AD109" si="204">IFERROR(AC57/AC10,0)</f>
        <v>4.0404040404040404E-3</v>
      </c>
      <c r="AD109" s="3">
        <f t="shared" si="204"/>
        <v>5.1194539249146756E-3</v>
      </c>
      <c r="AE109" s="3">
        <f t="shared" ref="AE109:AF109" si="205">IFERROR(AE57/AE10,0)</f>
        <v>7.6103500761035003E-3</v>
      </c>
      <c r="AF109" s="3">
        <f t="shared" si="205"/>
        <v>8.4151472650771386E-3</v>
      </c>
      <c r="AG109" s="3">
        <f t="shared" ref="AG109:AH109" si="206">IFERROR(AG57/AG10,0)</f>
        <v>7.5949367088607592E-3</v>
      </c>
      <c r="AH109" s="3">
        <f t="shared" si="206"/>
        <v>6.920415224913495E-3</v>
      </c>
      <c r="AI109" s="3">
        <f t="shared" ref="AI109:AJ109" si="207">IFERROR(AI57/AI10,0)</f>
        <v>6.2305295950155761E-3</v>
      </c>
      <c r="AJ109" s="3">
        <f t="shared" si="207"/>
        <v>6.923837784371909E-3</v>
      </c>
      <c r="AK109" s="3">
        <f t="shared" ref="AK109:AL109" si="208">IFERROR(AK57/AK10,0)</f>
        <v>7.4142724745134385E-3</v>
      </c>
      <c r="AL109" s="3">
        <f t="shared" si="208"/>
        <v>1.0657193605683837E-2</v>
      </c>
      <c r="AM109" s="3">
        <f t="shared" ref="AM109:AN109" si="209">IFERROR(AM57/AM10,0)</f>
        <v>1.2690355329949238E-2</v>
      </c>
      <c r="AN109" s="3">
        <f t="shared" si="209"/>
        <v>1.3093289689034371E-2</v>
      </c>
      <c r="AO109" s="3">
        <f t="shared" ref="AO109:AP109" si="210">IFERROR(AO57/AO10,0)</f>
        <v>1.4040561622464899E-2</v>
      </c>
      <c r="AP109" s="3">
        <f t="shared" si="210"/>
        <v>1.4147431124348473E-2</v>
      </c>
      <c r="AQ109" s="3">
        <f t="shared" ref="AQ109:AR109" si="211">IFERROR(AQ57/AQ10,0)</f>
        <v>1.4214641080312722E-2</v>
      </c>
      <c r="AR109" s="3">
        <f t="shared" si="211"/>
        <v>1.4046822742474917E-2</v>
      </c>
      <c r="AS109" s="3">
        <f t="shared" ref="AS109:AT109" si="212">IFERROR(AS57/AS10,0)</f>
        <v>1.3689700130378096E-2</v>
      </c>
      <c r="AT109" s="3">
        <f t="shared" si="212"/>
        <v>1.4375000000000001E-2</v>
      </c>
      <c r="AU109" s="3">
        <f t="shared" ref="AU109:AV109" si="213">IFERROR(AU57/AU10,0)</f>
        <v>1.5151515151515152E-2</v>
      </c>
      <c r="AV109" s="3">
        <f t="shared" si="213"/>
        <v>1.8192488262910797E-2</v>
      </c>
      <c r="AW109" s="3">
        <f t="shared" ref="AW109:AX109" si="214">IFERROR(AW57/AW10,0)</f>
        <v>1.9529006318207927E-2</v>
      </c>
      <c r="AX109" s="3">
        <f t="shared" si="214"/>
        <v>1.954215522054718E-2</v>
      </c>
      <c r="AY109" s="3">
        <f t="shared" ref="AY109:AZ109" si="215">IFERROR(AY57/AY10,0)</f>
        <v>1.9845644983461964E-2</v>
      </c>
      <c r="AZ109" s="3">
        <f t="shared" si="215"/>
        <v>2.1288209606986901E-2</v>
      </c>
      <c r="BA109" s="3">
        <f t="shared" ref="BA109:BB109" si="216">IFERROR(BA57/BA10,0)</f>
        <v>2.512025654730091E-2</v>
      </c>
      <c r="BB109" s="3">
        <f t="shared" si="216"/>
        <v>2.4986709197235512E-2</v>
      </c>
      <c r="BC109" s="3">
        <f t="shared" ref="BC109:BD109" si="217">IFERROR(BC57/BC10,0)</f>
        <v>2.5157232704402517E-2</v>
      </c>
      <c r="BD109" s="3">
        <f t="shared" si="217"/>
        <v>2.4615384615384615E-2</v>
      </c>
      <c r="BE109" s="3">
        <f t="shared" ref="BE109:BF109" si="218">IFERROR(BE57/BE10,0)</f>
        <v>2.523977788995457E-2</v>
      </c>
      <c r="BF109" s="3">
        <f t="shared" si="218"/>
        <v>2.538576406172225E-2</v>
      </c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S109">
        <f t="shared" si="49"/>
        <v>5.3658862876254183</v>
      </c>
      <c r="BT109" t="str">
        <f t="shared" si="50"/>
        <v>Croatia</v>
      </c>
    </row>
    <row r="110" spans="1:72" x14ac:dyDescent="0.25">
      <c r="B110" t="str">
        <f t="shared" si="0"/>
        <v>Czechia</v>
      </c>
      <c r="C110" s="3"/>
      <c r="D110" s="3">
        <f t="shared" ref="D110:L110" si="219">IFERROR(D58/D11,0)</f>
        <v>0</v>
      </c>
      <c r="E110" s="3">
        <f t="shared" si="219"/>
        <v>0</v>
      </c>
      <c r="F110" s="3">
        <f t="shared" si="219"/>
        <v>0</v>
      </c>
      <c r="G110" s="3">
        <f t="shared" si="219"/>
        <v>0</v>
      </c>
      <c r="H110" s="3">
        <f t="shared" si="219"/>
        <v>0</v>
      </c>
      <c r="I110" s="3">
        <f t="shared" si="219"/>
        <v>0</v>
      </c>
      <c r="J110" s="3">
        <f t="shared" si="219"/>
        <v>0</v>
      </c>
      <c r="K110" s="3">
        <f t="shared" si="219"/>
        <v>0</v>
      </c>
      <c r="L110" s="3">
        <f t="shared" si="219"/>
        <v>0</v>
      </c>
      <c r="M110" s="3">
        <f t="shared" ref="M110:N110" si="220">IFERROR(M58/M11,0)</f>
        <v>0</v>
      </c>
      <c r="N110" s="3">
        <f t="shared" si="220"/>
        <v>0</v>
      </c>
      <c r="O110" s="3">
        <f t="shared" ref="O110:P110" si="221">IFERROR(O58/O11,0)</f>
        <v>0</v>
      </c>
      <c r="P110" s="3">
        <f t="shared" si="221"/>
        <v>0</v>
      </c>
      <c r="Q110" s="3">
        <f t="shared" ref="Q110:R110" si="222">IFERROR(Q58/Q11,0)</f>
        <v>0</v>
      </c>
      <c r="R110" s="3">
        <f t="shared" si="222"/>
        <v>0</v>
      </c>
      <c r="S110" s="3">
        <f t="shared" ref="S110:T110" si="223">IFERROR(S58/S11,0)</f>
        <v>0</v>
      </c>
      <c r="T110" s="3">
        <f t="shared" si="223"/>
        <v>0</v>
      </c>
      <c r="U110" s="3">
        <f t="shared" ref="U110:V110" si="224">IFERROR(U58/U11,0)</f>
        <v>0</v>
      </c>
      <c r="V110" s="3">
        <f t="shared" si="224"/>
        <v>0</v>
      </c>
      <c r="W110" s="3">
        <f t="shared" ref="W110:X110" si="225">IFERROR(W58/W11,0)</f>
        <v>0</v>
      </c>
      <c r="X110" s="3">
        <f t="shared" si="225"/>
        <v>0</v>
      </c>
      <c r="Y110" s="3">
        <f t="shared" ref="Y110:Z110" si="226">IFERROR(Y58/Y11,0)</f>
        <v>8.5836909871244631E-4</v>
      </c>
      <c r="Z110" s="3">
        <f t="shared" si="226"/>
        <v>8.090614886731392E-4</v>
      </c>
      <c r="AA110" s="3">
        <f t="shared" ref="AA110:AB110" si="227">IFERROR(AA58/AA11,0)</f>
        <v>2.152080344332855E-3</v>
      </c>
      <c r="AB110" s="3">
        <f t="shared" si="227"/>
        <v>3.6275695284159614E-3</v>
      </c>
      <c r="AC110" s="3">
        <f t="shared" ref="AC110:AD110" si="228">IFERROR(AC58/AC11,0)</f>
        <v>4.3646944713870029E-3</v>
      </c>
      <c r="AD110" s="3">
        <f t="shared" si="228"/>
        <v>3.9491004826678368E-3</v>
      </c>
      <c r="AE110" s="3">
        <f t="shared" ref="AE110:AF110" si="229">IFERROR(AE58/AE11,0)</f>
        <v>4.1306796845662786E-3</v>
      </c>
      <c r="AF110" s="3">
        <f t="shared" si="229"/>
        <v>5.6557087310003537E-3</v>
      </c>
      <c r="AG110" s="3">
        <f t="shared" ref="AG110:AH110" si="230">IFERROR(AG58/AG11,0)</f>
        <v>7.9946702198534312E-3</v>
      </c>
      <c r="AH110" s="3">
        <f t="shared" si="230"/>
        <v>9.3712212817412335E-3</v>
      </c>
      <c r="AI110" s="3">
        <f t="shared" ref="AI110:AJ110" si="231">IFERROR(AI58/AI11,0)</f>
        <v>1.0866536639732517E-2</v>
      </c>
      <c r="AJ110" s="3">
        <f t="shared" si="231"/>
        <v>1.1404872991187144E-2</v>
      </c>
      <c r="AK110" s="3">
        <f t="shared" ref="AK110:AL110" si="232">IFERROR(AK58/AK11,0)</f>
        <v>1.2649164677804296E-2</v>
      </c>
      <c r="AL110" s="3">
        <f t="shared" si="232"/>
        <v>1.3193202146690518E-2</v>
      </c>
      <c r="AM110" s="3">
        <f t="shared" ref="AM110:AN110" si="233">IFERROR(AM58/AM11,0)</f>
        <v>1.4606496620885111E-2</v>
      </c>
      <c r="AN110" s="3">
        <f t="shared" si="233"/>
        <v>1.6175860638739114E-2</v>
      </c>
      <c r="AO110" s="3">
        <f t="shared" ref="AO110:AP110" si="234">IFERROR(AO58/AO11,0)</f>
        <v>1.7540362766593581E-2</v>
      </c>
      <c r="AP110" s="3">
        <f t="shared" si="234"/>
        <v>1.8637048192771084E-2</v>
      </c>
      <c r="AQ110" s="3">
        <f t="shared" ref="AQ110:AR110" si="235">IFERROR(AQ58/AQ11,0)</f>
        <v>2.0111330579996409E-2</v>
      </c>
      <c r="AR110" s="3">
        <f t="shared" si="235"/>
        <v>2.0760642009769716E-2</v>
      </c>
      <c r="AS110" s="3">
        <f t="shared" ref="AS110:AT110" si="236">IFERROR(AS58/AS11,0)</f>
        <v>2.1856997627922738E-2</v>
      </c>
      <c r="AT110" s="3">
        <f t="shared" si="236"/>
        <v>2.3034551827741612E-2</v>
      </c>
      <c r="AU110" s="3">
        <f t="shared" ref="AU110:AV110" si="237">IFERROR(AU58/AU11,0)</f>
        <v>2.3601254332398087E-2</v>
      </c>
      <c r="AV110" s="3">
        <f t="shared" si="237"/>
        <v>2.6217228464419477E-2</v>
      </c>
      <c r="AW110" s="3">
        <f t="shared" ref="AW110:AX110" si="238">IFERROR(AW58/AW11,0)</f>
        <v>2.6336665080120579E-2</v>
      </c>
      <c r="AX110" s="3">
        <f t="shared" si="238"/>
        <v>2.6270791232706359E-2</v>
      </c>
      <c r="AY110" s="3">
        <f t="shared" ref="AY110:AZ110" si="239">IFERROR(AY58/AY11,0)</f>
        <v>2.6416246755229807E-2</v>
      </c>
      <c r="AZ110" s="3">
        <f t="shared" si="239"/>
        <v>2.7201683198076344E-2</v>
      </c>
      <c r="BA110" s="3">
        <f t="shared" ref="BA110:BB110" si="240">IFERROR(BA58/BA11,0)</f>
        <v>2.7700014734050392E-2</v>
      </c>
      <c r="BB110" s="3">
        <f t="shared" si="240"/>
        <v>2.8348278854498119E-2</v>
      </c>
      <c r="BC110" s="3">
        <f t="shared" ref="BC110:BD110" si="241">IFERROR(BC58/BC11,0)</f>
        <v>2.8547081380485728E-2</v>
      </c>
      <c r="BD110" s="3">
        <f t="shared" si="241"/>
        <v>2.9428251121076235E-2</v>
      </c>
      <c r="BE110" s="3">
        <f t="shared" ref="BE110:BF110" si="242">IFERROR(BE58/BE11,0)</f>
        <v>2.9632721202003338E-2</v>
      </c>
      <c r="BF110" s="3">
        <f t="shared" si="242"/>
        <v>2.9561391447820707E-2</v>
      </c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S110">
        <f t="shared" si="49"/>
        <v>9.6467783205396618</v>
      </c>
      <c r="BT110" t="str">
        <f t="shared" si="50"/>
        <v>Czechia</v>
      </c>
    </row>
    <row r="111" spans="1:72" x14ac:dyDescent="0.25">
      <c r="B111" t="str">
        <f t="shared" si="0"/>
        <v>Denmark</v>
      </c>
      <c r="C111" s="3"/>
      <c r="D111" s="3">
        <f t="shared" ref="D111:L111" si="243">IFERROR(D59/D12,0)</f>
        <v>0</v>
      </c>
      <c r="E111" s="3">
        <f t="shared" si="243"/>
        <v>0</v>
      </c>
      <c r="F111" s="3">
        <f t="shared" si="243"/>
        <v>0</v>
      </c>
      <c r="G111" s="3">
        <f t="shared" si="243"/>
        <v>0</v>
      </c>
      <c r="H111" s="3">
        <f t="shared" si="243"/>
        <v>0</v>
      </c>
      <c r="I111" s="3">
        <f t="shared" si="243"/>
        <v>0</v>
      </c>
      <c r="J111" s="3">
        <f t="shared" si="243"/>
        <v>0</v>
      </c>
      <c r="K111" s="3">
        <f t="shared" si="243"/>
        <v>0</v>
      </c>
      <c r="L111" s="3">
        <f t="shared" si="243"/>
        <v>0</v>
      </c>
      <c r="M111" s="3">
        <f t="shared" ref="M111:N111" si="244">IFERROR(M59/M12,0)</f>
        <v>0</v>
      </c>
      <c r="N111" s="3">
        <f t="shared" si="244"/>
        <v>0</v>
      </c>
      <c r="O111" s="3">
        <f t="shared" ref="O111:P111" si="245">IFERROR(O59/O12,0)</f>
        <v>0</v>
      </c>
      <c r="P111" s="3">
        <f t="shared" si="245"/>
        <v>0</v>
      </c>
      <c r="Q111" s="3">
        <f t="shared" ref="Q111:R111" si="246">IFERROR(Q59/Q12,0)</f>
        <v>0</v>
      </c>
      <c r="R111" s="3">
        <f t="shared" si="246"/>
        <v>1.1135857461024498E-3</v>
      </c>
      <c r="S111" s="3">
        <f t="shared" ref="S111:T111" si="247">IFERROR(S59/S12,0)</f>
        <v>4.1666666666666666E-3</v>
      </c>
      <c r="T111" s="3">
        <f t="shared" si="247"/>
        <v>4.0941658137154556E-3</v>
      </c>
      <c r="U111" s="3">
        <f t="shared" ref="U111:V111" si="248">IFERROR(U59/U12,0)</f>
        <v>3.8314176245210726E-3</v>
      </c>
      <c r="V111" s="3">
        <f t="shared" si="248"/>
        <v>5.3003533568904597E-3</v>
      </c>
      <c r="W111" s="3">
        <f t="shared" ref="W111:X111" si="249">IFERROR(W59/W12,0)</f>
        <v>7.1713147410358566E-3</v>
      </c>
      <c r="X111" s="3">
        <f t="shared" si="249"/>
        <v>9.8039215686274508E-3</v>
      </c>
      <c r="Y111" s="3">
        <f t="shared" ref="Y111:Z111" si="250">IFERROR(Y59/Y12,0)</f>
        <v>9.3189964157706102E-3</v>
      </c>
      <c r="Z111" s="3">
        <f t="shared" si="250"/>
        <v>1.643835616438356E-2</v>
      </c>
      <c r="AA111" s="3">
        <f t="shared" ref="AA111:AB111" si="251">IFERROR(AA59/AA12,0)</f>
        <v>2.011313639220616E-2</v>
      </c>
      <c r="AB111" s="3">
        <f t="shared" si="251"/>
        <v>1.9721577726218097E-2</v>
      </c>
      <c r="AC111" s="3">
        <f t="shared" ref="AC111:AD111" si="252">IFERROR(AC59/AC12,0)</f>
        <v>2.1843367075119871E-2</v>
      </c>
      <c r="AD111" s="3">
        <f t="shared" si="252"/>
        <v>2.5415444770283482E-2</v>
      </c>
      <c r="AE111" s="3">
        <f t="shared" ref="AE111:AF111" si="253">IFERROR(AE59/AE12,0)</f>
        <v>2.9532030895047707E-2</v>
      </c>
      <c r="AF111" s="3">
        <f t="shared" si="253"/>
        <v>3.0062630480167014E-2</v>
      </c>
      <c r="AG111" s="3">
        <f t="shared" ref="AG111:AH111" si="254">IFERROR(AG59/AG12,0)</f>
        <v>2.9879705083430345E-2</v>
      </c>
      <c r="AH111" s="3">
        <f t="shared" si="254"/>
        <v>3.1468531468531472E-2</v>
      </c>
      <c r="AI111" s="3">
        <f t="shared" ref="AI111:AJ111" si="255">IFERROR(AI59/AI12,0)</f>
        <v>3.3472803347280332E-2</v>
      </c>
      <c r="AJ111" s="3">
        <f t="shared" si="255"/>
        <v>3.6326048434731244E-2</v>
      </c>
      <c r="AK111" s="3">
        <f t="shared" ref="AK111:AL111" si="256">IFERROR(AK59/AK12,0)</f>
        <v>3.6997604471652915E-2</v>
      </c>
      <c r="AL111" s="3">
        <f t="shared" si="256"/>
        <v>3.9489820946774591E-2</v>
      </c>
      <c r="AM111" s="3">
        <f t="shared" ref="AM111:AN111" si="257">IFERROR(AM59/AM12,0)</f>
        <v>4.0970473792629893E-2</v>
      </c>
      <c r="AN111" s="3">
        <f t="shared" si="257"/>
        <v>3.9948728904080327E-2</v>
      </c>
      <c r="AO111" s="3">
        <f t="shared" ref="AO111:AP111" si="258">IFERROR(AO59/AO12,0)</f>
        <v>4.0031551962137646E-2</v>
      </c>
      <c r="AP111" s="3">
        <f t="shared" si="258"/>
        <v>4.035542391706775E-2</v>
      </c>
      <c r="AQ111" s="3">
        <f t="shared" ref="AQ111:AR111" si="259">IFERROR(AQ59/AQ12,0)</f>
        <v>4.2058562555456966E-2</v>
      </c>
      <c r="AR111" s="3">
        <f t="shared" si="259"/>
        <v>4.2447155868705962E-2</v>
      </c>
      <c r="AS111" s="3">
        <f t="shared" ref="AS111:AT111" si="260">IFERROR(AS59/AS12,0)</f>
        <v>4.3362241494329552E-2</v>
      </c>
      <c r="AT111" s="3">
        <f t="shared" si="260"/>
        <v>4.4217687074829932E-2</v>
      </c>
      <c r="AU111" s="3">
        <f t="shared" ref="AU111:AV111" si="261">IFERROR(AU59/AU12,0)</f>
        <v>4.5109211775878441E-2</v>
      </c>
      <c r="AV111" s="3">
        <f t="shared" si="261"/>
        <v>4.5922285363231452E-2</v>
      </c>
      <c r="AW111" s="3">
        <f t="shared" ref="AW111:AX111" si="262">IFERROR(AW59/AW12,0)</f>
        <v>4.6250561293219576E-2</v>
      </c>
      <c r="AX111" s="3">
        <f t="shared" si="262"/>
        <v>4.6663759267335368E-2</v>
      </c>
      <c r="AY111" s="3">
        <f t="shared" ref="AY111:AZ111" si="263">IFERROR(AY59/AY12,0)</f>
        <v>4.7504594938498512E-2</v>
      </c>
      <c r="AZ111" s="3">
        <f t="shared" si="263"/>
        <v>4.7776857221761941E-2</v>
      </c>
      <c r="BA111" s="3">
        <f t="shared" ref="BA111:BB111" si="264">IFERROR(BA59/BA12,0)</f>
        <v>4.807692307692308E-2</v>
      </c>
      <c r="BB111" s="3">
        <f t="shared" si="264"/>
        <v>4.843646041250832E-2</v>
      </c>
      <c r="BC111" s="3">
        <f t="shared" ref="BC111:BD111" si="265">IFERROR(BC59/BC12,0)</f>
        <v>4.8083170890188431E-2</v>
      </c>
      <c r="BD111" s="3">
        <f t="shared" si="265"/>
        <v>4.8533872598584431E-2</v>
      </c>
      <c r="BE111" s="3">
        <f t="shared" ref="BE111:BF111" si="266">IFERROR(BE59/BE12,0)</f>
        <v>4.8804657500309677E-2</v>
      </c>
      <c r="BF111" s="3">
        <f t="shared" si="266"/>
        <v>4.9086479902557857E-2</v>
      </c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108"/>
      <c r="BQ111" s="108"/>
      <c r="BS111">
        <f t="shared" si="49"/>
        <v>2.1104195308472247</v>
      </c>
      <c r="BT111" t="str">
        <f t="shared" si="50"/>
        <v>Denmark</v>
      </c>
    </row>
    <row r="112" spans="1:72" x14ac:dyDescent="0.25">
      <c r="B112" t="str">
        <f t="shared" si="0"/>
        <v>Estonia</v>
      </c>
      <c r="C112" s="3"/>
      <c r="D112" s="3">
        <f t="shared" ref="D112:L112" si="267">IFERROR(D60/D13,0)</f>
        <v>0</v>
      </c>
      <c r="E112" s="3">
        <f t="shared" si="267"/>
        <v>0</v>
      </c>
      <c r="F112" s="3">
        <f t="shared" si="267"/>
        <v>0</v>
      </c>
      <c r="G112" s="3">
        <f t="shared" si="267"/>
        <v>0</v>
      </c>
      <c r="H112" s="3">
        <f t="shared" si="267"/>
        <v>0</v>
      </c>
      <c r="I112" s="3">
        <f t="shared" si="267"/>
        <v>0</v>
      </c>
      <c r="J112" s="3">
        <f t="shared" si="267"/>
        <v>0</v>
      </c>
      <c r="K112" s="3">
        <f t="shared" si="267"/>
        <v>0</v>
      </c>
      <c r="L112" s="3">
        <f t="shared" si="267"/>
        <v>0</v>
      </c>
      <c r="M112" s="3">
        <f t="shared" ref="M112:N112" si="268">IFERROR(M60/M13,0)</f>
        <v>0</v>
      </c>
      <c r="N112" s="3">
        <f t="shared" si="268"/>
        <v>0</v>
      </c>
      <c r="O112" s="3">
        <f t="shared" ref="O112:P112" si="269">IFERROR(O60/O13,0)</f>
        <v>0</v>
      </c>
      <c r="P112" s="3">
        <f t="shared" si="269"/>
        <v>0</v>
      </c>
      <c r="Q112" s="3">
        <f t="shared" ref="Q112:R112" si="270">IFERROR(Q60/Q13,0)</f>
        <v>0</v>
      </c>
      <c r="R112" s="3">
        <f t="shared" si="270"/>
        <v>0</v>
      </c>
      <c r="S112" s="3">
        <f t="shared" ref="S112:T112" si="271">IFERROR(S60/S13,0)</f>
        <v>0</v>
      </c>
      <c r="T112" s="3">
        <f t="shared" si="271"/>
        <v>0</v>
      </c>
      <c r="U112" s="3">
        <f t="shared" ref="U112:V112" si="272">IFERROR(U60/U13,0)</f>
        <v>0</v>
      </c>
      <c r="V112" s="3">
        <f t="shared" si="272"/>
        <v>0</v>
      </c>
      <c r="W112" s="3">
        <f t="shared" ref="W112:X112" si="273">IFERROR(W60/W13,0)</f>
        <v>0</v>
      </c>
      <c r="X112" s="3">
        <f t="shared" si="273"/>
        <v>0</v>
      </c>
      <c r="Y112" s="3">
        <f t="shared" ref="Y112:Z112" si="274">IFERROR(Y60/Y13,0)</f>
        <v>0</v>
      </c>
      <c r="Z112" s="3">
        <f t="shared" si="274"/>
        <v>0</v>
      </c>
      <c r="AA112" s="3">
        <f t="shared" ref="AA112:AB112" si="275">IFERROR(AA60/AA13,0)</f>
        <v>0</v>
      </c>
      <c r="AB112" s="3">
        <f t="shared" si="275"/>
        <v>2.4752475247524753E-3</v>
      </c>
      <c r="AC112" s="3">
        <f t="shared" ref="AC112:AD112" si="276">IFERROR(AC60/AC13,0)</f>
        <v>1.8587360594795538E-3</v>
      </c>
      <c r="AD112" s="3">
        <f t="shared" si="276"/>
        <v>1.7391304347826088E-3</v>
      </c>
      <c r="AE112" s="3">
        <f t="shared" ref="AE112:AF112" si="277">IFERROR(AE60/AE13,0)</f>
        <v>1.5625000000000001E-3</v>
      </c>
      <c r="AF112" s="3">
        <f t="shared" si="277"/>
        <v>4.418262150220913E-3</v>
      </c>
      <c r="AG112" s="3">
        <f t="shared" ref="AG112:AH112" si="278">IFERROR(AG60/AG13,0)</f>
        <v>4.1958041958041958E-3</v>
      </c>
      <c r="AH112" s="3">
        <f t="shared" si="278"/>
        <v>5.3691275167785232E-3</v>
      </c>
      <c r="AI112" s="3">
        <f t="shared" ref="AI112:AJ112" si="279">IFERROR(AI60/AI13,0)</f>
        <v>6.4184852374839542E-3</v>
      </c>
      <c r="AJ112" s="3">
        <f t="shared" si="279"/>
        <v>1.282051282051282E-2</v>
      </c>
      <c r="AK112" s="3">
        <f t="shared" ref="AK112:AL112" si="280">IFERROR(AK60/AK13,0)</f>
        <v>1.2486992715920915E-2</v>
      </c>
      <c r="AL112" s="3">
        <f t="shared" si="280"/>
        <v>1.2770137524557957E-2</v>
      </c>
      <c r="AM112" s="3">
        <f t="shared" ref="AM112:AN112" si="281">IFERROR(AM60/AM13,0)</f>
        <v>1.3673655423883319E-2</v>
      </c>
      <c r="AN112" s="3">
        <f t="shared" si="281"/>
        <v>1.7148014440433214E-2</v>
      </c>
      <c r="AO112" s="3">
        <f t="shared" ref="AO112:AP112" si="282">IFERROR(AO60/AO13,0)</f>
        <v>1.8276762402088774E-2</v>
      </c>
      <c r="AP112" s="3">
        <f t="shared" si="282"/>
        <v>2.0253164556962026E-2</v>
      </c>
      <c r="AQ112" s="3">
        <f t="shared" ref="AQ112:AR112" si="283">IFERROR(AQ60/AQ13,0)</f>
        <v>1.9884009942004972E-2</v>
      </c>
      <c r="AR112" s="3">
        <f t="shared" si="283"/>
        <v>1.9077901430842606E-2</v>
      </c>
      <c r="AS112" s="3">
        <f t="shared" ref="AS112:AT112" si="284">IFERROR(AS60/AS13,0)</f>
        <v>1.8404907975460124E-2</v>
      </c>
      <c r="AT112" s="3">
        <f t="shared" si="284"/>
        <v>1.9098548510313215E-2</v>
      </c>
      <c r="AU112" s="3">
        <f t="shared" ref="AU112:AV112" si="285">IFERROR(AU60/AU13,0)</f>
        <v>2.1021021021021023E-2</v>
      </c>
      <c r="AV112" s="3">
        <f t="shared" si="285"/>
        <v>2.2578295702840496E-2</v>
      </c>
      <c r="AW112" s="3">
        <f t="shared" ref="AW112:AX112" si="286">IFERROR(AW60/AW13,0)</f>
        <v>2.4964336661911554E-2</v>
      </c>
      <c r="AX112" s="3">
        <f t="shared" si="286"/>
        <v>2.5104602510460251E-2</v>
      </c>
      <c r="AY112" s="3">
        <f t="shared" ref="AY112:AZ112" si="287">IFERROR(AY60/AY13,0)</f>
        <v>2.604523646333105E-2</v>
      </c>
      <c r="AZ112" s="3">
        <f t="shared" si="287"/>
        <v>2.5132275132275131E-2</v>
      </c>
      <c r="BA112" s="3">
        <f t="shared" ref="BA112:BB112" si="288">IFERROR(BA60/BA13,0)</f>
        <v>2.6178010471204188E-2</v>
      </c>
      <c r="BB112" s="3">
        <f t="shared" si="288"/>
        <v>2.6058631921824105E-2</v>
      </c>
      <c r="BC112" s="3">
        <f t="shared" ref="BC112:BD112" si="289">IFERROR(BC60/BC13,0)</f>
        <v>2.7706185567010308E-2</v>
      </c>
      <c r="BD112" s="3">
        <f t="shared" si="289"/>
        <v>2.8223220012828735E-2</v>
      </c>
      <c r="BE112" s="3">
        <f t="shared" ref="BE112:BF112" si="290">IFERROR(BE60/BE13,0)</f>
        <v>2.8266331658291458E-2</v>
      </c>
      <c r="BF112" s="3">
        <f t="shared" si="290"/>
        <v>2.866043613707165E-2</v>
      </c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108"/>
      <c r="BQ112" s="108"/>
      <c r="BS112" t="e">
        <f t="shared" si="49"/>
        <v>#DIV/0!</v>
      </c>
      <c r="BT112" t="str">
        <f t="shared" si="50"/>
        <v>Estonia</v>
      </c>
    </row>
    <row r="113" spans="2:72" x14ac:dyDescent="0.25">
      <c r="B113" t="str">
        <f t="shared" si="0"/>
        <v>Finland</v>
      </c>
      <c r="C113" s="3"/>
      <c r="D113" s="3">
        <f t="shared" ref="D113:L113" si="291">IFERROR(D61/D14,0)</f>
        <v>0</v>
      </c>
      <c r="E113" s="3">
        <f t="shared" si="291"/>
        <v>0</v>
      </c>
      <c r="F113" s="3">
        <f t="shared" si="291"/>
        <v>0</v>
      </c>
      <c r="G113" s="3">
        <f t="shared" si="291"/>
        <v>0</v>
      </c>
      <c r="H113" s="3">
        <f t="shared" si="291"/>
        <v>0</v>
      </c>
      <c r="I113" s="3">
        <f t="shared" si="291"/>
        <v>0</v>
      </c>
      <c r="J113" s="3">
        <f t="shared" si="291"/>
        <v>0</v>
      </c>
      <c r="K113" s="3">
        <f t="shared" si="291"/>
        <v>0</v>
      </c>
      <c r="L113" s="3">
        <f t="shared" si="291"/>
        <v>0</v>
      </c>
      <c r="M113" s="3">
        <f t="shared" ref="M113:N113" si="292">IFERROR(M61/M14,0)</f>
        <v>0</v>
      </c>
      <c r="N113" s="3">
        <f t="shared" si="292"/>
        <v>0</v>
      </c>
      <c r="O113" s="3">
        <f t="shared" ref="O113:P113" si="293">IFERROR(O61/O14,0)</f>
        <v>0</v>
      </c>
      <c r="P113" s="3">
        <f t="shared" si="293"/>
        <v>0</v>
      </c>
      <c r="Q113" s="3">
        <f t="shared" ref="Q113:R113" si="294">IFERROR(Q61/Q14,0)</f>
        <v>0</v>
      </c>
      <c r="R113" s="3">
        <f t="shared" si="294"/>
        <v>0</v>
      </c>
      <c r="S113" s="3">
        <f t="shared" ref="S113:T113" si="295">IFERROR(S61/S14,0)</f>
        <v>0</v>
      </c>
      <c r="T113" s="3">
        <f t="shared" si="295"/>
        <v>0</v>
      </c>
      <c r="U113" s="3">
        <f t="shared" ref="U113:V113" si="296">IFERROR(U61/U14,0)</f>
        <v>0</v>
      </c>
      <c r="V113" s="3">
        <f t="shared" si="296"/>
        <v>0</v>
      </c>
      <c r="W113" s="3">
        <f t="shared" ref="W113:X113" si="297">IFERROR(W61/W14,0)</f>
        <v>0</v>
      </c>
      <c r="X113" s="3">
        <f t="shared" si="297"/>
        <v>1.9193857965451055E-3</v>
      </c>
      <c r="Y113" s="3">
        <f t="shared" ref="Y113:Z113" si="298">IFERROR(Y61/Y14,0)</f>
        <v>1.5974440894568689E-3</v>
      </c>
      <c r="Z113" s="3">
        <f t="shared" si="298"/>
        <v>1.4285714285714286E-3</v>
      </c>
      <c r="AA113" s="3">
        <f t="shared" ref="AA113:AB113" si="299">IFERROR(AA61/AA14,0)</f>
        <v>1.2626262626262627E-3</v>
      </c>
      <c r="AB113" s="3">
        <f t="shared" si="299"/>
        <v>3.4090909090909089E-3</v>
      </c>
      <c r="AC113" s="3">
        <f t="shared" ref="AC113:AD113" si="300">IFERROR(AC61/AC14,0)</f>
        <v>4.1753653444676405E-3</v>
      </c>
      <c r="AD113" s="3">
        <f t="shared" si="300"/>
        <v>6.8292682926829268E-3</v>
      </c>
      <c r="AE113" s="3">
        <f t="shared" ref="AE113:AF113" si="301">IFERROR(AE61/AE14,0)</f>
        <v>7.3891625615763543E-3</v>
      </c>
      <c r="AF113" s="3">
        <f t="shared" si="301"/>
        <v>9.0311986863710995E-3</v>
      </c>
      <c r="AG113" s="3">
        <f t="shared" ref="AG113:AH113" si="302">IFERROR(AG61/AG14,0)</f>
        <v>9.9009900990099011E-3</v>
      </c>
      <c r="AH113" s="3">
        <f t="shared" si="302"/>
        <v>1.2283236994219654E-2</v>
      </c>
      <c r="AI113" s="3">
        <f t="shared" ref="AI113:AJ113" si="303">IFERROR(AI61/AI14,0)</f>
        <v>1.1756569847856155E-2</v>
      </c>
      <c r="AJ113" s="3">
        <f t="shared" si="303"/>
        <v>1.2516469038208168E-2</v>
      </c>
      <c r="AK113" s="3">
        <f t="shared" ref="AK113:AL113" si="304">IFERROR(AK61/AK14,0)</f>
        <v>1.238390092879257E-2</v>
      </c>
      <c r="AL113" s="3">
        <f t="shared" si="304"/>
        <v>1.3283740701381509E-2</v>
      </c>
      <c r="AM113" s="3">
        <f t="shared" ref="AM113:AN113" si="305">IFERROR(AM61/AM14,0)</f>
        <v>1.4530358069538143E-2</v>
      </c>
      <c r="AN113" s="3">
        <f t="shared" si="305"/>
        <v>1.2867647058823529E-2</v>
      </c>
      <c r="AO113" s="3">
        <f t="shared" ref="AO113:AP113" si="306">IFERROR(AO61/AO14,0)</f>
        <v>1.4731369150779897E-2</v>
      </c>
      <c r="AP113" s="3">
        <f t="shared" si="306"/>
        <v>1.6083634901487735E-2</v>
      </c>
      <c r="AQ113" s="3">
        <f t="shared" ref="AQ113:AR113" si="307">IFERROR(AQ61/AQ14,0)</f>
        <v>1.6122840690978888E-2</v>
      </c>
      <c r="AR113" s="3">
        <f t="shared" si="307"/>
        <v>1.7334777898158179E-2</v>
      </c>
      <c r="AS113" s="3">
        <f t="shared" ref="AS113:AT113" si="308">IFERROR(AS61/AS14,0)</f>
        <v>1.6867469879518072E-2</v>
      </c>
      <c r="AT113" s="3">
        <f t="shared" si="308"/>
        <v>1.882985877605918E-2</v>
      </c>
      <c r="AU113" s="3">
        <f t="shared" ref="AU113:AV113" si="309">IFERROR(AU61/AU14,0)</f>
        <v>1.9255874673629242E-2</v>
      </c>
      <c r="AV113" s="3">
        <f t="shared" si="309"/>
        <v>2.024675735526732E-2</v>
      </c>
      <c r="AW113" s="3">
        <f t="shared" ref="AW113:AX113" si="310">IFERROR(AW61/AW14,0)</f>
        <v>2.2242817423540315E-2</v>
      </c>
      <c r="AX113" s="3">
        <f t="shared" si="310"/>
        <v>2.2261798753339269E-2</v>
      </c>
      <c r="AY113" s="3">
        <f t="shared" ref="AY113:AZ113" si="311">IFERROR(AY61/AY14,0)</f>
        <v>2.3502436228145601E-2</v>
      </c>
      <c r="AZ113" s="3">
        <f t="shared" si="311"/>
        <v>2.4449877750611249E-2</v>
      </c>
      <c r="BA113" s="3">
        <f t="shared" ref="BA113:BB113" si="312">IFERROR(BA61/BA14,0)</f>
        <v>2.4848004229447527E-2</v>
      </c>
      <c r="BB113" s="3">
        <f t="shared" si="312"/>
        <v>2.5336091003102378E-2</v>
      </c>
      <c r="BC113" s="3">
        <f t="shared" ref="BC113:BD113" si="313">IFERROR(BC61/BC14,0)</f>
        <v>3.5127055306427506E-2</v>
      </c>
      <c r="BD113" s="3">
        <f t="shared" si="313"/>
        <v>3.608621942358925E-2</v>
      </c>
      <c r="BE113" s="3">
        <f t="shared" ref="BE113:BF113" si="314">IFERROR(BE61/BE14,0)</f>
        <v>4.0149393090569564E-2</v>
      </c>
      <c r="BF113" s="3">
        <f t="shared" si="314"/>
        <v>4.0273037542662114E-2</v>
      </c>
      <c r="BG113" s="108"/>
      <c r="BH113" s="108"/>
      <c r="BI113" s="108"/>
      <c r="BJ113" s="108"/>
      <c r="BK113" s="108"/>
      <c r="BL113" s="108"/>
      <c r="BM113" s="108"/>
      <c r="BN113" s="108"/>
      <c r="BO113" s="108"/>
      <c r="BP113" s="108"/>
      <c r="BQ113" s="108"/>
      <c r="BS113">
        <f t="shared" si="49"/>
        <v>13.729144095341276</v>
      </c>
      <c r="BT113" t="str">
        <f t="shared" si="50"/>
        <v>Finland</v>
      </c>
    </row>
    <row r="114" spans="2:72" x14ac:dyDescent="0.25">
      <c r="B114" t="str">
        <f t="shared" si="0"/>
        <v>France</v>
      </c>
      <c r="D114" s="3">
        <f t="shared" ref="D114:L114" si="315">IFERROR(D62/D15,0)</f>
        <v>0.02</v>
      </c>
      <c r="E114" s="3">
        <f t="shared" si="315"/>
        <v>1.5706806282722512E-2</v>
      </c>
      <c r="F114" s="3">
        <f t="shared" si="315"/>
        <v>1.8867924528301886E-2</v>
      </c>
      <c r="G114" s="3">
        <f t="shared" si="315"/>
        <v>1.4184397163120567E-2</v>
      </c>
      <c r="H114" s="3">
        <f t="shared" si="315"/>
        <v>1.4285714285714285E-2</v>
      </c>
      <c r="I114" s="3">
        <f t="shared" si="315"/>
        <v>1.468189233278956E-2</v>
      </c>
      <c r="J114" s="3">
        <f t="shared" si="315"/>
        <v>1.4164305949008499E-2</v>
      </c>
      <c r="K114" s="3">
        <f t="shared" si="315"/>
        <v>1.7025089605734768E-2</v>
      </c>
      <c r="L114" s="3">
        <f t="shared" si="315"/>
        <v>2.1398002853067047E-2</v>
      </c>
      <c r="M114" s="3">
        <f t="shared" ref="M114:N114" si="316">IFERROR(M62/M15,0)</f>
        <v>1.8602029312288614E-2</v>
      </c>
      <c r="N114" s="3">
        <f t="shared" si="316"/>
        <v>2.1154693697664168E-2</v>
      </c>
      <c r="O114" s="3">
        <f t="shared" ref="O114:P114" si="317">IFERROR(O62/O15,0)</f>
        <v>2.132867132867133E-2</v>
      </c>
      <c r="P114" s="3">
        <f t="shared" si="317"/>
        <v>2.1703296703296703E-2</v>
      </c>
      <c r="Q114" s="3">
        <f t="shared" ref="Q114:R114" si="318">IFERROR(Q62/Q15,0)</f>
        <v>2.0362497202953682E-2</v>
      </c>
      <c r="R114" s="3">
        <f t="shared" si="318"/>
        <v>2.3605947955390335E-2</v>
      </c>
      <c r="S114" s="3">
        <f t="shared" ref="S114:T114" si="319">IFERROR(S62/S15,0)</f>
        <v>2.2516354784725391E-2</v>
      </c>
      <c r="T114" s="3">
        <f t="shared" si="319"/>
        <v>2.2869837950862521E-2</v>
      </c>
      <c r="U114" s="3">
        <f t="shared" ref="U114:V114" si="320">IFERROR(U62/U15,0)</f>
        <v>2.6982196173836116E-2</v>
      </c>
      <c r="V114" s="3">
        <f t="shared" si="320"/>
        <v>3.4200606784959085E-2</v>
      </c>
      <c r="W114" s="3">
        <f t="shared" ref="W114:X114" si="321">IFERROR(W62/W15,0)</f>
        <v>3.6072144288577156E-2</v>
      </c>
      <c r="X114" s="3">
        <f t="shared" si="321"/>
        <v>3.9311695579182987E-2</v>
      </c>
      <c r="Y114" s="3">
        <f t="shared" ref="Y114:Z114" si="322">IFERROR(Y62/Y15,0)</f>
        <v>4.2601605461096009E-2</v>
      </c>
      <c r="Z114" s="3">
        <f t="shared" si="322"/>
        <v>4.3843996941116493E-2</v>
      </c>
      <c r="AA114" s="3">
        <f t="shared" ref="AA114:AB114" si="323">IFERROR(AA62/AA15,0)</f>
        <v>4.9943246311010214E-2</v>
      </c>
      <c r="AB114" s="3">
        <f t="shared" si="323"/>
        <v>5.3410914927768859E-2</v>
      </c>
      <c r="AC114" s="3">
        <f t="shared" ref="AC114:AD114" si="324">IFERROR(AC62/AC15,0)</f>
        <v>5.888279024525811E-2</v>
      </c>
      <c r="AD114" s="3">
        <f t="shared" si="324"/>
        <v>6.1213201401266057E-2</v>
      </c>
      <c r="AE114" s="3">
        <f t="shared" ref="AE114:AF114" si="325">IFERROR(AE62/AE15,0)</f>
        <v>6.2215641405303543E-2</v>
      </c>
      <c r="AF114" s="3">
        <f t="shared" si="325"/>
        <v>6.5637455224257096E-2</v>
      </c>
      <c r="AG114" s="3">
        <f t="shared" ref="AG114:AH114" si="326">IFERROR(AG62/AG15,0)</f>
        <v>6.8604043022489028E-2</v>
      </c>
      <c r="AH114" s="3">
        <f t="shared" si="326"/>
        <v>6.8263496318744288E-2</v>
      </c>
      <c r="AI114" s="3">
        <f t="shared" ref="AI114:AJ114" si="327">IFERROR(AI62/AI15,0)</f>
        <v>7.1434919393540824E-2</v>
      </c>
      <c r="AJ114" s="3">
        <f t="shared" si="327"/>
        <v>7.6979786376806622E-2</v>
      </c>
      <c r="AK114" s="3">
        <f t="shared" ref="AK114:AL114" si="328">IFERROR(AK62/AK15,0)</f>
        <v>0.10219403173004281</v>
      </c>
      <c r="AL114" s="3">
        <f t="shared" si="328"/>
        <v>0.1113685670853196</v>
      </c>
      <c r="AM114" s="3">
        <f t="shared" ref="AM114:AN114" si="329">IFERROR(AM62/AM15,0)</f>
        <v>0.11585041734308331</v>
      </c>
      <c r="AN114" s="3">
        <f t="shared" si="329"/>
        <v>0.12105377748748095</v>
      </c>
      <c r="AO114" s="3">
        <f t="shared" ref="AO114:AP114" si="330">IFERROR(AO62/AO15,0)</f>
        <v>0.13354310724367441</v>
      </c>
      <c r="AP114" s="3">
        <f t="shared" si="330"/>
        <v>0.13383069239780504</v>
      </c>
      <c r="AQ114" s="3">
        <f t="shared" ref="AQ114:AR114" si="331">IFERROR(AQ62/AQ15,0)</f>
        <v>0.14284542653278814</v>
      </c>
      <c r="AR114" s="3">
        <f t="shared" si="331"/>
        <v>0.1469509271545332</v>
      </c>
      <c r="AS114" s="3">
        <f t="shared" ref="AS114:AT114" si="332">IFERROR(AS62/AS15,0)</f>
        <v>0.14887861446107753</v>
      </c>
      <c r="AT114" s="3">
        <f t="shared" si="332"/>
        <v>0.15229598864190205</v>
      </c>
      <c r="AU114" s="3">
        <f t="shared" ref="AU114:AV114" si="333">IFERROR(AU62/AU15,0)</f>
        <v>0.15400309119010819</v>
      </c>
      <c r="AV114" s="3">
        <f t="shared" si="333"/>
        <v>0.15319945773555832</v>
      </c>
      <c r="AW114" s="3">
        <f t="shared" ref="AW114:AX114" si="334">IFERROR(AW62/AW15,0)</f>
        <v>0.16305453853834814</v>
      </c>
      <c r="AX114" s="3">
        <f t="shared" si="334"/>
        <v>0.1660728534580341</v>
      </c>
      <c r="AY114" s="3">
        <f t="shared" ref="AY114:AZ114" si="335">IFERROR(AY62/AY15,0)</f>
        <v>0.17250815898227675</v>
      </c>
      <c r="AZ114" s="3">
        <f t="shared" si="335"/>
        <v>0.1742578192032225</v>
      </c>
      <c r="BA114" s="3">
        <f t="shared" ref="BA114:BB114" si="336">IFERROR(BA62/BA15,0)</f>
        <v>0.17664157612840134</v>
      </c>
      <c r="BB114" s="3">
        <f t="shared" si="336"/>
        <v>0.17824390157955478</v>
      </c>
      <c r="BC114" s="3">
        <f t="shared" ref="BC114:BD114" si="337">IFERROR(BC62/BC15,0)</f>
        <v>0.17875868481545573</v>
      </c>
      <c r="BD114" s="3">
        <f t="shared" si="337"/>
        <v>0.18062749552818305</v>
      </c>
      <c r="BE114" s="3">
        <f t="shared" ref="BE114:BF114" si="338">IFERROR(BE62/BE15,0)</f>
        <v>0.1824924947525986</v>
      </c>
      <c r="BF114" s="3">
        <f t="shared" si="338"/>
        <v>0.18305889333926717</v>
      </c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108"/>
      <c r="BQ114" s="108"/>
      <c r="BS114">
        <f t="shared" si="49"/>
        <v>2.9423583368896309</v>
      </c>
      <c r="BT114" t="str">
        <f t="shared" si="50"/>
        <v>France</v>
      </c>
    </row>
    <row r="115" spans="2:72" x14ac:dyDescent="0.25">
      <c r="B115" t="str">
        <f t="shared" si="0"/>
        <v>Georgia</v>
      </c>
      <c r="D115" s="3">
        <f t="shared" ref="D115:L115" si="339">IFERROR(D63/D16,0)</f>
        <v>0</v>
      </c>
      <c r="E115" s="3">
        <f t="shared" si="339"/>
        <v>0</v>
      </c>
      <c r="F115" s="3">
        <f t="shared" si="339"/>
        <v>0</v>
      </c>
      <c r="G115" s="3">
        <f t="shared" si="339"/>
        <v>0</v>
      </c>
      <c r="H115" s="3">
        <f t="shared" si="339"/>
        <v>0</v>
      </c>
      <c r="I115" s="3">
        <f t="shared" si="339"/>
        <v>0</v>
      </c>
      <c r="J115" s="3">
        <f t="shared" si="339"/>
        <v>0</v>
      </c>
      <c r="K115" s="3">
        <f t="shared" si="339"/>
        <v>0</v>
      </c>
      <c r="L115" s="3">
        <f t="shared" si="339"/>
        <v>0</v>
      </c>
      <c r="M115" s="3">
        <f t="shared" ref="M115:N115" si="340">IFERROR(M63/M16,0)</f>
        <v>0</v>
      </c>
      <c r="N115" s="3">
        <f t="shared" si="340"/>
        <v>0</v>
      </c>
      <c r="O115" s="3">
        <f t="shared" ref="O115:P115" si="341">IFERROR(O63/O16,0)</f>
        <v>0</v>
      </c>
      <c r="P115" s="3">
        <f t="shared" si="341"/>
        <v>0</v>
      </c>
      <c r="Q115" s="3">
        <f t="shared" ref="Q115:R115" si="342">IFERROR(Q63/Q16,0)</f>
        <v>0</v>
      </c>
      <c r="R115" s="3">
        <f t="shared" si="342"/>
        <v>0</v>
      </c>
      <c r="S115" s="3">
        <f t="shared" ref="S115:T115" si="343">IFERROR(S63/S16,0)</f>
        <v>0</v>
      </c>
      <c r="T115" s="3">
        <f t="shared" si="343"/>
        <v>0</v>
      </c>
      <c r="U115" s="3">
        <f t="shared" ref="U115:V115" si="344">IFERROR(U63/U16,0)</f>
        <v>0</v>
      </c>
      <c r="V115" s="3">
        <f t="shared" si="344"/>
        <v>0</v>
      </c>
      <c r="W115" s="3">
        <f t="shared" ref="W115:X115" si="345">IFERROR(W63/W16,0)</f>
        <v>0</v>
      </c>
      <c r="X115" s="3">
        <f t="shared" si="345"/>
        <v>0</v>
      </c>
      <c r="Y115" s="3">
        <f t="shared" ref="Y115:Z115" si="346">IFERROR(Y63/Y16,0)</f>
        <v>0</v>
      </c>
      <c r="Z115" s="3">
        <f t="shared" si="346"/>
        <v>0</v>
      </c>
      <c r="AA115" s="3">
        <f t="shared" ref="AA115:AB115" si="347">IFERROR(AA63/AA16,0)</f>
        <v>0</v>
      </c>
      <c r="AB115" s="3">
        <f t="shared" si="347"/>
        <v>0</v>
      </c>
      <c r="AC115" s="3">
        <f t="shared" ref="AC115:AD115" si="348">IFERROR(AC63/AC16,0)</f>
        <v>0</v>
      </c>
      <c r="AD115" s="3">
        <f t="shared" si="348"/>
        <v>0</v>
      </c>
      <c r="AE115" s="3">
        <f t="shared" ref="AE115:AF115" si="349">IFERROR(AE63/AE16,0)</f>
        <v>0</v>
      </c>
      <c r="AF115" s="3">
        <f t="shared" si="349"/>
        <v>0</v>
      </c>
      <c r="AG115" s="3">
        <f t="shared" ref="AG115:AH115" si="350">IFERROR(AG63/AG16,0)</f>
        <v>0</v>
      </c>
      <c r="AH115" s="3">
        <f t="shared" si="350"/>
        <v>0</v>
      </c>
      <c r="AI115" s="3">
        <f t="shared" ref="AI115:AJ115" si="351">IFERROR(AI63/AI16,0)</f>
        <v>0</v>
      </c>
      <c r="AJ115" s="3">
        <f t="shared" si="351"/>
        <v>0</v>
      </c>
      <c r="AK115" s="3">
        <f t="shared" ref="AK115:AL115" si="352">IFERROR(AK63/AK16,0)</f>
        <v>0</v>
      </c>
      <c r="AL115" s="3">
        <f t="shared" si="352"/>
        <v>5.8823529411764705E-3</v>
      </c>
      <c r="AM115" s="3">
        <f t="shared" ref="AM115:AN115" si="353">IFERROR(AM63/AM16,0)</f>
        <v>1.0638297872340425E-2</v>
      </c>
      <c r="AN115" s="3">
        <f t="shared" si="353"/>
        <v>1.0256410256410256E-2</v>
      </c>
      <c r="AO115" s="3">
        <f t="shared" ref="AO115:AP115" si="354">IFERROR(AO63/AO16,0)</f>
        <v>1.4423076923076924E-2</v>
      </c>
      <c r="AP115" s="3">
        <f t="shared" si="354"/>
        <v>1.4018691588785047E-2</v>
      </c>
      <c r="AQ115" s="3">
        <f t="shared" ref="AQ115:AR115" si="355">IFERROR(AQ63/AQ16,0)</f>
        <v>1.3043478260869565E-2</v>
      </c>
      <c r="AR115" s="3">
        <f t="shared" si="355"/>
        <v>1.2875536480686695E-2</v>
      </c>
      <c r="AS115" s="3">
        <f t="shared" ref="AS115:AT115" si="356">IFERROR(AS63/AS16,0)</f>
        <v>1.1904761904761904E-2</v>
      </c>
      <c r="AT115" s="3">
        <f t="shared" si="356"/>
        <v>1.1278195488721804E-2</v>
      </c>
      <c r="AU115" s="3">
        <f t="shared" ref="AU115:AV115" si="357">IFERROR(AU63/AU16,0)</f>
        <v>1.0135135135135136E-2</v>
      </c>
      <c r="AV115" s="3">
        <f t="shared" si="357"/>
        <v>9.8039215686274508E-3</v>
      </c>
      <c r="AW115" s="3">
        <f t="shared" ref="AW115:AX115" si="358">IFERROR(AW63/AW16,0)</f>
        <v>8.9285714285714281E-3</v>
      </c>
      <c r="AX115" s="3">
        <f t="shared" si="358"/>
        <v>8.1081081081081086E-3</v>
      </c>
      <c r="AY115" s="3">
        <f t="shared" ref="AY115:AZ115" si="359">IFERROR(AY63/AY16,0)</f>
        <v>7.7922077922077922E-3</v>
      </c>
      <c r="AZ115" s="3">
        <f t="shared" si="359"/>
        <v>1.015228426395939E-2</v>
      </c>
      <c r="BA115" s="3">
        <f t="shared" ref="BA115:BB115" si="360">IFERROR(BA63/BA16,0)</f>
        <v>1.0025062656641603E-2</v>
      </c>
      <c r="BB115" s="3">
        <f t="shared" si="360"/>
        <v>9.8039215686274508E-3</v>
      </c>
      <c r="BC115" s="3">
        <f t="shared" ref="BC115:BD115" si="361">IFERROR(BC63/BC16,0)</f>
        <v>1.2165450121654502E-2</v>
      </c>
      <c r="BD115" s="3">
        <f t="shared" si="361"/>
        <v>1.1904761904761904E-2</v>
      </c>
      <c r="BE115" s="3">
        <f t="shared" ref="BE115:BF115" si="362">IFERROR(BE63/BE16,0)</f>
        <v>1.1600928074245939E-2</v>
      </c>
      <c r="BF115" s="3">
        <f t="shared" si="362"/>
        <v>1.0964912280701754E-2</v>
      </c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S115" t="e">
        <f t="shared" si="49"/>
        <v>#DIV/0!</v>
      </c>
      <c r="BT115" t="str">
        <f t="shared" si="50"/>
        <v>Georgia</v>
      </c>
    </row>
    <row r="116" spans="2:72" x14ac:dyDescent="0.25">
      <c r="B116" t="str">
        <f t="shared" si="0"/>
        <v>Germany</v>
      </c>
      <c r="D116" s="3">
        <f t="shared" ref="D116:L116" si="363">IFERROR(D64/D17,0)</f>
        <v>0</v>
      </c>
      <c r="E116" s="3">
        <f t="shared" si="363"/>
        <v>0</v>
      </c>
      <c r="F116" s="3">
        <f t="shared" si="363"/>
        <v>0</v>
      </c>
      <c r="G116" s="3">
        <f t="shared" si="363"/>
        <v>0</v>
      </c>
      <c r="H116" s="3">
        <f t="shared" si="363"/>
        <v>0</v>
      </c>
      <c r="I116" s="3">
        <f t="shared" si="363"/>
        <v>0</v>
      </c>
      <c r="J116" s="3">
        <f t="shared" si="363"/>
        <v>0</v>
      </c>
      <c r="K116" s="3">
        <f t="shared" si="363"/>
        <v>0</v>
      </c>
      <c r="L116" s="3">
        <f t="shared" si="363"/>
        <v>1.7559262510974539E-3</v>
      </c>
      <c r="M116" s="3">
        <f t="shared" ref="M116:N116" si="364">IFERROR(M64/M17,0)</f>
        <v>1.5432098765432098E-3</v>
      </c>
      <c r="N116" s="3">
        <f t="shared" si="364"/>
        <v>1.9144862795149968E-3</v>
      </c>
      <c r="O116" s="3">
        <f t="shared" ref="O116:P116" si="365">IFERROR(O64/O17,0)</f>
        <v>2.5327142254115659E-3</v>
      </c>
      <c r="P116" s="3">
        <f t="shared" si="365"/>
        <v>1.9595035924232528E-3</v>
      </c>
      <c r="Q116" s="3">
        <f t="shared" ref="Q116:R116" si="366">IFERROR(Q64/Q17,0)</f>
        <v>2.1080368906455861E-3</v>
      </c>
      <c r="R116" s="3">
        <f t="shared" si="366"/>
        <v>2.4803637866887144E-3</v>
      </c>
      <c r="S116" s="3">
        <f t="shared" ref="S116:T116" si="367">IFERROR(S64/S17,0)</f>
        <v>2.162341982701264E-3</v>
      </c>
      <c r="T116" s="3">
        <f t="shared" si="367"/>
        <v>1.8166573504751259E-3</v>
      </c>
      <c r="U116" s="3">
        <f t="shared" ref="U116:V116" si="368">IFERROR(U64/U17,0)</f>
        <v>1.5857526225908757E-3</v>
      </c>
      <c r="V116" s="3">
        <f t="shared" si="368"/>
        <v>1.8183471224656788E-3</v>
      </c>
      <c r="W116" s="3">
        <f t="shared" ref="W116:X116" si="369">IFERROR(W64/W17,0)</f>
        <v>2.4559297058341974E-3</v>
      </c>
      <c r="X116" s="3">
        <f t="shared" si="369"/>
        <v>3.1216512137166286E-3</v>
      </c>
      <c r="Y116" s="3">
        <f t="shared" ref="Y116:Z116" si="370">IFERROR(Y64/Y17,0)</f>
        <v>3.7943004763058043E-3</v>
      </c>
      <c r="Z116" s="3">
        <f t="shared" si="370"/>
        <v>4.3132959057921401E-3</v>
      </c>
      <c r="AA116" s="3">
        <f t="shared" ref="AA116:AB116" si="371">IFERROR(AA64/AA17,0)</f>
        <v>4.7220637637066616E-3</v>
      </c>
      <c r="AB116" s="3">
        <f t="shared" si="371"/>
        <v>5.4234688287498629E-3</v>
      </c>
      <c r="AC116" s="3">
        <f t="shared" ref="AC116:AD116" si="372">IFERROR(AC64/AC17,0)</f>
        <v>5.9827847143397658E-3</v>
      </c>
      <c r="AD116" s="3">
        <f t="shared" si="372"/>
        <v>6.6897204726030215E-3</v>
      </c>
      <c r="AE116" s="3">
        <f t="shared" ref="AE116:AF116" si="373">IFERROR(AE64/AE17,0)</f>
        <v>7.4028964546025465E-3</v>
      </c>
      <c r="AF116" s="3">
        <f t="shared" si="373"/>
        <v>7.9409403469580097E-3</v>
      </c>
      <c r="AG116" s="3">
        <f t="shared" ref="AG116:AH116" si="374">IFERROR(AG64/AG17,0)</f>
        <v>9.4164391969376385E-3</v>
      </c>
      <c r="AH116" s="3">
        <f t="shared" si="374"/>
        <v>1.0866015497431939E-2</v>
      </c>
      <c r="AI116" s="3">
        <f t="shared" ref="AI116:AJ116" si="375">IFERROR(AI64/AI17,0)</f>
        <v>1.1860395527869209E-2</v>
      </c>
      <c r="AJ116" s="3">
        <f t="shared" si="375"/>
        <v>1.276099176872114E-2</v>
      </c>
      <c r="AK116" s="3">
        <f t="shared" ref="AK116:AL116" si="376">IFERROR(AK64/AK17,0)</f>
        <v>1.3499965025997342E-2</v>
      </c>
      <c r="AL116" s="3">
        <f t="shared" si="376"/>
        <v>1.4632444337832827E-2</v>
      </c>
      <c r="AM116" s="3">
        <f t="shared" ref="AM116:AN116" si="377">IFERROR(AM64/AM17,0)</f>
        <v>1.5032864735666887E-2</v>
      </c>
      <c r="AN116" s="3">
        <f t="shared" si="377"/>
        <v>1.6195515243134291E-2</v>
      </c>
      <c r="AO116" s="3">
        <f t="shared" ref="AO116:AP116" si="378">IFERROR(AO64/AO17,0)</f>
        <v>1.8028054403843918E-2</v>
      </c>
      <c r="AP116" s="3">
        <f t="shared" si="378"/>
        <v>1.9472837840335669E-2</v>
      </c>
      <c r="AQ116" s="3">
        <f t="shared" ref="AQ116:AR116" si="379">IFERROR(AQ64/AQ17,0)</f>
        <v>2.0902884827130586E-2</v>
      </c>
      <c r="AR116" s="3">
        <f t="shared" si="379"/>
        <v>2.1621989155008584E-2</v>
      </c>
      <c r="AS116" s="3">
        <f t="shared" ref="AS116:AT116" si="380">IFERROR(AS64/AS17,0)</f>
        <v>2.2186439130470869E-2</v>
      </c>
      <c r="AT116" s="3">
        <f t="shared" si="380"/>
        <v>2.275313780321259E-2</v>
      </c>
      <c r="AU116" s="3">
        <f t="shared" ref="AU116:AV116" si="381">IFERROR(AU64/AU17,0)</f>
        <v>2.3733393019872422E-2</v>
      </c>
      <c r="AV116" s="3">
        <f t="shared" si="381"/>
        <v>2.5504765487835465E-2</v>
      </c>
      <c r="AW116" s="3">
        <f t="shared" ref="AW116:AX116" si="382">IFERROR(AW64/AW17,0)</f>
        <v>2.7359141433499424E-2</v>
      </c>
      <c r="AX116" s="3">
        <f t="shared" si="382"/>
        <v>2.8902338788014646E-2</v>
      </c>
      <c r="AY116" s="3">
        <f t="shared" ref="AY116:AZ116" si="383">IFERROR(AY64/AY17,0)</f>
        <v>2.9904175670661167E-2</v>
      </c>
      <c r="AZ116" s="3">
        <f t="shared" si="383"/>
        <v>3.069401059350808E-2</v>
      </c>
      <c r="BA116" s="3">
        <f t="shared" ref="BA116:BB116" si="384">IFERROR(BA64/BA17,0)</f>
        <v>3.1085888531255292E-2</v>
      </c>
      <c r="BB116" s="3">
        <f t="shared" si="384"/>
        <v>3.2051416103780227E-2</v>
      </c>
      <c r="BC116" s="3">
        <f t="shared" ref="BC116:BD116" si="385">IFERROR(BC64/BC17,0)</f>
        <v>3.3487995387593172E-2</v>
      </c>
      <c r="BD116" s="3">
        <f t="shared" si="385"/>
        <v>3.4408224470772596E-2</v>
      </c>
      <c r="BE116" s="3">
        <f t="shared" ref="BE116:BF116" si="386">IFERROR(BE64/BE17,0)</f>
        <v>3.5382988768677313E-2</v>
      </c>
      <c r="BF116" s="3">
        <f t="shared" si="386"/>
        <v>3.6080242459229327E-2</v>
      </c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S116">
        <f t="shared" si="49"/>
        <v>4.5789278241418847</v>
      </c>
      <c r="BT116" t="str">
        <f t="shared" si="50"/>
        <v>Germany</v>
      </c>
    </row>
    <row r="117" spans="2:72" x14ac:dyDescent="0.25">
      <c r="B117" t="str">
        <f t="shared" si="0"/>
        <v>Greece</v>
      </c>
      <c r="D117" s="3">
        <f t="shared" ref="D117:L117" si="387">IFERROR(D65/D18,0)</f>
        <v>0</v>
      </c>
      <c r="E117" s="3">
        <f t="shared" si="387"/>
        <v>0</v>
      </c>
      <c r="F117" s="3">
        <f t="shared" si="387"/>
        <v>0</v>
      </c>
      <c r="G117" s="3">
        <f t="shared" si="387"/>
        <v>0</v>
      </c>
      <c r="H117" s="3">
        <f t="shared" si="387"/>
        <v>0</v>
      </c>
      <c r="I117" s="3">
        <f t="shared" si="387"/>
        <v>0</v>
      </c>
      <c r="J117" s="3">
        <f t="shared" si="387"/>
        <v>0</v>
      </c>
      <c r="K117" s="3">
        <f t="shared" si="387"/>
        <v>0</v>
      </c>
      <c r="L117" s="3">
        <f t="shared" si="387"/>
        <v>0</v>
      </c>
      <c r="M117" s="3">
        <f t="shared" ref="M117:N117" si="388">IFERROR(M65/M18,0)</f>
        <v>0</v>
      </c>
      <c r="N117" s="3">
        <f t="shared" si="388"/>
        <v>1.020408163265306E-2</v>
      </c>
      <c r="O117" s="3">
        <f t="shared" ref="O117:P117" si="389">IFERROR(O65/O18,0)</f>
        <v>1.020408163265306E-2</v>
      </c>
      <c r="P117" s="3">
        <f t="shared" si="389"/>
        <v>1.020408163265306E-2</v>
      </c>
      <c r="Q117" s="3">
        <f t="shared" ref="Q117:R117" si="390">IFERROR(Q65/Q18,0)</f>
        <v>8.771929824561403E-3</v>
      </c>
      <c r="R117" s="3">
        <f t="shared" si="390"/>
        <v>1.2084592145015106E-2</v>
      </c>
      <c r="S117" s="3">
        <f t="shared" ref="S117:T117" si="391">IFERROR(S65/S18,0)</f>
        <v>1.2084592145015106E-2</v>
      </c>
      <c r="T117" s="3">
        <f t="shared" si="391"/>
        <v>1.0335917312661499E-2</v>
      </c>
      <c r="U117" s="3">
        <f t="shared" ref="U117:V117" si="392">IFERROR(U65/U18,0)</f>
        <v>1.1961722488038277E-2</v>
      </c>
      <c r="V117" s="3">
        <f t="shared" si="392"/>
        <v>1.1961722488038277E-2</v>
      </c>
      <c r="W117" s="3">
        <f t="shared" ref="W117:X117" si="393">IFERROR(W65/W18,0)</f>
        <v>1.6161616161616162E-2</v>
      </c>
      <c r="X117" s="3">
        <f t="shared" si="393"/>
        <v>2.4528301886792454E-2</v>
      </c>
      <c r="Y117" s="3">
        <f t="shared" ref="Y117:Z117" si="394">IFERROR(Y65/Y18,0)</f>
        <v>2.403846153846154E-2</v>
      </c>
      <c r="Z117" s="3">
        <f t="shared" si="394"/>
        <v>2.4460431654676259E-2</v>
      </c>
      <c r="AA117" s="3">
        <f t="shared" ref="AA117:AB117" si="395">IFERROR(AA65/AA18,0)</f>
        <v>2.6917900403768506E-2</v>
      </c>
      <c r="AB117" s="3">
        <f t="shared" si="395"/>
        <v>2.679658952496955E-2</v>
      </c>
      <c r="AC117" s="3">
        <f t="shared" ref="AC117:AD117" si="396">IFERROR(AC65/AC18,0)</f>
        <v>2.914798206278027E-2</v>
      </c>
      <c r="AD117" s="3">
        <f t="shared" si="396"/>
        <v>2.8985507246376812E-2</v>
      </c>
      <c r="AE117" s="3">
        <f t="shared" ref="AE117:AF117" si="397">IFERROR(AE65/AE18,0)</f>
        <v>3.0160226201696512E-2</v>
      </c>
      <c r="AF117" s="3">
        <f t="shared" si="397"/>
        <v>3.2871972318339097E-2</v>
      </c>
      <c r="AG117" s="3">
        <f t="shared" ref="AG117:AH117" si="398">IFERROR(AG65/AG18,0)</f>
        <v>3.5478547854785478E-2</v>
      </c>
      <c r="AH117" s="3">
        <f t="shared" si="398"/>
        <v>3.7290715372907152E-2</v>
      </c>
      <c r="AI117" s="3">
        <f t="shared" ref="AI117:AJ117" si="399">IFERROR(AI65/AI18,0)</f>
        <v>3.6363636363636362E-2</v>
      </c>
      <c r="AJ117" s="3">
        <f t="shared" si="399"/>
        <v>3.5006605019815062E-2</v>
      </c>
      <c r="AK117" s="3">
        <f t="shared" ref="AK117:AL117" si="400">IFERROR(AK65/AK18,0)</f>
        <v>3.6577805331680098E-2</v>
      </c>
      <c r="AL117" s="3">
        <f t="shared" si="400"/>
        <v>4.0645546921697549E-2</v>
      </c>
      <c r="AM117" s="3">
        <f t="shared" ref="AM117:AN117" si="401">IFERROR(AM65/AM18,0)</f>
        <v>4.2074927953890492E-2</v>
      </c>
      <c r="AN117" s="3">
        <f t="shared" si="401"/>
        <v>4.5014245014245016E-2</v>
      </c>
      <c r="AO117" s="3">
        <f t="shared" ref="AO117:AP117" si="402">IFERROR(AO65/AO18,0)</f>
        <v>4.4213973799126637E-2</v>
      </c>
      <c r="AP117" s="3">
        <f t="shared" si="402"/>
        <v>4.4055201698513798E-2</v>
      </c>
      <c r="AQ117" s="3">
        <f t="shared" ref="AQ117:AR117" si="403">IFERROR(AQ65/AQ18,0)</f>
        <v>4.3989769820971865E-2</v>
      </c>
      <c r="AR117" s="3">
        <f t="shared" si="403"/>
        <v>4.4753853804077572E-2</v>
      </c>
      <c r="AS117" s="3">
        <f t="shared" ref="AS117:AT117" si="404">IFERROR(AS65/AS18,0)</f>
        <v>4.4690052859202307E-2</v>
      </c>
      <c r="AT117" s="3">
        <f t="shared" si="404"/>
        <v>4.6357615894039736E-2</v>
      </c>
      <c r="AU117" s="3">
        <f t="shared" ref="AU117:AV117" si="405">IFERROR(AU65/AU18,0)</f>
        <v>4.6153846153846156E-2</v>
      </c>
      <c r="AV117" s="3">
        <f t="shared" si="405"/>
        <v>4.6543778801843315E-2</v>
      </c>
      <c r="AW117" s="3">
        <f t="shared" ref="AW117:AX117" si="406">IFERROR(AW65/AW18,0)</f>
        <v>4.6532846715328466E-2</v>
      </c>
      <c r="AX117" s="3">
        <f t="shared" si="406"/>
        <v>4.7575894879927506E-2</v>
      </c>
      <c r="AY117" s="3">
        <f t="shared" ref="AY117:AZ117" si="407">IFERROR(AY65/AY18,0)</f>
        <v>4.7575894879927506E-2</v>
      </c>
      <c r="AZ117" s="3">
        <f t="shared" si="407"/>
        <v>4.7575894879927506E-2</v>
      </c>
      <c r="BA117" s="3">
        <f t="shared" ref="BA117:BB117" si="408">IFERROR(BA65/BA18,0)</f>
        <v>4.9217002237136466E-2</v>
      </c>
      <c r="BB117" s="3">
        <f t="shared" si="408"/>
        <v>5.1670378619153676E-2</v>
      </c>
      <c r="BC117" s="3">
        <f t="shared" ref="BC117:BD117" si="409">IFERROR(BC65/BC18,0)</f>
        <v>5.0395668471470222E-2</v>
      </c>
      <c r="BD117" s="3">
        <f t="shared" si="409"/>
        <v>5.024916943521595E-2</v>
      </c>
      <c r="BE117" s="3">
        <f t="shared" ref="BE117:BF117" si="410">IFERROR(BE65/BE18,0)</f>
        <v>5.0751116524563537E-2</v>
      </c>
      <c r="BF117" s="3">
        <f t="shared" si="410"/>
        <v>5.2208835341365459E-2</v>
      </c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108"/>
      <c r="BQ117" s="108"/>
      <c r="BS117">
        <f t="shared" si="49"/>
        <v>1.6626056688214819</v>
      </c>
      <c r="BT117" t="str">
        <f t="shared" si="50"/>
        <v>Greece</v>
      </c>
    </row>
    <row r="118" spans="2:72" x14ac:dyDescent="0.25">
      <c r="B118" t="str">
        <f t="shared" si="0"/>
        <v>Holy See</v>
      </c>
      <c r="D118" s="3">
        <f t="shared" ref="D118:L118" si="411">IFERROR(D66/D19,0)</f>
        <v>0</v>
      </c>
      <c r="E118" s="3">
        <f t="shared" si="411"/>
        <v>0</v>
      </c>
      <c r="F118" s="3">
        <f t="shared" si="411"/>
        <v>0</v>
      </c>
      <c r="G118" s="3">
        <f t="shared" si="411"/>
        <v>0</v>
      </c>
      <c r="H118" s="3">
        <f t="shared" si="411"/>
        <v>0</v>
      </c>
      <c r="I118" s="3">
        <f t="shared" si="411"/>
        <v>0</v>
      </c>
      <c r="J118" s="3">
        <f t="shared" si="411"/>
        <v>0</v>
      </c>
      <c r="K118" s="3">
        <f t="shared" si="411"/>
        <v>0</v>
      </c>
      <c r="L118" s="3">
        <f t="shared" si="411"/>
        <v>0</v>
      </c>
      <c r="M118" s="3">
        <f t="shared" ref="M118:N118" si="412">IFERROR(M66/M19,0)</f>
        <v>0</v>
      </c>
      <c r="N118" s="3">
        <f t="shared" si="412"/>
        <v>0</v>
      </c>
      <c r="O118" s="3">
        <f t="shared" ref="O118:P118" si="413">IFERROR(O66/O19,0)</f>
        <v>0</v>
      </c>
      <c r="P118" s="3">
        <f t="shared" si="413"/>
        <v>0</v>
      </c>
      <c r="Q118" s="3">
        <f t="shared" ref="Q118:R118" si="414">IFERROR(Q66/Q19,0)</f>
        <v>0</v>
      </c>
      <c r="R118" s="3">
        <f t="shared" si="414"/>
        <v>0</v>
      </c>
      <c r="S118" s="3">
        <f t="shared" ref="S118:T118" si="415">IFERROR(S66/S19,0)</f>
        <v>0</v>
      </c>
      <c r="T118" s="3">
        <f t="shared" si="415"/>
        <v>0</v>
      </c>
      <c r="U118" s="3">
        <f t="shared" ref="U118:V118" si="416">IFERROR(U66/U19,0)</f>
        <v>0</v>
      </c>
      <c r="V118" s="3">
        <f t="shared" si="416"/>
        <v>0</v>
      </c>
      <c r="W118" s="3">
        <f t="shared" ref="W118:X118" si="417">IFERROR(W66/W19,0)</f>
        <v>0</v>
      </c>
      <c r="X118" s="3">
        <f t="shared" si="417"/>
        <v>0</v>
      </c>
      <c r="Y118" s="3">
        <f t="shared" ref="Y118:Z118" si="418">IFERROR(Y66/Y19,0)</f>
        <v>0</v>
      </c>
      <c r="Z118" s="3">
        <f t="shared" si="418"/>
        <v>0</v>
      </c>
      <c r="AA118" s="3">
        <f t="shared" ref="AA118:AB118" si="419">IFERROR(AA66/AA19,0)</f>
        <v>0</v>
      </c>
      <c r="AB118" s="3">
        <f t="shared" si="419"/>
        <v>0</v>
      </c>
      <c r="AC118" s="3">
        <f t="shared" ref="AC118:AD118" si="420">IFERROR(AC66/AC19,0)</f>
        <v>0</v>
      </c>
      <c r="AD118" s="3">
        <f t="shared" si="420"/>
        <v>0</v>
      </c>
      <c r="AE118" s="3">
        <f t="shared" ref="AE118:AF118" si="421">IFERROR(AE66/AE19,0)</f>
        <v>0</v>
      </c>
      <c r="AF118" s="3">
        <f t="shared" si="421"/>
        <v>0</v>
      </c>
      <c r="AG118" s="3">
        <f t="shared" ref="AG118:AH118" si="422">IFERROR(AG66/AG19,0)</f>
        <v>0</v>
      </c>
      <c r="AH118" s="3">
        <f t="shared" si="422"/>
        <v>0</v>
      </c>
      <c r="AI118" s="3">
        <f t="shared" ref="AI118:AJ118" si="423">IFERROR(AI66/AI19,0)</f>
        <v>0</v>
      </c>
      <c r="AJ118" s="3">
        <f t="shared" si="423"/>
        <v>0</v>
      </c>
      <c r="AK118" s="3">
        <f t="shared" ref="AK118:AL118" si="424">IFERROR(AK66/AK19,0)</f>
        <v>0</v>
      </c>
      <c r="AL118" s="3">
        <f t="shared" si="424"/>
        <v>0</v>
      </c>
      <c r="AM118" s="3">
        <f t="shared" ref="AM118:AN118" si="425">IFERROR(AM66/AM19,0)</f>
        <v>0</v>
      </c>
      <c r="AN118" s="3">
        <f t="shared" si="425"/>
        <v>0</v>
      </c>
      <c r="AO118" s="3">
        <f t="shared" ref="AO118:AP118" si="426">IFERROR(AO66/AO19,0)</f>
        <v>0</v>
      </c>
      <c r="AP118" s="3">
        <f t="shared" si="426"/>
        <v>0</v>
      </c>
      <c r="AQ118" s="3">
        <f t="shared" ref="AQ118:AR118" si="427">IFERROR(AQ66/AQ19,0)</f>
        <v>0</v>
      </c>
      <c r="AR118" s="3">
        <f t="shared" si="427"/>
        <v>0</v>
      </c>
      <c r="AS118" s="3">
        <f t="shared" ref="AS118:AT118" si="428">IFERROR(AS66/AS19,0)</f>
        <v>0</v>
      </c>
      <c r="AT118" s="3">
        <f t="shared" si="428"/>
        <v>0</v>
      </c>
      <c r="AU118" s="3">
        <f t="shared" ref="AU118:AV118" si="429">IFERROR(AU66/AU19,0)</f>
        <v>0</v>
      </c>
      <c r="AV118" s="3">
        <f t="shared" si="429"/>
        <v>0</v>
      </c>
      <c r="AW118" s="3">
        <f t="shared" ref="AW118:AX118" si="430">IFERROR(AW66/AW19,0)</f>
        <v>0</v>
      </c>
      <c r="AX118" s="3">
        <f t="shared" si="430"/>
        <v>0</v>
      </c>
      <c r="AY118" s="3">
        <f t="shared" ref="AY118:AZ118" si="431">IFERROR(AY66/AY19,0)</f>
        <v>0</v>
      </c>
      <c r="AZ118" s="3">
        <f t="shared" si="431"/>
        <v>0</v>
      </c>
      <c r="BA118" s="3">
        <f t="shared" ref="BA118:BB118" si="432">IFERROR(BA66/BA19,0)</f>
        <v>0</v>
      </c>
      <c r="BB118" s="3">
        <f t="shared" si="432"/>
        <v>0</v>
      </c>
      <c r="BC118" s="3">
        <f t="shared" ref="BC118:BD118" si="433">IFERROR(BC66/BC19,0)</f>
        <v>0</v>
      </c>
      <c r="BD118" s="3">
        <f t="shared" si="433"/>
        <v>0</v>
      </c>
      <c r="BE118" s="3">
        <f t="shared" ref="BE118:BF118" si="434">IFERROR(BE66/BE19,0)</f>
        <v>0</v>
      </c>
      <c r="BF118" s="3">
        <f t="shared" si="434"/>
        <v>0</v>
      </c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108"/>
      <c r="BQ118" s="108"/>
      <c r="BS118" t="e">
        <f t="shared" si="49"/>
        <v>#DIV/0!</v>
      </c>
      <c r="BT118" t="str">
        <f t="shared" si="50"/>
        <v>Holy See</v>
      </c>
    </row>
    <row r="119" spans="2:72" x14ac:dyDescent="0.25">
      <c r="B119" t="str">
        <f t="shared" si="0"/>
        <v>Hungary</v>
      </c>
      <c r="D119" s="3">
        <f t="shared" ref="D119:L119" si="435">IFERROR(D67/D20,0)</f>
        <v>0</v>
      </c>
      <c r="E119" s="3">
        <f t="shared" si="435"/>
        <v>0</v>
      </c>
      <c r="F119" s="3">
        <f t="shared" si="435"/>
        <v>0</v>
      </c>
      <c r="G119" s="3">
        <f t="shared" si="435"/>
        <v>0</v>
      </c>
      <c r="H119" s="3">
        <f t="shared" si="435"/>
        <v>0</v>
      </c>
      <c r="I119" s="3">
        <f t="shared" si="435"/>
        <v>0</v>
      </c>
      <c r="J119" s="3">
        <f t="shared" si="435"/>
        <v>0</v>
      </c>
      <c r="K119" s="3">
        <f t="shared" si="435"/>
        <v>0</v>
      </c>
      <c r="L119" s="3">
        <f t="shared" si="435"/>
        <v>0</v>
      </c>
      <c r="M119" s="3">
        <f t="shared" ref="M119:N119" si="436">IFERROR(M67/M20,0)</f>
        <v>0</v>
      </c>
      <c r="N119" s="3">
        <f t="shared" si="436"/>
        <v>0</v>
      </c>
      <c r="O119" s="3">
        <f t="shared" ref="O119:P119" si="437">IFERROR(O67/O20,0)</f>
        <v>0</v>
      </c>
      <c r="P119" s="3">
        <f t="shared" si="437"/>
        <v>0</v>
      </c>
      <c r="Q119" s="3">
        <f t="shared" ref="Q119:R119" si="438">IFERROR(Q67/Q20,0)</f>
        <v>0</v>
      </c>
      <c r="R119" s="3">
        <f t="shared" si="438"/>
        <v>2.564102564102564E-2</v>
      </c>
      <c r="S119" s="3">
        <f t="shared" ref="S119:T119" si="439">IFERROR(S67/S20,0)</f>
        <v>0.02</v>
      </c>
      <c r="T119" s="3">
        <f t="shared" si="439"/>
        <v>0.02</v>
      </c>
      <c r="U119" s="3">
        <f t="shared" ref="U119:V119" si="440">IFERROR(U67/U20,0)</f>
        <v>1.7241379310344827E-2</v>
      </c>
      <c r="V119" s="3">
        <f t="shared" si="440"/>
        <v>1.3698630136986301E-2</v>
      </c>
      <c r="W119" s="3">
        <f t="shared" ref="W119:X119" si="441">IFERROR(W67/W20,0)</f>
        <v>4.7058823529411764E-2</v>
      </c>
      <c r="X119" s="3">
        <f t="shared" si="441"/>
        <v>3.0534351145038167E-2</v>
      </c>
      <c r="Y119" s="3">
        <f t="shared" ref="Y119:Z119" si="442">IFERROR(Y67/Y20,0)</f>
        <v>4.1916167664670656E-2</v>
      </c>
      <c r="Z119" s="3">
        <f t="shared" si="442"/>
        <v>4.2780748663101602E-2</v>
      </c>
      <c r="AA119" s="3">
        <f t="shared" ref="AA119:AB119" si="443">IFERROR(AA67/AA20,0)</f>
        <v>4.4247787610619468E-2</v>
      </c>
      <c r="AB119" s="3">
        <f t="shared" si="443"/>
        <v>3.8314176245210725E-2</v>
      </c>
      <c r="AC119" s="3">
        <f t="shared" ref="AC119:AD119" si="444">IFERROR(AC67/AC20,0)</f>
        <v>3.3333333333333333E-2</v>
      </c>
      <c r="AD119" s="3">
        <f t="shared" si="444"/>
        <v>3.2069970845481049E-2</v>
      </c>
      <c r="AE119" s="3">
        <f t="shared" ref="AE119:AF119" si="445">IFERROR(AE67/AE20,0)</f>
        <v>3.1862745098039214E-2</v>
      </c>
      <c r="AF119" s="3">
        <f t="shared" si="445"/>
        <v>3.3557046979865772E-2</v>
      </c>
      <c r="AG119" s="3">
        <f t="shared" ref="AG119:AH119" si="446">IFERROR(AG67/AG20,0)</f>
        <v>3.3557046979865772E-2</v>
      </c>
      <c r="AH119" s="3">
        <f t="shared" si="446"/>
        <v>3.2520325203252036E-2</v>
      </c>
      <c r="AI119" s="3">
        <f t="shared" ref="AI119:AJ119" si="447">IFERROR(AI67/AI20,0)</f>
        <v>3.8095238095238099E-2</v>
      </c>
      <c r="AJ119" s="3">
        <f t="shared" si="447"/>
        <v>3.5897435897435895E-2</v>
      </c>
      <c r="AK119" s="3">
        <f t="shared" ref="AK119:AL119" si="448">IFERROR(AK67/AK20,0)</f>
        <v>4.71976401179941E-2</v>
      </c>
      <c r="AL119" s="3">
        <f t="shared" si="448"/>
        <v>4.6384720327421552E-2</v>
      </c>
      <c r="AM119" s="3">
        <f t="shared" ref="AM119:AN119" si="449">IFERROR(AM67/AM20,0)</f>
        <v>5.1075268817204304E-2</v>
      </c>
      <c r="AN119" s="3">
        <f t="shared" si="449"/>
        <v>5.7527539779681759E-2</v>
      </c>
      <c r="AO119" s="3">
        <f t="shared" ref="AO119:AP119" si="450">IFERROR(AO67/AO20,0)</f>
        <v>6.4804469273743018E-2</v>
      </c>
      <c r="AP119" s="3">
        <f t="shared" si="450"/>
        <v>6.7346938775510207E-2</v>
      </c>
      <c r="AQ119" s="3">
        <f t="shared" ref="AQ119:AR119" si="451">IFERROR(AQ67/AQ20,0)</f>
        <v>6.4705882352941183E-2</v>
      </c>
      <c r="AR119" s="3">
        <f t="shared" si="451"/>
        <v>6.4885496183206104E-2</v>
      </c>
      <c r="AS119" s="3">
        <f t="shared" ref="AS119:AT119" si="452">IFERROR(AS67/AS20,0)</f>
        <v>7.0212765957446813E-2</v>
      </c>
      <c r="AT119" s="3">
        <f t="shared" si="452"/>
        <v>7.4759945130315503E-2</v>
      </c>
      <c r="AU119" s="3">
        <f t="shared" ref="AU119:AV119" si="453">IFERROR(AU67/AU20,0)</f>
        <v>8.0687830687830683E-2</v>
      </c>
      <c r="AV119" s="3">
        <f t="shared" si="453"/>
        <v>8.4863837872070927E-2</v>
      </c>
      <c r="AW119" s="3">
        <f t="shared" ref="AW119:AX119" si="454">IFERROR(AW67/AW20,0)</f>
        <v>8.5956416464891036E-2</v>
      </c>
      <c r="AX119" s="3">
        <f t="shared" si="454"/>
        <v>8.8485536018150873E-2</v>
      </c>
      <c r="AY119" s="3">
        <f t="shared" ref="AY119:AZ119" si="455">IFERROR(AY67/AY20,0)</f>
        <v>9.3784078516902944E-2</v>
      </c>
      <c r="AZ119" s="3">
        <f t="shared" si="455"/>
        <v>9.8643006263048019E-2</v>
      </c>
      <c r="BA119" s="3">
        <f t="shared" ref="BA119:BB119" si="456">IFERROR(BA67/BA20,0)</f>
        <v>0.1003024193548387</v>
      </c>
      <c r="BB119" s="3">
        <f t="shared" si="456"/>
        <v>0.10152526215443279</v>
      </c>
      <c r="BC119" s="3">
        <f t="shared" ref="BC119:BD119" si="457">IFERROR(BC67/BC20,0)</f>
        <v>0.10378228782287822</v>
      </c>
      <c r="BD119" s="3">
        <f t="shared" si="457"/>
        <v>9.8511383537653235E-2</v>
      </c>
      <c r="BE119" s="3">
        <f t="shared" ref="BE119:BF119" si="458">IFERROR(BE67/BE20,0)</f>
        <v>0.1049097775912715</v>
      </c>
      <c r="BF119" s="3">
        <f t="shared" si="458"/>
        <v>0.10724519033974621</v>
      </c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108"/>
      <c r="BQ119" s="108"/>
      <c r="BS119">
        <f t="shared" si="49"/>
        <v>1.466412213740458</v>
      </c>
      <c r="BT119" t="str">
        <f t="shared" si="50"/>
        <v>Hungary</v>
      </c>
    </row>
    <row r="120" spans="2:72" x14ac:dyDescent="0.25">
      <c r="B120" t="str">
        <f t="shared" si="0"/>
        <v>Iceland</v>
      </c>
      <c r="D120" s="3">
        <f t="shared" ref="D120:L120" si="459">IFERROR(D68/D21,0)</f>
        <v>0</v>
      </c>
      <c r="E120" s="3">
        <f t="shared" si="459"/>
        <v>0</v>
      </c>
      <c r="F120" s="3">
        <f t="shared" si="459"/>
        <v>0</v>
      </c>
      <c r="G120" s="3">
        <f t="shared" si="459"/>
        <v>0</v>
      </c>
      <c r="H120" s="3">
        <f t="shared" si="459"/>
        <v>0</v>
      </c>
      <c r="I120" s="3">
        <f t="shared" si="459"/>
        <v>0</v>
      </c>
      <c r="J120" s="3">
        <f t="shared" si="459"/>
        <v>0</v>
      </c>
      <c r="K120" s="3">
        <f t="shared" si="459"/>
        <v>0</v>
      </c>
      <c r="L120" s="3">
        <f t="shared" si="459"/>
        <v>0</v>
      </c>
      <c r="M120" s="3">
        <f t="shared" ref="M120:N120" si="460">IFERROR(M68/M21,0)</f>
        <v>0</v>
      </c>
      <c r="N120" s="3">
        <f t="shared" si="460"/>
        <v>0</v>
      </c>
      <c r="O120" s="3">
        <f t="shared" ref="O120:P120" si="461">IFERROR(O68/O21,0)</f>
        <v>0</v>
      </c>
      <c r="P120" s="3">
        <f t="shared" si="461"/>
        <v>0</v>
      </c>
      <c r="Q120" s="3">
        <f t="shared" ref="Q120:R120" si="462">IFERROR(Q68/Q21,0)</f>
        <v>0</v>
      </c>
      <c r="R120" s="3">
        <f t="shared" si="462"/>
        <v>0</v>
      </c>
      <c r="S120" s="3">
        <f t="shared" ref="S120:T120" si="463">IFERROR(S68/S21,0)</f>
        <v>0</v>
      </c>
      <c r="T120" s="3">
        <f t="shared" si="463"/>
        <v>0</v>
      </c>
      <c r="U120" s="3">
        <f t="shared" ref="U120:V120" si="464">IFERROR(U68/U21,0)</f>
        <v>0</v>
      </c>
      <c r="V120" s="3">
        <f t="shared" si="464"/>
        <v>0</v>
      </c>
      <c r="W120" s="3">
        <f t="shared" ref="W120:X120" si="465">IFERROR(W68/W21,0)</f>
        <v>2.4449877750611247E-3</v>
      </c>
      <c r="X120" s="3">
        <f t="shared" si="465"/>
        <v>2.1141649048625794E-3</v>
      </c>
      <c r="Y120" s="3">
        <f t="shared" ref="Y120:Z120" si="466">IFERROR(Y68/Y21,0)</f>
        <v>1.7605633802816902E-3</v>
      </c>
      <c r="Z120" s="3">
        <f t="shared" si="466"/>
        <v>3.4013605442176869E-3</v>
      </c>
      <c r="AA120" s="3">
        <f t="shared" ref="AA120:AB120" si="467">IFERROR(AA68/AA21,0)</f>
        <v>3.0864197530864196E-3</v>
      </c>
      <c r="AB120" s="3">
        <f t="shared" si="467"/>
        <v>2.7137042062415195E-3</v>
      </c>
      <c r="AC120" s="3">
        <f t="shared" ref="AC120:AD120" si="468">IFERROR(AC68/AC21,0)</f>
        <v>2.4937655860349127E-3</v>
      </c>
      <c r="AD120" s="3">
        <f t="shared" si="468"/>
        <v>2.2471910112359553E-3</v>
      </c>
      <c r="AE120" s="3">
        <f t="shared" ref="AE120:AF120" si="469">IFERROR(AE68/AE21,0)</f>
        <v>2.0768431983385254E-3</v>
      </c>
      <c r="AF120" s="3">
        <f t="shared" si="469"/>
        <v>1.9607843137254902E-3</v>
      </c>
      <c r="AG120" s="3">
        <f t="shared" ref="AG120:AH120" si="470">IFERROR(AG68/AG21,0)</f>
        <v>1.841620626151013E-3</v>
      </c>
      <c r="AH120" s="3">
        <f t="shared" si="470"/>
        <v>1.762114537444934E-3</v>
      </c>
      <c r="AI120" s="3">
        <f t="shared" ref="AI120:AJ120" si="471">IFERROR(AI68/AI21,0)</f>
        <v>1.639344262295082E-3</v>
      </c>
      <c r="AJ120" s="3">
        <f t="shared" si="471"/>
        <v>3.0326004548900682E-3</v>
      </c>
      <c r="AK120" s="3">
        <f t="shared" ref="AK120:AL120" si="472">IFERROR(AK68/AK21,0)</f>
        <v>2.9325513196480938E-3</v>
      </c>
      <c r="AL120" s="3">
        <f t="shared" si="472"/>
        <v>2.8228652081863093E-3</v>
      </c>
      <c r="AM120" s="3">
        <f t="shared" ref="AM120:AN120" si="473">IFERROR(AM68/AM21,0)</f>
        <v>2.6917900403768506E-3</v>
      </c>
      <c r="AN120" s="3">
        <f t="shared" si="473"/>
        <v>3.8412291933418692E-3</v>
      </c>
      <c r="AO120" s="3">
        <f t="shared" ref="AO120:AP120" si="474">IFERROR(AO68/AO21,0)</f>
        <v>3.7831021437578815E-3</v>
      </c>
      <c r="AP120" s="3">
        <f t="shared" si="474"/>
        <v>3.7128712871287127E-3</v>
      </c>
      <c r="AQ120" s="3">
        <f t="shared" ref="AQ120:AR120" si="475">IFERROR(AQ68/AQ21,0)</f>
        <v>3.6407766990291263E-3</v>
      </c>
      <c r="AR120" s="3">
        <f t="shared" si="475"/>
        <v>4.1791044776119399E-3</v>
      </c>
      <c r="AS120" s="3">
        <f t="shared" ref="AS120:AT120" si="476">IFERROR(AS68/AS21,0)</f>
        <v>4.7365304914150381E-3</v>
      </c>
      <c r="AT120" s="3">
        <f t="shared" si="476"/>
        <v>4.7031158142269254E-3</v>
      </c>
      <c r="AU120" s="3">
        <f t="shared" ref="AU120:AV120" si="477">IFERROR(AU68/AU21,0)</f>
        <v>4.6756282875511394E-3</v>
      </c>
      <c r="AV120" s="3">
        <f t="shared" si="477"/>
        <v>4.6511627906976744E-3</v>
      </c>
      <c r="AW120" s="3">
        <f t="shared" ref="AW120:AX120" si="478">IFERROR(AW68/AW21,0)</f>
        <v>4.6323103647944409E-3</v>
      </c>
      <c r="AX120" s="3">
        <f t="shared" si="478"/>
        <v>4.6003450258769408E-3</v>
      </c>
      <c r="AY120" s="3">
        <f t="shared" ref="AY120:AZ120" si="479">IFERROR(AY68/AY21,0)</f>
        <v>4.5610034207525657E-3</v>
      </c>
      <c r="AZ120" s="3">
        <f t="shared" si="479"/>
        <v>5.1136363636363636E-3</v>
      </c>
      <c r="BA120" s="3">
        <f t="shared" ref="BA120:BB120" si="480">IFERROR(BA68/BA21,0)</f>
        <v>5.0818746470920381E-3</v>
      </c>
      <c r="BB120" s="3">
        <f t="shared" si="480"/>
        <v>5.6401579244218835E-3</v>
      </c>
      <c r="BC120" s="3">
        <f t="shared" ref="BC120:BD120" si="481">IFERROR(BC68/BC21,0)</f>
        <v>5.6242969628796397E-3</v>
      </c>
      <c r="BD120" s="3">
        <f t="shared" si="481"/>
        <v>5.6022408963585435E-3</v>
      </c>
      <c r="BE120" s="3">
        <f t="shared" ref="BE120:BF120" si="482">IFERROR(BE68/BE21,0)</f>
        <v>5.5897149245388482E-3</v>
      </c>
      <c r="BF120" s="3">
        <f t="shared" si="482"/>
        <v>5.5897149245388482E-3</v>
      </c>
      <c r="BG120" s="108"/>
      <c r="BH120" s="108"/>
      <c r="BI120" s="108"/>
      <c r="BJ120" s="108"/>
      <c r="BK120" s="108"/>
      <c r="BL120" s="108"/>
      <c r="BM120" s="108"/>
      <c r="BN120" s="108"/>
      <c r="BO120" s="108"/>
      <c r="BP120" s="108"/>
      <c r="BQ120" s="108"/>
      <c r="BS120">
        <f t="shared" si="49"/>
        <v>1.3540298507462687</v>
      </c>
      <c r="BT120" t="str">
        <f t="shared" si="50"/>
        <v>Iceland</v>
      </c>
    </row>
    <row r="121" spans="2:72" x14ac:dyDescent="0.25">
      <c r="B121" t="str">
        <f t="shared" si="0"/>
        <v>Ireland</v>
      </c>
      <c r="D121" s="3">
        <f t="shared" ref="D121:L121" si="483">IFERROR(D69/D22,0)</f>
        <v>0</v>
      </c>
      <c r="E121" s="3">
        <f t="shared" si="483"/>
        <v>0</v>
      </c>
      <c r="F121" s="3">
        <f t="shared" si="483"/>
        <v>0</v>
      </c>
      <c r="G121" s="3">
        <f t="shared" si="483"/>
        <v>0</v>
      </c>
      <c r="H121" s="3">
        <f t="shared" si="483"/>
        <v>0</v>
      </c>
      <c r="I121" s="3">
        <f t="shared" si="483"/>
        <v>0</v>
      </c>
      <c r="J121" s="3">
        <f t="shared" si="483"/>
        <v>0</v>
      </c>
      <c r="K121" s="3">
        <f t="shared" si="483"/>
        <v>0</v>
      </c>
      <c r="L121" s="3">
        <f t="shared" si="483"/>
        <v>0</v>
      </c>
      <c r="M121" s="3">
        <f t="shared" ref="M121:N121" si="484">IFERROR(M69/M22,0)</f>
        <v>0</v>
      </c>
      <c r="N121" s="3">
        <f t="shared" si="484"/>
        <v>2.3255813953488372E-2</v>
      </c>
      <c r="O121" s="3">
        <f t="shared" ref="O121:P121" si="485">IFERROR(O69/O22,0)</f>
        <v>1.4285714285714285E-2</v>
      </c>
      <c r="P121" s="3">
        <f t="shared" si="485"/>
        <v>1.1111111111111112E-2</v>
      </c>
      <c r="Q121" s="3">
        <f t="shared" ref="Q121:R121" si="486">IFERROR(Q69/Q22,0)</f>
        <v>1.5503875968992248E-2</v>
      </c>
      <c r="R121" s="3">
        <f t="shared" si="486"/>
        <v>1.1834319526627219E-2</v>
      </c>
      <c r="S121" s="3">
        <f t="shared" ref="S121:T121" si="487">IFERROR(S69/S22,0)</f>
        <v>8.9686098654708519E-3</v>
      </c>
      <c r="T121" s="3">
        <f t="shared" si="487"/>
        <v>6.8493150684931503E-3</v>
      </c>
      <c r="U121" s="3">
        <f t="shared" ref="U121:V121" si="488">IFERROR(U69/U22,0)</f>
        <v>6.8493150684931503E-3</v>
      </c>
      <c r="V121" s="3">
        <f t="shared" si="488"/>
        <v>5.3859964093357273E-3</v>
      </c>
      <c r="W121" s="3">
        <f t="shared" ref="W121:X121" si="489">IFERROR(W69/W22,0)</f>
        <v>4.3923865300146414E-3</v>
      </c>
      <c r="X121" s="3">
        <f t="shared" si="489"/>
        <v>3.821656050955414E-3</v>
      </c>
      <c r="Y121" s="3">
        <f t="shared" ref="Y121:Z121" si="490">IFERROR(Y69/Y22,0)</f>
        <v>4.4150110375275938E-3</v>
      </c>
      <c r="Z121" s="3">
        <f t="shared" si="490"/>
        <v>5.3333333333333332E-3</v>
      </c>
      <c r="AA121" s="3">
        <f t="shared" ref="AA121:AB121" si="491">IFERROR(AA69/AA22,0)</f>
        <v>5.2671181339352894E-3</v>
      </c>
      <c r="AB121" s="3">
        <f t="shared" si="491"/>
        <v>5.7544757033248083E-3</v>
      </c>
      <c r="AC121" s="3">
        <f t="shared" ref="AC121:AD121" si="492">IFERROR(AC69/AC22,0)</f>
        <v>1.0445299615173173E-2</v>
      </c>
      <c r="AD121" s="3">
        <f t="shared" si="492"/>
        <v>1.0372465818010372E-2</v>
      </c>
      <c r="AE121" s="3">
        <f t="shared" ref="AE121:AF121" si="493">IFERROR(AE69/AE22,0)</f>
        <v>1.4906832298136646E-2</v>
      </c>
      <c r="AF121" s="3">
        <f t="shared" si="493"/>
        <v>1.7590822179732315E-2</v>
      </c>
      <c r="AG121" s="3">
        <f t="shared" ref="AG121:AH121" si="494">IFERROR(AG69/AG22,0)</f>
        <v>1.8556701030927835E-2</v>
      </c>
      <c r="AH121" s="3">
        <f t="shared" si="494"/>
        <v>2.1947449768160741E-2</v>
      </c>
      <c r="AI121" s="3">
        <f t="shared" ref="AI121:AJ121" si="495">IFERROR(AI69/AI22,0)</f>
        <v>2.465912387583406E-2</v>
      </c>
      <c r="AJ121" s="3">
        <f t="shared" si="495"/>
        <v>2.5461158742530528E-2</v>
      </c>
      <c r="AK121" s="3">
        <f t="shared" ref="AK121:AL121" si="496">IFERROR(AK69/AK22,0)</f>
        <v>2.8083313831032061E-2</v>
      </c>
      <c r="AL121" s="3">
        <f t="shared" si="496"/>
        <v>2.9756733275412686E-2</v>
      </c>
      <c r="AM121" s="3">
        <f t="shared" ref="AM121:AN121" si="497">IFERROR(AM69/AM22,0)</f>
        <v>3.0913715515554687E-2</v>
      </c>
      <c r="AN121" s="3">
        <f t="shared" si="497"/>
        <v>3.2438478747203577E-2</v>
      </c>
      <c r="AO121" s="3">
        <f t="shared" ref="AO121:AP121" si="498">IFERROR(AO69/AO22,0)</f>
        <v>3.678402522333158E-2</v>
      </c>
      <c r="AP121" s="3">
        <f t="shared" si="498"/>
        <v>3.7757069408740358E-2</v>
      </c>
      <c r="AQ121" s="3">
        <f t="shared" ref="AQ121:AR121" si="499">IFERROR(AQ69/AQ22,0)</f>
        <v>3.5574191803056945E-2</v>
      </c>
      <c r="AR121" s="3">
        <f t="shared" si="499"/>
        <v>3.5480281864260103E-2</v>
      </c>
      <c r="AS121" s="3">
        <f t="shared" ref="AS121:AT121" si="500">IFERROR(AS69/AS22,0)</f>
        <v>3.5842293906810034E-2</v>
      </c>
      <c r="AT121" s="3">
        <f t="shared" si="500"/>
        <v>3.4593474883480059E-2</v>
      </c>
      <c r="AU121" s="3">
        <f t="shared" ref="AU121:AV121" si="501">IFERROR(AU69/AU22,0)</f>
        <v>3.4281957358880434E-2</v>
      </c>
      <c r="AV121" s="3">
        <f t="shared" si="501"/>
        <v>3.5368934576182592E-2</v>
      </c>
      <c r="AW121" s="3">
        <f t="shared" ref="AW121:AX121" si="502">IFERROR(AW69/AW22,0)</f>
        <v>3.5386945086474851E-2</v>
      </c>
      <c r="AX121" s="3">
        <f t="shared" si="502"/>
        <v>3.6621204129304495E-2</v>
      </c>
      <c r="AY121" s="3">
        <f t="shared" ref="AY121:AZ121" si="503">IFERROR(AY69/AY22,0)</f>
        <v>3.7911301859799712E-2</v>
      </c>
      <c r="AZ121" s="3">
        <f t="shared" si="503"/>
        <v>3.8690879522970595E-2</v>
      </c>
      <c r="BA121" s="3">
        <f t="shared" ref="BA121:BB121" si="504">IFERROR(BA69/BA22,0)</f>
        <v>3.9997377221165822E-2</v>
      </c>
      <c r="BB121" s="3">
        <f t="shared" si="504"/>
        <v>4.3892154357270639E-2</v>
      </c>
      <c r="BC121" s="3">
        <f t="shared" ref="BC121:BD121" si="505">IFERROR(BC69/BC22,0)</f>
        <v>4.5511221945137161E-2</v>
      </c>
      <c r="BD121" s="3">
        <f t="shared" si="505"/>
        <v>4.6128006718253255E-2</v>
      </c>
      <c r="BE121" s="3">
        <f t="shared" ref="BE121:BF121" si="506">IFERROR(BE69/BE22,0)</f>
        <v>4.5095700573635489E-2</v>
      </c>
      <c r="BF121" s="3">
        <f t="shared" si="506"/>
        <v>4.5589529256489222E-2</v>
      </c>
      <c r="BG121" s="108"/>
      <c r="BH121" s="108"/>
      <c r="BI121" s="108"/>
      <c r="BJ121" s="108"/>
      <c r="BK121" s="108"/>
      <c r="BL121" s="108"/>
      <c r="BM121" s="108"/>
      <c r="BN121" s="108"/>
      <c r="BO121" s="108"/>
      <c r="BP121" s="108"/>
      <c r="BQ121" s="108"/>
      <c r="BS121">
        <f t="shared" si="49"/>
        <v>6.7361849425145257</v>
      </c>
      <c r="BT121" t="str">
        <f t="shared" si="50"/>
        <v>Ireland</v>
      </c>
    </row>
    <row r="122" spans="2:72" x14ac:dyDescent="0.25">
      <c r="B122" t="str">
        <f t="shared" si="0"/>
        <v>Israel</v>
      </c>
      <c r="D122" s="3">
        <f t="shared" ref="D122:L122" si="507">IFERROR(D70/D23,0)</f>
        <v>0</v>
      </c>
      <c r="E122" s="3">
        <f t="shared" si="507"/>
        <v>0</v>
      </c>
      <c r="F122" s="3">
        <f t="shared" si="507"/>
        <v>0</v>
      </c>
      <c r="G122" s="3">
        <f t="shared" si="507"/>
        <v>0</v>
      </c>
      <c r="H122" s="3">
        <f t="shared" si="507"/>
        <v>0</v>
      </c>
      <c r="I122" s="3">
        <f t="shared" si="507"/>
        <v>0</v>
      </c>
      <c r="J122" s="3">
        <f t="shared" si="507"/>
        <v>0</v>
      </c>
      <c r="K122" s="3">
        <f t="shared" si="507"/>
        <v>0</v>
      </c>
      <c r="L122" s="3">
        <f t="shared" si="507"/>
        <v>0</v>
      </c>
      <c r="M122" s="3">
        <f t="shared" ref="M122:N122" si="508">IFERROR(M70/M23,0)</f>
        <v>0</v>
      </c>
      <c r="N122" s="3">
        <f t="shared" si="508"/>
        <v>0</v>
      </c>
      <c r="O122" s="3">
        <f t="shared" ref="O122:P122" si="509">IFERROR(O70/O23,0)</f>
        <v>0</v>
      </c>
      <c r="P122" s="3">
        <f t="shared" si="509"/>
        <v>0</v>
      </c>
      <c r="Q122" s="3">
        <f t="shared" ref="Q122:R122" si="510">IFERROR(Q70/Q23,0)</f>
        <v>0</v>
      </c>
      <c r="R122" s="3">
        <f t="shared" si="510"/>
        <v>0</v>
      </c>
      <c r="S122" s="3">
        <f t="shared" ref="S122:T122" si="511">IFERROR(S70/S23,0)</f>
        <v>0</v>
      </c>
      <c r="T122" s="3">
        <f t="shared" si="511"/>
        <v>0</v>
      </c>
      <c r="U122" s="3">
        <f t="shared" ref="U122:V122" si="512">IFERROR(U70/U23,0)</f>
        <v>0</v>
      </c>
      <c r="V122" s="3">
        <f t="shared" si="512"/>
        <v>0</v>
      </c>
      <c r="W122" s="3">
        <f t="shared" ref="W122:X122" si="513">IFERROR(W70/W23,0)</f>
        <v>1.4044943820224719E-3</v>
      </c>
      <c r="X122" s="3">
        <f t="shared" si="513"/>
        <v>1.1325028312570782E-3</v>
      </c>
      <c r="Y122" s="3">
        <f t="shared" ref="Y122:Z122" si="514">IFERROR(Y70/Y23,0)</f>
        <v>9.3370681605975728E-4</v>
      </c>
      <c r="Z122" s="3">
        <f t="shared" si="514"/>
        <v>8.0775444264943462E-4</v>
      </c>
      <c r="AA122" s="3">
        <f t="shared" ref="AA122:AB122" si="515">IFERROR(AA70/AA23,0)</f>
        <v>2.304147465437788E-3</v>
      </c>
      <c r="AB122" s="3">
        <f t="shared" si="515"/>
        <v>2.1105951878429719E-3</v>
      </c>
      <c r="AC122" s="3">
        <f t="shared" ref="AC122:AD122" si="516">IFERROR(AC70/AC23,0)</f>
        <v>3.2948929159802307E-3</v>
      </c>
      <c r="AD122" s="3">
        <f t="shared" si="516"/>
        <v>3.4682080924855491E-3</v>
      </c>
      <c r="AE122" s="3">
        <f t="shared" ref="AE122:AF122" si="517">IFERROR(AE70/AE23,0)</f>
        <v>2.0957309184993531E-2</v>
      </c>
      <c r="AF122" s="3">
        <f t="shared" si="517"/>
        <v>3.5319048740287263E-3</v>
      </c>
      <c r="AG122" s="3">
        <f t="shared" ref="AG122:AH122" si="518">IFERROR(AG70/AG23,0)</f>
        <v>3.5189401780169739E-3</v>
      </c>
      <c r="AH122" s="3">
        <f t="shared" si="518"/>
        <v>4.094365373367128E-3</v>
      </c>
      <c r="AI122" s="3">
        <f t="shared" ref="AI122:AJ122" si="519">IFERROR(AI70/AI23,0)</f>
        <v>3.75603648721159E-3</v>
      </c>
      <c r="AJ122" s="3">
        <f t="shared" si="519"/>
        <v>4.6691354049267428E-3</v>
      </c>
      <c r="AK122" s="3">
        <f t="shared" ref="AK122:AL122" si="520">IFERROR(AK70/AK23,0)</f>
        <v>5.1209103840682791E-3</v>
      </c>
      <c r="AL122" s="3">
        <f t="shared" si="520"/>
        <v>5.5343259981552248E-3</v>
      </c>
      <c r="AM122" s="3">
        <f t="shared" ref="AM122:AN122" si="521">IFERROR(AM70/AM23,0)</f>
        <v>5.7370915440259412E-3</v>
      </c>
      <c r="AN122" s="3">
        <f t="shared" si="521"/>
        <v>6.0387875972593196E-3</v>
      </c>
      <c r="AO122" s="3">
        <f t="shared" ref="AO122:AP122" si="522">IFERROR(AO70/AO23,0)</f>
        <v>7.5499787324542749E-3</v>
      </c>
      <c r="AP122" s="3">
        <f t="shared" si="522"/>
        <v>7.5499787324542749E-3</v>
      </c>
      <c r="AQ122" s="3">
        <f t="shared" ref="AQ122:AR122" si="523">IFERROR(AQ70/AQ23,0)</f>
        <v>8.0984110712455145E-3</v>
      </c>
      <c r="AR122" s="3">
        <f t="shared" si="523"/>
        <v>9.1134224863793963E-3</v>
      </c>
      <c r="AS122" s="3">
        <f t="shared" ref="AS122:AT122" si="524">IFERROR(AS70/AS23,0)</f>
        <v>9.1211401425178151E-3</v>
      </c>
      <c r="AT122" s="3">
        <f t="shared" si="524"/>
        <v>9.4686523257951835E-3</v>
      </c>
      <c r="AU122" s="3">
        <f t="shared" ref="AU122:AV122" si="525">IFERROR(AU70/AU23,0)</f>
        <v>9.7908322207387634E-3</v>
      </c>
      <c r="AV122" s="3">
        <f t="shared" si="525"/>
        <v>9.8584428715874622E-3</v>
      </c>
      <c r="AW122" s="3">
        <f t="shared" ref="AW122:AX122" si="526">IFERROR(AW70/AW23,0)</f>
        <v>1.0327868852459017E-2</v>
      </c>
      <c r="AX122" s="3">
        <f t="shared" si="526"/>
        <v>1.1119053292033993E-2</v>
      </c>
      <c r="AY122" s="3">
        <f t="shared" ref="AY122:AZ122" si="527">IFERROR(AY70/AY23,0)</f>
        <v>1.1513029949436017E-2</v>
      </c>
      <c r="AZ122" s="3">
        <f t="shared" si="527"/>
        <v>1.2054627298390174E-2</v>
      </c>
      <c r="BA122" s="3">
        <f t="shared" ref="BA122:BB122" si="528">IFERROR(BA70/BA23,0)</f>
        <v>1.2797485406376291E-2</v>
      </c>
      <c r="BB122" s="3">
        <f t="shared" si="528"/>
        <v>1.3037527911834618E-2</v>
      </c>
      <c r="BC122" s="3">
        <f t="shared" ref="BC122:BD122" si="529">IFERROR(BC70/BC23,0)</f>
        <v>1.3197532635202984E-2</v>
      </c>
      <c r="BD122" s="3">
        <f t="shared" si="529"/>
        <v>1.303628086632639E-2</v>
      </c>
      <c r="BE122" s="3">
        <f t="shared" ref="BE122:BF122" si="530">IFERROR(BE70/BE23,0)</f>
        <v>1.2970343849219752E-2</v>
      </c>
      <c r="BF122" s="3">
        <f t="shared" si="530"/>
        <v>1.2909236092627096E-2</v>
      </c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S122">
        <f t="shared" si="49"/>
        <v>3.9552253590886579</v>
      </c>
      <c r="BT122" t="str">
        <f t="shared" si="50"/>
        <v>Israel</v>
      </c>
    </row>
    <row r="123" spans="2:72" x14ac:dyDescent="0.25">
      <c r="B123" t="str">
        <f t="shared" si="0"/>
        <v>Latvia</v>
      </c>
      <c r="D123" s="3">
        <f t="shared" ref="D123:L123" si="531">IFERROR(D71/D24,0)</f>
        <v>0</v>
      </c>
      <c r="E123" s="3">
        <f t="shared" si="531"/>
        <v>0</v>
      </c>
      <c r="F123" s="3">
        <f t="shared" si="531"/>
        <v>0</v>
      </c>
      <c r="G123" s="3">
        <f t="shared" si="531"/>
        <v>0</v>
      </c>
      <c r="H123" s="3">
        <f t="shared" si="531"/>
        <v>0</v>
      </c>
      <c r="I123" s="3">
        <f t="shared" si="531"/>
        <v>0</v>
      </c>
      <c r="J123" s="3">
        <f t="shared" si="531"/>
        <v>0</v>
      </c>
      <c r="K123" s="3">
        <f t="shared" si="531"/>
        <v>0</v>
      </c>
      <c r="L123" s="3">
        <f t="shared" si="531"/>
        <v>0</v>
      </c>
      <c r="M123" s="3">
        <f t="shared" ref="M123:N123" si="532">IFERROR(M71/M24,0)</f>
        <v>0</v>
      </c>
      <c r="N123" s="3">
        <f t="shared" si="532"/>
        <v>0</v>
      </c>
      <c r="O123" s="3">
        <f t="shared" ref="O123:P123" si="533">IFERROR(O71/O24,0)</f>
        <v>0</v>
      </c>
      <c r="P123" s="3">
        <f t="shared" si="533"/>
        <v>0</v>
      </c>
      <c r="Q123" s="3">
        <f t="shared" ref="Q123:R123" si="534">IFERROR(Q71/Q24,0)</f>
        <v>0</v>
      </c>
      <c r="R123" s="3">
        <f t="shared" si="534"/>
        <v>0</v>
      </c>
      <c r="S123" s="3">
        <f t="shared" ref="S123:T123" si="535">IFERROR(S71/S24,0)</f>
        <v>0</v>
      </c>
      <c r="T123" s="3">
        <f t="shared" si="535"/>
        <v>0</v>
      </c>
      <c r="U123" s="3">
        <f t="shared" ref="U123:V123" si="536">IFERROR(U71/U24,0)</f>
        <v>0</v>
      </c>
      <c r="V123" s="3">
        <f t="shared" si="536"/>
        <v>0</v>
      </c>
      <c r="W123" s="3">
        <f t="shared" ref="W123:X123" si="537">IFERROR(W71/W24,0)</f>
        <v>0</v>
      </c>
      <c r="X123" s="3">
        <f t="shared" si="537"/>
        <v>0</v>
      </c>
      <c r="Y123" s="3">
        <f t="shared" ref="Y123:Z123" si="538">IFERROR(Y71/Y24,0)</f>
        <v>0</v>
      </c>
      <c r="Z123" s="3">
        <f t="shared" si="538"/>
        <v>0</v>
      </c>
      <c r="AA123" s="3">
        <f t="shared" ref="AA123:AB123" si="539">IFERROR(AA71/AA24,0)</f>
        <v>0</v>
      </c>
      <c r="AB123" s="3">
        <f t="shared" si="539"/>
        <v>0</v>
      </c>
      <c r="AC123" s="3">
        <f t="shared" ref="AC123:AD123" si="540">IFERROR(AC71/AC24,0)</f>
        <v>0</v>
      </c>
      <c r="AD123" s="3">
        <f t="shared" si="540"/>
        <v>0</v>
      </c>
      <c r="AE123" s="3">
        <f t="shared" ref="AE123:AF123" si="541">IFERROR(AE71/AE24,0)</f>
        <v>0</v>
      </c>
      <c r="AF123" s="3">
        <f t="shared" si="541"/>
        <v>0</v>
      </c>
      <c r="AG123" s="3">
        <f t="shared" ref="AG123:AH123" si="542">IFERROR(AG71/AG24,0)</f>
        <v>0</v>
      </c>
      <c r="AH123" s="3">
        <f t="shared" si="542"/>
        <v>0</v>
      </c>
      <c r="AI123" s="3">
        <f t="shared" ref="AI123:AJ123" si="543">IFERROR(AI71/AI24,0)</f>
        <v>0</v>
      </c>
      <c r="AJ123" s="3">
        <f t="shared" si="543"/>
        <v>0</v>
      </c>
      <c r="AK123" s="3">
        <f t="shared" ref="AK123:AL123" si="544">IFERROR(AK71/AK24,0)</f>
        <v>2.0283975659229209E-3</v>
      </c>
      <c r="AL123" s="3">
        <f t="shared" si="544"/>
        <v>1.9646365422396855E-3</v>
      </c>
      <c r="AM123" s="3">
        <f t="shared" ref="AM123:AN123" si="545">IFERROR(AM71/AM24,0)</f>
        <v>1.876172607879925E-3</v>
      </c>
      <c r="AN123" s="3">
        <f t="shared" si="545"/>
        <v>1.8450184501845018E-3</v>
      </c>
      <c r="AO123" s="3">
        <f t="shared" ref="AO123:AP123" si="546">IFERROR(AO71/AO24,0)</f>
        <v>3.6496350364963502E-3</v>
      </c>
      <c r="AP123" s="3">
        <f t="shared" si="546"/>
        <v>3.4662045060658577E-3</v>
      </c>
      <c r="AQ123" s="3">
        <f t="shared" ref="AQ123:AR123" si="547">IFERROR(AQ71/AQ24,0)</f>
        <v>3.3955857385398981E-3</v>
      </c>
      <c r="AR123" s="3">
        <f t="shared" si="547"/>
        <v>3.2679738562091504E-3</v>
      </c>
      <c r="AS123" s="3">
        <f t="shared" ref="AS123:AT123" si="548">IFERROR(AS71/AS24,0)</f>
        <v>4.7619047619047623E-3</v>
      </c>
      <c r="AT123" s="3">
        <f t="shared" si="548"/>
        <v>7.6804915514592934E-3</v>
      </c>
      <c r="AU123" s="3">
        <f t="shared" ref="AU123:AV123" si="549">IFERROR(AU71/AU24,0)</f>
        <v>7.6335877862595417E-3</v>
      </c>
      <c r="AV123" s="3">
        <f t="shared" si="549"/>
        <v>7.6103500761035003E-3</v>
      </c>
      <c r="AW123" s="3">
        <f t="shared" ref="AW123:AX123" si="550">IFERROR(AW71/AW24,0)</f>
        <v>7.5075075075075074E-3</v>
      </c>
      <c r="AX123" s="3">
        <f t="shared" si="550"/>
        <v>7.4074074074074077E-3</v>
      </c>
      <c r="AY123" s="3">
        <f t="shared" ref="AY123:AZ123" si="551">IFERROR(AY71/AY24,0)</f>
        <v>7.331378299120235E-3</v>
      </c>
      <c r="AZ123" s="3">
        <f t="shared" si="551"/>
        <v>7.0224719101123594E-3</v>
      </c>
      <c r="BA123" s="3">
        <f t="shared" ref="BA123:BB123" si="552">IFERROR(BA71/BA24,0)</f>
        <v>6.8775790921595595E-3</v>
      </c>
      <c r="BB123" s="3">
        <f t="shared" si="552"/>
        <v>6.7658998646820028E-3</v>
      </c>
      <c r="BC123" s="3">
        <f t="shared" ref="BC123:BD123" si="553">IFERROR(BC71/BC24,0)</f>
        <v>1.2032085561497326E-2</v>
      </c>
      <c r="BD123" s="3">
        <f t="shared" si="553"/>
        <v>1.4454664914586071E-2</v>
      </c>
      <c r="BE123" s="3">
        <f t="shared" ref="BE123:BF123" si="554">IFERROR(BE71/BE24,0)</f>
        <v>1.4138817480719794E-2</v>
      </c>
      <c r="BF123" s="3">
        <f t="shared" si="554"/>
        <v>1.5306122448979591E-2</v>
      </c>
      <c r="BG123" s="108"/>
      <c r="BH123" s="108"/>
      <c r="BI123" s="108"/>
      <c r="BJ123" s="108"/>
      <c r="BK123" s="108"/>
      <c r="BL123" s="108"/>
      <c r="BM123" s="108"/>
      <c r="BN123" s="108"/>
      <c r="BO123" s="108"/>
      <c r="BP123" s="108"/>
      <c r="BQ123" s="108"/>
      <c r="BS123" t="e">
        <f t="shared" si="49"/>
        <v>#DIV/0!</v>
      </c>
      <c r="BT123" t="str">
        <f t="shared" si="50"/>
        <v>Latvia</v>
      </c>
    </row>
    <row r="124" spans="2:72" x14ac:dyDescent="0.25">
      <c r="B124" t="str">
        <f t="shared" si="0"/>
        <v>Liechtenstein</v>
      </c>
      <c r="D124" s="3">
        <f t="shared" ref="D124:L124" si="555">IFERROR(D72/D25,0)</f>
        <v>0</v>
      </c>
      <c r="E124" s="3">
        <f t="shared" si="555"/>
        <v>0</v>
      </c>
      <c r="F124" s="3">
        <f t="shared" si="555"/>
        <v>0</v>
      </c>
      <c r="G124" s="3">
        <f t="shared" si="555"/>
        <v>0</v>
      </c>
      <c r="H124" s="3">
        <f t="shared" si="555"/>
        <v>0</v>
      </c>
      <c r="I124" s="3">
        <f t="shared" si="555"/>
        <v>0</v>
      </c>
      <c r="J124" s="3">
        <f t="shared" si="555"/>
        <v>0</v>
      </c>
      <c r="K124" s="3">
        <f t="shared" si="555"/>
        <v>0</v>
      </c>
      <c r="L124" s="3">
        <f t="shared" si="555"/>
        <v>0</v>
      </c>
      <c r="M124" s="3">
        <f t="shared" ref="M124:N124" si="556">IFERROR(M72/M25,0)</f>
        <v>0</v>
      </c>
      <c r="N124" s="3">
        <f t="shared" si="556"/>
        <v>0</v>
      </c>
      <c r="O124" s="3">
        <f t="shared" ref="O124:P124" si="557">IFERROR(O72/O25,0)</f>
        <v>0</v>
      </c>
      <c r="P124" s="3">
        <f t="shared" si="557"/>
        <v>0</v>
      </c>
      <c r="Q124" s="3">
        <f t="shared" ref="Q124:R124" si="558">IFERROR(Q72/Q25,0)</f>
        <v>0</v>
      </c>
      <c r="R124" s="3">
        <f t="shared" si="558"/>
        <v>0</v>
      </c>
      <c r="S124" s="3">
        <f t="shared" ref="S124:T124" si="559">IFERROR(S72/S25,0)</f>
        <v>0</v>
      </c>
      <c r="T124" s="3">
        <f t="shared" si="559"/>
        <v>0</v>
      </c>
      <c r="U124" s="3">
        <f t="shared" ref="U124:V124" si="560">IFERROR(U72/U25,0)</f>
        <v>0</v>
      </c>
      <c r="V124" s="3">
        <f t="shared" si="560"/>
        <v>0</v>
      </c>
      <c r="W124" s="3">
        <f t="shared" ref="W124:X124" si="561">IFERROR(W72/W25,0)</f>
        <v>0</v>
      </c>
      <c r="X124" s="3">
        <f t="shared" si="561"/>
        <v>0</v>
      </c>
      <c r="Y124" s="3">
        <f t="shared" ref="Y124:Z124" si="562">IFERROR(Y72/Y25,0)</f>
        <v>0</v>
      </c>
      <c r="Z124" s="3">
        <f t="shared" si="562"/>
        <v>0</v>
      </c>
      <c r="AA124" s="3">
        <f t="shared" ref="AA124:AB124" si="563">IFERROR(AA72/AA25,0)</f>
        <v>0</v>
      </c>
      <c r="AB124" s="3">
        <f t="shared" si="563"/>
        <v>0</v>
      </c>
      <c r="AC124" s="3">
        <f t="shared" ref="AC124:AD124" si="564">IFERROR(AC72/AC25,0)</f>
        <v>0</v>
      </c>
      <c r="AD124" s="3">
        <f t="shared" si="564"/>
        <v>0</v>
      </c>
      <c r="AE124" s="3">
        <f t="shared" ref="AE124:AF124" si="565">IFERROR(AE72/AE25,0)</f>
        <v>0</v>
      </c>
      <c r="AF124" s="3">
        <f t="shared" si="565"/>
        <v>0</v>
      </c>
      <c r="AG124" s="3">
        <f t="shared" ref="AG124:AH124" si="566">IFERROR(AG72/AG25,0)</f>
        <v>0</v>
      </c>
      <c r="AH124" s="3">
        <f t="shared" si="566"/>
        <v>0</v>
      </c>
      <c r="AI124" s="3">
        <f t="shared" ref="AI124:AJ124" si="567">IFERROR(AI72/AI25,0)</f>
        <v>0</v>
      </c>
      <c r="AJ124" s="3">
        <f t="shared" si="567"/>
        <v>0</v>
      </c>
      <c r="AK124" s="3">
        <f t="shared" ref="AK124:AL124" si="568">IFERROR(AK72/AK25,0)</f>
        <v>0</v>
      </c>
      <c r="AL124" s="3">
        <f t="shared" si="568"/>
        <v>1.2987012987012988E-2</v>
      </c>
      <c r="AM124" s="3">
        <f t="shared" ref="AM124:AN124" si="569">IFERROR(AM72/AM25,0)</f>
        <v>1.282051282051282E-2</v>
      </c>
      <c r="AN124" s="3">
        <f t="shared" si="569"/>
        <v>1.282051282051282E-2</v>
      </c>
      <c r="AO124" s="3">
        <f t="shared" ref="AO124:AP124" si="570">IFERROR(AO72/AO25,0)</f>
        <v>1.282051282051282E-2</v>
      </c>
      <c r="AP124" s="3">
        <f t="shared" si="570"/>
        <v>1.2658227848101266E-2</v>
      </c>
      <c r="AQ124" s="3">
        <f t="shared" ref="AQ124:AR124" si="571">IFERROR(AQ72/AQ25,0)</f>
        <v>1.2658227848101266E-2</v>
      </c>
      <c r="AR124" s="3">
        <f t="shared" si="571"/>
        <v>1.2500000000000001E-2</v>
      </c>
      <c r="AS124" s="3">
        <f t="shared" ref="AS124:AT124" si="572">IFERROR(AS72/AS25,0)</f>
        <v>1.2500000000000001E-2</v>
      </c>
      <c r="AT124" s="3">
        <f t="shared" si="572"/>
        <v>1.2500000000000001E-2</v>
      </c>
      <c r="AU124" s="3">
        <f t="shared" ref="AU124:AV124" si="573">IFERROR(AU72/AU25,0)</f>
        <v>1.2500000000000001E-2</v>
      </c>
      <c r="AV124" s="3">
        <f t="shared" si="573"/>
        <v>1.2345679012345678E-2</v>
      </c>
      <c r="AW124" s="3">
        <f t="shared" ref="AW124:AX124" si="574">IFERROR(AW72/AW25,0)</f>
        <v>1.2345679012345678E-2</v>
      </c>
      <c r="AX124" s="3">
        <f t="shared" si="574"/>
        <v>1.2345679012345678E-2</v>
      </c>
      <c r="AY124" s="3">
        <f t="shared" ref="AY124:AZ124" si="575">IFERROR(AY72/AY25,0)</f>
        <v>1.2345679012345678E-2</v>
      </c>
      <c r="AZ124" s="3">
        <f t="shared" si="575"/>
        <v>1.2195121951219513E-2</v>
      </c>
      <c r="BA124" s="3">
        <f t="shared" ref="BA124:BB124" si="576">IFERROR(BA72/BA25,0)</f>
        <v>1.2195121951219513E-2</v>
      </c>
      <c r="BB124" s="3">
        <f t="shared" si="576"/>
        <v>1.2195121951219513E-2</v>
      </c>
      <c r="BC124" s="3">
        <f t="shared" ref="BC124:BD124" si="577">IFERROR(BC72/BC25,0)</f>
        <v>1.2195121951219513E-2</v>
      </c>
      <c r="BD124" s="3">
        <f t="shared" si="577"/>
        <v>1.2195121951219513E-2</v>
      </c>
      <c r="BE124" s="3">
        <f t="shared" ref="BE124:BF124" si="578">IFERROR(BE72/BE25,0)</f>
        <v>1.2195121951219513E-2</v>
      </c>
      <c r="BF124" s="3">
        <f t="shared" si="578"/>
        <v>1.2195121951219513E-2</v>
      </c>
      <c r="BG124" s="108"/>
      <c r="BH124" s="108"/>
      <c r="BI124" s="108"/>
      <c r="BJ124" s="108"/>
      <c r="BK124" s="108"/>
      <c r="BL124" s="108"/>
      <c r="BM124" s="108"/>
      <c r="BN124" s="108"/>
      <c r="BO124" s="108"/>
      <c r="BP124" s="108"/>
      <c r="BQ124" s="108"/>
      <c r="BS124" t="e">
        <f t="shared" si="49"/>
        <v>#DIV/0!</v>
      </c>
      <c r="BT124" t="str">
        <f t="shared" si="50"/>
        <v>Liechtenstein</v>
      </c>
    </row>
    <row r="125" spans="2:72" x14ac:dyDescent="0.25">
      <c r="B125" t="str">
        <f t="shared" si="0"/>
        <v>Lithuania</v>
      </c>
      <c r="D125" s="3">
        <f t="shared" ref="D125:L125" si="579">IFERROR(D73/D26,0)</f>
        <v>0</v>
      </c>
      <c r="E125" s="3">
        <f t="shared" si="579"/>
        <v>0</v>
      </c>
      <c r="F125" s="3">
        <f t="shared" si="579"/>
        <v>0</v>
      </c>
      <c r="G125" s="3">
        <f t="shared" si="579"/>
        <v>0</v>
      </c>
      <c r="H125" s="3">
        <f t="shared" si="579"/>
        <v>0</v>
      </c>
      <c r="I125" s="3">
        <f t="shared" si="579"/>
        <v>0</v>
      </c>
      <c r="J125" s="3">
        <f t="shared" si="579"/>
        <v>0</v>
      </c>
      <c r="K125" s="3">
        <f t="shared" si="579"/>
        <v>0</v>
      </c>
      <c r="L125" s="3">
        <f t="shared" si="579"/>
        <v>0</v>
      </c>
      <c r="M125" s="3">
        <f t="shared" ref="M125:N125" si="580">IFERROR(M73/M26,0)</f>
        <v>0</v>
      </c>
      <c r="N125" s="3">
        <f t="shared" si="580"/>
        <v>0</v>
      </c>
      <c r="O125" s="3">
        <f t="shared" ref="O125:P125" si="581">IFERROR(O73/O26,0)</f>
        <v>0</v>
      </c>
      <c r="P125" s="3">
        <f t="shared" si="581"/>
        <v>0</v>
      </c>
      <c r="Q125" s="3">
        <f t="shared" ref="Q125:R125" si="582">IFERROR(Q73/Q26,0)</f>
        <v>0</v>
      </c>
      <c r="R125" s="3">
        <f t="shared" si="582"/>
        <v>0</v>
      </c>
      <c r="S125" s="3">
        <f t="shared" ref="S125:T125" si="583">IFERROR(S73/S26,0)</f>
        <v>0</v>
      </c>
      <c r="T125" s="3">
        <f t="shared" si="583"/>
        <v>0</v>
      </c>
      <c r="U125" s="3">
        <f t="shared" ref="U125:V125" si="584">IFERROR(U73/U26,0)</f>
        <v>0</v>
      </c>
      <c r="V125" s="3">
        <f t="shared" si="584"/>
        <v>0</v>
      </c>
      <c r="W125" s="3">
        <f t="shared" ref="W125:X125" si="585">IFERROR(W73/W26,0)</f>
        <v>1.4492753623188406E-2</v>
      </c>
      <c r="X125" s="3">
        <f t="shared" si="585"/>
        <v>9.5238095238095247E-3</v>
      </c>
      <c r="Y125" s="3">
        <f t="shared" ref="Y125:Z125" si="586">IFERROR(Y73/Y26,0)</f>
        <v>6.993006993006993E-3</v>
      </c>
      <c r="Z125" s="3">
        <f t="shared" si="586"/>
        <v>5.5865921787709499E-3</v>
      </c>
      <c r="AA125" s="3">
        <f t="shared" ref="AA125:AB125" si="587">IFERROR(AA73/AA26,0)</f>
        <v>9.5693779904306216E-3</v>
      </c>
      <c r="AB125" s="3">
        <f t="shared" si="587"/>
        <v>1.4598540145985401E-2</v>
      </c>
      <c r="AC125" s="3">
        <f t="shared" ref="AC125:AD125" si="588">IFERROR(AC73/AC26,0)</f>
        <v>1.3377926421404682E-2</v>
      </c>
      <c r="AD125" s="3">
        <f t="shared" si="588"/>
        <v>1.3966480446927373E-2</v>
      </c>
      <c r="AE125" s="3">
        <f t="shared" ref="AE125:AF125" si="589">IFERROR(AE73/AE26,0)</f>
        <v>1.7766497461928935E-2</v>
      </c>
      <c r="AF125" s="3">
        <f t="shared" si="589"/>
        <v>1.4462809917355372E-2</v>
      </c>
      <c r="AG125" s="3">
        <f t="shared" ref="AG125:AH125" si="590">IFERROR(AG73/AG26,0)</f>
        <v>1.4462809917355372E-2</v>
      </c>
      <c r="AH125" s="3">
        <f t="shared" si="590"/>
        <v>1.3133208255159476E-2</v>
      </c>
      <c r="AI125" s="3">
        <f t="shared" ref="AI125:AJ125" si="591">IFERROR(AI73/AI26,0)</f>
        <v>1.3769363166953529E-2</v>
      </c>
      <c r="AJ125" s="3">
        <f t="shared" si="591"/>
        <v>1.386748844375963E-2</v>
      </c>
      <c r="AK125" s="3">
        <f t="shared" ref="AK125:AL125" si="592">IFERROR(AK73/AK26,0)</f>
        <v>1.1673151750972763E-2</v>
      </c>
      <c r="AL125" s="3">
        <f t="shared" si="592"/>
        <v>1.1673151750972763E-2</v>
      </c>
      <c r="AM125" s="3">
        <f t="shared" ref="AM125:AN125" si="593">IFERROR(AM73/AM26,0)</f>
        <v>1.6029593094944512E-2</v>
      </c>
      <c r="AN125" s="3">
        <f t="shared" si="593"/>
        <v>1.6607354685646499E-2</v>
      </c>
      <c r="AO125" s="3">
        <f t="shared" ref="AO125:AP125" si="594">IFERROR(AO73/AO26,0)</f>
        <v>1.7045454545454544E-2</v>
      </c>
      <c r="AP125" s="3">
        <f t="shared" si="594"/>
        <v>1.6447368421052631E-2</v>
      </c>
      <c r="AQ125" s="3">
        <f t="shared" ref="AQ125:AR125" si="595">IFERROR(AQ73/AQ26,0)</f>
        <v>1.5706806282722512E-2</v>
      </c>
      <c r="AR125" s="3">
        <f t="shared" si="595"/>
        <v>1.7017017017017019E-2</v>
      </c>
      <c r="AS125" s="3">
        <f t="shared" ref="AS125:AT125" si="596">IFERROR(AS73/AS26,0)</f>
        <v>2.184235517568851E-2</v>
      </c>
      <c r="AT125" s="3">
        <f t="shared" si="596"/>
        <v>2.2598870056497175E-2</v>
      </c>
      <c r="AU125" s="3">
        <f t="shared" ref="AU125:AV125" si="597">IFERROR(AU73/AU26,0)</f>
        <v>2.2429906542056073E-2</v>
      </c>
      <c r="AV125" s="3">
        <f t="shared" si="597"/>
        <v>2.2429906542056073E-2</v>
      </c>
      <c r="AW125" s="3">
        <f t="shared" ref="AW125:AX125" si="598">IFERROR(AW73/AW26,0)</f>
        <v>2.6581118240146653E-2</v>
      </c>
      <c r="AX125" s="3">
        <f t="shared" si="598"/>
        <v>2.7850304612706701E-2</v>
      </c>
      <c r="AY125" s="3">
        <f t="shared" ref="AY125:AZ125" si="599">IFERROR(AY73/AY26,0)</f>
        <v>2.6634382566585957E-2</v>
      </c>
      <c r="AZ125" s="3">
        <f t="shared" si="599"/>
        <v>2.5423728813559324E-2</v>
      </c>
      <c r="BA125" s="3">
        <f t="shared" ref="BA125:BB125" si="600">IFERROR(BA73/BA26,0)</f>
        <v>2.7149321266968326E-2</v>
      </c>
      <c r="BB125" s="3">
        <f t="shared" si="600"/>
        <v>2.7407407407407408E-2</v>
      </c>
      <c r="BC125" s="3">
        <f t="shared" ref="BC125:BD125" si="601">IFERROR(BC73/BC26,0)</f>
        <v>2.7737226277372264E-2</v>
      </c>
      <c r="BD125" s="3">
        <f t="shared" si="601"/>
        <v>2.7181688125894134E-2</v>
      </c>
      <c r="BE125" s="3">
        <f t="shared" ref="BE125:BF125" si="602">IFERROR(BE73/BE26,0)</f>
        <v>2.8368794326241134E-2</v>
      </c>
      <c r="BF125" s="3">
        <f t="shared" si="602"/>
        <v>2.8368794326241134E-2</v>
      </c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S125">
        <f t="shared" si="49"/>
        <v>1.7782782782782784</v>
      </c>
      <c r="BT125" t="str">
        <f t="shared" si="50"/>
        <v>Lithuania</v>
      </c>
    </row>
    <row r="126" spans="2:72" x14ac:dyDescent="0.25">
      <c r="B126" t="str">
        <f t="shared" si="0"/>
        <v>Luxembourg</v>
      </c>
      <c r="D126" s="3">
        <f t="shared" ref="D126:L126" si="603">IFERROR(D74/D27,0)</f>
        <v>0</v>
      </c>
      <c r="E126" s="3">
        <f t="shared" si="603"/>
        <v>0</v>
      </c>
      <c r="F126" s="3">
        <f t="shared" si="603"/>
        <v>0</v>
      </c>
      <c r="G126" s="3">
        <f t="shared" si="603"/>
        <v>0</v>
      </c>
      <c r="H126" s="3">
        <f t="shared" si="603"/>
        <v>0</v>
      </c>
      <c r="I126" s="3">
        <f t="shared" si="603"/>
        <v>0</v>
      </c>
      <c r="J126" s="3">
        <f t="shared" si="603"/>
        <v>0</v>
      </c>
      <c r="K126" s="3">
        <f t="shared" si="603"/>
        <v>0</v>
      </c>
      <c r="L126" s="3">
        <f t="shared" si="603"/>
        <v>0</v>
      </c>
      <c r="M126" s="3">
        <f t="shared" ref="M126:N126" si="604">IFERROR(M74/M27,0)</f>
        <v>0</v>
      </c>
      <c r="N126" s="3">
        <f t="shared" si="604"/>
        <v>0</v>
      </c>
      <c r="O126" s="3">
        <f t="shared" ref="O126:P126" si="605">IFERROR(O74/O27,0)</f>
        <v>0</v>
      </c>
      <c r="P126" s="3">
        <f t="shared" si="605"/>
        <v>2.6315789473684209E-2</v>
      </c>
      <c r="Q126" s="3">
        <f t="shared" ref="Q126:R126" si="606">IFERROR(Q74/Q27,0)</f>
        <v>2.6315789473684209E-2</v>
      </c>
      <c r="R126" s="3">
        <f t="shared" si="606"/>
        <v>2.6315789473684209E-2</v>
      </c>
      <c r="S126" s="3">
        <f t="shared" ref="S126:T126" si="607">IFERROR(S74/S27,0)</f>
        <v>1.2345679012345678E-2</v>
      </c>
      <c r="T126" s="3">
        <f t="shared" si="607"/>
        <v>7.1428571428571426E-3</v>
      </c>
      <c r="U126" s="3">
        <f t="shared" ref="U126:V126" si="608">IFERROR(U74/U27,0)</f>
        <v>9.5238095238095247E-3</v>
      </c>
      <c r="V126" s="3">
        <f t="shared" si="608"/>
        <v>1.1594202898550725E-2</v>
      </c>
      <c r="W126" s="3">
        <f t="shared" ref="W126:X126" si="609">IFERROR(W74/W27,0)</f>
        <v>1.0330578512396695E-2</v>
      </c>
      <c r="X126" s="3">
        <f t="shared" si="609"/>
        <v>1.1940298507462687E-2</v>
      </c>
      <c r="Y126" s="3">
        <f t="shared" ref="Y126:Z126" si="610">IFERROR(Y74/Y27,0)</f>
        <v>1.0025062656641603E-2</v>
      </c>
      <c r="Z126" s="3">
        <f t="shared" si="610"/>
        <v>9.1428571428571435E-3</v>
      </c>
      <c r="AA126" s="3">
        <f t="shared" ref="AA126:AB126" si="611">IFERROR(AA74/AA27,0)</f>
        <v>7.2793448589626936E-3</v>
      </c>
      <c r="AB126" s="3">
        <f t="shared" si="611"/>
        <v>6.0015003750937736E-3</v>
      </c>
      <c r="AC126" s="3">
        <f t="shared" ref="AC126:AD126" si="612">IFERROR(AC74/AC27,0)</f>
        <v>6.1940812112869928E-3</v>
      </c>
      <c r="AD126" s="3">
        <f t="shared" si="612"/>
        <v>9.3457943925233638E-3</v>
      </c>
      <c r="AE126" s="3">
        <f t="shared" ref="AE126:AF126" si="613">IFERROR(AE74/AE27,0)</f>
        <v>9.8306936100491533E-3</v>
      </c>
      <c r="AF126" s="3">
        <f t="shared" si="613"/>
        <v>1.0769230769230769E-2</v>
      </c>
      <c r="AG126" s="3">
        <f t="shared" ref="AG126:AH126" si="614">IFERROR(AG74/AG27,0)</f>
        <v>1.1066398390342052E-2</v>
      </c>
      <c r="AH126" s="3">
        <f t="shared" si="614"/>
        <v>1.0560146923783287E-2</v>
      </c>
      <c r="AI126" s="3">
        <f t="shared" ref="AI126:AJ126" si="615">IFERROR(AI74/AI27,0)</f>
        <v>1.2505390254420009E-2</v>
      </c>
      <c r="AJ126" s="3">
        <f t="shared" si="615"/>
        <v>1.2062726176115802E-2</v>
      </c>
      <c r="AK126" s="3">
        <f t="shared" ref="AK126:AL126" si="616">IFERROR(AK74/AK27,0)</f>
        <v>1.1868300153139357E-2</v>
      </c>
      <c r="AL126" s="3">
        <f t="shared" si="616"/>
        <v>1.1359472334188348E-2</v>
      </c>
      <c r="AM126" s="3">
        <f t="shared" ref="AM126:AN126" si="617">IFERROR(AM74/AM27,0)</f>
        <v>1.2838801711840228E-2</v>
      </c>
      <c r="AN126" s="3">
        <f t="shared" si="617"/>
        <v>1.4421385860007034E-2</v>
      </c>
      <c r="AO126" s="3">
        <f t="shared" ref="AO126:AP126" si="618">IFERROR(AO74/AO27,0)</f>
        <v>1.4814814814814815E-2</v>
      </c>
      <c r="AP126" s="3">
        <f t="shared" si="618"/>
        <v>1.5161502966381015E-2</v>
      </c>
      <c r="AQ126" s="3">
        <f t="shared" ref="AQ126:AR126" si="619">IFERROR(AQ74/AQ27,0)</f>
        <v>1.6693418940609953E-2</v>
      </c>
      <c r="AR126" s="3">
        <f t="shared" si="619"/>
        <v>1.6754576481538937E-2</v>
      </c>
      <c r="AS126" s="3">
        <f t="shared" ref="AS126:AT126" si="620">IFERROR(AS74/AS27,0)</f>
        <v>1.8960244648318043E-2</v>
      </c>
      <c r="AT126" s="3">
        <f t="shared" si="620"/>
        <v>2.0115818348064616E-2</v>
      </c>
      <c r="AU126" s="3">
        <f t="shared" ref="AU126:AV126" si="621">IFERROR(AU74/AU27,0)</f>
        <v>2.0959902794653706E-2</v>
      </c>
      <c r="AV126" s="3">
        <f t="shared" si="621"/>
        <v>2.0864832174175989E-2</v>
      </c>
      <c r="AW126" s="3">
        <f t="shared" ref="AW126:AX126" si="622">IFERROR(AW74/AW27,0)</f>
        <v>2.0456566854432257E-2</v>
      </c>
      <c r="AX126" s="3">
        <f t="shared" si="622"/>
        <v>2.0034843205574911E-2</v>
      </c>
      <c r="AY126" s="3">
        <f t="shared" ref="AY126:AZ126" si="623">IFERROR(AY74/AY27,0)</f>
        <v>2.0689655172413793E-2</v>
      </c>
      <c r="AZ126" s="3">
        <f t="shared" si="623"/>
        <v>2.0356234096692113E-2</v>
      </c>
      <c r="BA126" s="3">
        <f t="shared" ref="BA126:BB126" si="624">IFERROR(BA74/BA27,0)</f>
        <v>2.0563380281690139E-2</v>
      </c>
      <c r="BB126" s="3">
        <f t="shared" si="624"/>
        <v>2.1079258010118045E-2</v>
      </c>
      <c r="BC126" s="3">
        <f t="shared" ref="BC126:BD126" si="625">IFERROR(BC74/BC27,0)</f>
        <v>2.1558872305140961E-2</v>
      </c>
      <c r="BD126" s="3">
        <f t="shared" si="625"/>
        <v>2.1893814997263273E-2</v>
      </c>
      <c r="BE126" s="3">
        <f t="shared" ref="BE126:BF126" si="626">IFERROR(BE74/BE27,0)</f>
        <v>2.2646657571623464E-2</v>
      </c>
      <c r="BF126" s="3">
        <f t="shared" si="626"/>
        <v>2.3004059539918808E-2</v>
      </c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8"/>
      <c r="BQ126" s="108"/>
      <c r="BS126">
        <f t="shared" si="49"/>
        <v>2.3016599441514116</v>
      </c>
      <c r="BT126" t="str">
        <f t="shared" si="50"/>
        <v>Luxembourg</v>
      </c>
    </row>
    <row r="127" spans="2:72" x14ac:dyDescent="0.25">
      <c r="B127" t="str">
        <f t="shared" si="0"/>
        <v>Malta</v>
      </c>
      <c r="D127" s="3">
        <f t="shared" ref="D127:L127" si="627">IFERROR(D75/D28,0)</f>
        <v>0</v>
      </c>
      <c r="E127" s="3">
        <f t="shared" si="627"/>
        <v>0</v>
      </c>
      <c r="F127" s="3">
        <f t="shared" si="627"/>
        <v>0</v>
      </c>
      <c r="G127" s="3">
        <f t="shared" si="627"/>
        <v>0</v>
      </c>
      <c r="H127" s="3">
        <f t="shared" si="627"/>
        <v>0</v>
      </c>
      <c r="I127" s="3">
        <f t="shared" si="627"/>
        <v>0</v>
      </c>
      <c r="J127" s="3">
        <f t="shared" si="627"/>
        <v>0</v>
      </c>
      <c r="K127" s="3">
        <f t="shared" si="627"/>
        <v>0</v>
      </c>
      <c r="L127" s="3">
        <f t="shared" si="627"/>
        <v>0</v>
      </c>
      <c r="M127" s="3">
        <f t="shared" ref="M127:N127" si="628">IFERROR(M75/M28,0)</f>
        <v>0</v>
      </c>
      <c r="N127" s="3">
        <f t="shared" si="628"/>
        <v>0</v>
      </c>
      <c r="O127" s="3">
        <f t="shared" ref="O127:P127" si="629">IFERROR(O75/O28,0)</f>
        <v>0</v>
      </c>
      <c r="P127" s="3">
        <f t="shared" si="629"/>
        <v>0</v>
      </c>
      <c r="Q127" s="3">
        <f t="shared" ref="Q127:R127" si="630">IFERROR(Q75/Q28,0)</f>
        <v>0</v>
      </c>
      <c r="R127" s="3">
        <f t="shared" si="630"/>
        <v>0</v>
      </c>
      <c r="S127" s="3">
        <f t="shared" ref="S127:T127" si="631">IFERROR(S75/S28,0)</f>
        <v>0</v>
      </c>
      <c r="T127" s="3">
        <f t="shared" si="631"/>
        <v>0</v>
      </c>
      <c r="U127" s="3">
        <f t="shared" ref="U127:V127" si="632">IFERROR(U75/U28,0)</f>
        <v>0</v>
      </c>
      <c r="V127" s="3">
        <f t="shared" si="632"/>
        <v>0</v>
      </c>
      <c r="W127" s="3">
        <f t="shared" ref="W127:X127" si="633">IFERROR(W75/W28,0)</f>
        <v>0</v>
      </c>
      <c r="X127" s="3">
        <f t="shared" si="633"/>
        <v>0</v>
      </c>
      <c r="Y127" s="3">
        <f t="shared" ref="Y127:Z127" si="634">IFERROR(Y75/Y28,0)</f>
        <v>0</v>
      </c>
      <c r="Z127" s="3">
        <f t="shared" si="634"/>
        <v>0</v>
      </c>
      <c r="AA127" s="3">
        <f t="shared" ref="AA127:AB127" si="635">IFERROR(AA75/AA28,0)</f>
        <v>0</v>
      </c>
      <c r="AB127" s="3">
        <f t="shared" si="635"/>
        <v>0</v>
      </c>
      <c r="AC127" s="3">
        <f t="shared" ref="AC127:AD127" si="636">IFERROR(AC75/AC28,0)</f>
        <v>0</v>
      </c>
      <c r="AD127" s="3">
        <f t="shared" si="636"/>
        <v>0</v>
      </c>
      <c r="AE127" s="3">
        <f t="shared" ref="AE127:AF127" si="637">IFERROR(AE75/AE28,0)</f>
        <v>0</v>
      </c>
      <c r="AF127" s="3">
        <f t="shared" si="637"/>
        <v>0</v>
      </c>
      <c r="AG127" s="3">
        <f t="shared" ref="AG127:AH127" si="638">IFERROR(AG75/AG28,0)</f>
        <v>0</v>
      </c>
      <c r="AH127" s="3">
        <f t="shared" si="638"/>
        <v>0</v>
      </c>
      <c r="AI127" s="3">
        <f t="shared" ref="AI127:AJ127" si="639">IFERROR(AI75/AI28,0)</f>
        <v>0</v>
      </c>
      <c r="AJ127" s="3">
        <f t="shared" si="639"/>
        <v>0</v>
      </c>
      <c r="AK127" s="3">
        <f t="shared" ref="AK127:AL127" si="640">IFERROR(AK75/AK28,0)</f>
        <v>0</v>
      </c>
      <c r="AL127" s="3">
        <f t="shared" si="640"/>
        <v>0</v>
      </c>
      <c r="AM127" s="3">
        <f t="shared" ref="AM127:AN127" si="641">IFERROR(AM75/AM28,0)</f>
        <v>0</v>
      </c>
      <c r="AN127" s="3">
        <f t="shared" si="641"/>
        <v>0</v>
      </c>
      <c r="AO127" s="3">
        <f t="shared" ref="AO127:AP127" si="642">IFERROR(AO75/AO28,0)</f>
        <v>0</v>
      </c>
      <c r="AP127" s="3">
        <f t="shared" si="642"/>
        <v>3.3444816053511705E-3</v>
      </c>
      <c r="AQ127" s="3">
        <f t="shared" ref="AQ127:AR127" si="643">IFERROR(AQ75/AQ28,0)</f>
        <v>5.9347181008902079E-3</v>
      </c>
      <c r="AR127" s="3">
        <f t="shared" si="643"/>
        <v>5.7142857142857143E-3</v>
      </c>
      <c r="AS127" s="3">
        <f t="shared" ref="AS127:AT127" si="644">IFERROR(AS75/AS28,0)</f>
        <v>8.1081081081081086E-3</v>
      </c>
      <c r="AT127" s="3">
        <f t="shared" si="644"/>
        <v>7.9365079365079361E-3</v>
      </c>
      <c r="AU127" s="3">
        <f t="shared" ref="AU127:AV127" si="645">IFERROR(AU75/AU28,0)</f>
        <v>7.8125E-3</v>
      </c>
      <c r="AV127" s="3">
        <f t="shared" si="645"/>
        <v>7.6335877862595417E-3</v>
      </c>
      <c r="AW127" s="3">
        <f t="shared" ref="AW127:AX127" si="646">IFERROR(AW75/AW28,0)</f>
        <v>7.5187969924812026E-3</v>
      </c>
      <c r="AX127" s="3">
        <f t="shared" si="646"/>
        <v>7.2815533980582527E-3</v>
      </c>
      <c r="AY127" s="3">
        <f t="shared" ref="AY127:AZ127" si="647">IFERROR(AY75/AY28,0)</f>
        <v>7.1090047393364926E-3</v>
      </c>
      <c r="AZ127" s="3">
        <f t="shared" si="647"/>
        <v>7.0422535211267607E-3</v>
      </c>
      <c r="BA127" s="3">
        <f t="shared" ref="BA127:BB127" si="648">IFERROR(BA75/BA28,0)</f>
        <v>7.0257611241217799E-3</v>
      </c>
      <c r="BB127" s="3">
        <f t="shared" si="648"/>
        <v>6.9605568445475635E-3</v>
      </c>
      <c r="BC127" s="3">
        <f t="shared" ref="BC127:BD127" si="649">IFERROR(BC75/BC28,0)</f>
        <v>6.7720090293453723E-3</v>
      </c>
      <c r="BD127" s="3">
        <f t="shared" si="649"/>
        <v>6.7567567567567571E-3</v>
      </c>
      <c r="BE127" s="3">
        <f t="shared" ref="BE127:BF127" si="650">IFERROR(BE75/BE28,0)</f>
        <v>6.7415730337078653E-3</v>
      </c>
      <c r="BF127" s="3">
        <f t="shared" si="650"/>
        <v>6.7114093959731542E-3</v>
      </c>
      <c r="BG127" s="108"/>
      <c r="BH127" s="108"/>
      <c r="BI127" s="108"/>
      <c r="BJ127" s="108"/>
      <c r="BK127" s="108"/>
      <c r="BL127" s="108"/>
      <c r="BM127" s="108"/>
      <c r="BN127" s="108"/>
      <c r="BO127" s="108"/>
      <c r="BP127" s="108"/>
      <c r="BQ127" s="108"/>
      <c r="BS127" t="e">
        <f t="shared" si="49"/>
        <v>#DIV/0!</v>
      </c>
      <c r="BT127" t="str">
        <f t="shared" si="50"/>
        <v>Malta</v>
      </c>
    </row>
    <row r="128" spans="2:72" x14ac:dyDescent="0.25">
      <c r="B128" t="str">
        <f t="shared" si="0"/>
        <v>Monaco</v>
      </c>
      <c r="D128" s="3">
        <f t="shared" ref="D128:L128" si="651">IFERROR(D76/D29,0)</f>
        <v>0</v>
      </c>
      <c r="E128" s="3">
        <f t="shared" si="651"/>
        <v>0</v>
      </c>
      <c r="F128" s="3">
        <f t="shared" si="651"/>
        <v>0</v>
      </c>
      <c r="G128" s="3">
        <f t="shared" si="651"/>
        <v>0</v>
      </c>
      <c r="H128" s="3">
        <f t="shared" si="651"/>
        <v>0</v>
      </c>
      <c r="I128" s="3">
        <f t="shared" si="651"/>
        <v>0</v>
      </c>
      <c r="J128" s="3">
        <f t="shared" si="651"/>
        <v>0</v>
      </c>
      <c r="K128" s="3">
        <f t="shared" si="651"/>
        <v>0</v>
      </c>
      <c r="L128" s="3">
        <f t="shared" si="651"/>
        <v>0</v>
      </c>
      <c r="M128" s="3">
        <f t="shared" ref="M128:N128" si="652">IFERROR(M76/M29,0)</f>
        <v>0</v>
      </c>
      <c r="N128" s="3">
        <f t="shared" si="652"/>
        <v>0</v>
      </c>
      <c r="O128" s="3">
        <f t="shared" ref="O128:P128" si="653">IFERROR(O76/O29,0)</f>
        <v>0</v>
      </c>
      <c r="P128" s="3">
        <f t="shared" si="653"/>
        <v>0</v>
      </c>
      <c r="Q128" s="3">
        <f t="shared" ref="Q128:R128" si="654">IFERROR(Q76/Q29,0)</f>
        <v>0</v>
      </c>
      <c r="R128" s="3">
        <f t="shared" si="654"/>
        <v>0</v>
      </c>
      <c r="S128" s="3">
        <f t="shared" ref="S128:T128" si="655">IFERROR(S76/S29,0)</f>
        <v>0</v>
      </c>
      <c r="T128" s="3">
        <f t="shared" si="655"/>
        <v>0</v>
      </c>
      <c r="U128" s="3">
        <f t="shared" ref="U128:V128" si="656">IFERROR(U76/U29,0)</f>
        <v>0</v>
      </c>
      <c r="V128" s="3">
        <f t="shared" si="656"/>
        <v>0</v>
      </c>
      <c r="W128" s="3">
        <f t="shared" ref="W128:X128" si="657">IFERROR(W76/W29,0)</f>
        <v>0</v>
      </c>
      <c r="X128" s="3">
        <f t="shared" si="657"/>
        <v>0</v>
      </c>
      <c r="Y128" s="3">
        <f t="shared" ref="Y128:Z128" si="658">IFERROR(Y76/Y29,0)</f>
        <v>0</v>
      </c>
      <c r="Z128" s="3">
        <f t="shared" si="658"/>
        <v>0</v>
      </c>
      <c r="AA128" s="3">
        <f t="shared" ref="AA128:AB128" si="659">IFERROR(AA76/AA29,0)</f>
        <v>0</v>
      </c>
      <c r="AB128" s="3">
        <f t="shared" si="659"/>
        <v>0</v>
      </c>
      <c r="AC128" s="3">
        <f t="shared" ref="AC128:AD128" si="660">IFERROR(AC76/AC29,0)</f>
        <v>0</v>
      </c>
      <c r="AD128" s="3">
        <f t="shared" si="660"/>
        <v>0</v>
      </c>
      <c r="AE128" s="3">
        <f t="shared" ref="AE128:AF128" si="661">IFERROR(AE76/AE29,0)</f>
        <v>0</v>
      </c>
      <c r="AF128" s="3">
        <f t="shared" si="661"/>
        <v>0</v>
      </c>
      <c r="AG128" s="3">
        <f t="shared" ref="AG128:AH128" si="662">IFERROR(AG76/AG29,0)</f>
        <v>0</v>
      </c>
      <c r="AH128" s="3">
        <f t="shared" si="662"/>
        <v>0</v>
      </c>
      <c r="AI128" s="3">
        <f t="shared" ref="AI128:AJ128" si="663">IFERROR(AI76/AI29,0)</f>
        <v>0</v>
      </c>
      <c r="AJ128" s="3">
        <f t="shared" si="663"/>
        <v>0</v>
      </c>
      <c r="AK128" s="3">
        <f t="shared" ref="AK128:AL128" si="664">IFERROR(AK76/AK29,0)</f>
        <v>0</v>
      </c>
      <c r="AL128" s="3">
        <f t="shared" si="664"/>
        <v>0</v>
      </c>
      <c r="AM128" s="3">
        <f t="shared" ref="AM128:AN128" si="665">IFERROR(AM76/AM29,0)</f>
        <v>0</v>
      </c>
      <c r="AN128" s="3">
        <f t="shared" si="665"/>
        <v>0</v>
      </c>
      <c r="AO128" s="3">
        <f t="shared" ref="AO128:AP128" si="666">IFERROR(AO76/AO29,0)</f>
        <v>0</v>
      </c>
      <c r="AP128" s="3">
        <f t="shared" si="666"/>
        <v>0</v>
      </c>
      <c r="AQ128" s="3">
        <f t="shared" ref="AQ128:AR128" si="667">IFERROR(AQ76/AQ29,0)</f>
        <v>0</v>
      </c>
      <c r="AR128" s="3">
        <f t="shared" si="667"/>
        <v>0</v>
      </c>
      <c r="AS128" s="3">
        <f t="shared" ref="AS128:AT128" si="668">IFERROR(AS76/AS29,0)</f>
        <v>0</v>
      </c>
      <c r="AT128" s="3">
        <f t="shared" si="668"/>
        <v>0</v>
      </c>
      <c r="AU128" s="3">
        <f t="shared" ref="AU128:AV128" si="669">IFERROR(AU76/AU29,0)</f>
        <v>0</v>
      </c>
      <c r="AV128" s="3">
        <f t="shared" si="669"/>
        <v>0</v>
      </c>
      <c r="AW128" s="3">
        <f t="shared" ref="AW128:AX128" si="670">IFERROR(AW76/AW29,0)</f>
        <v>0</v>
      </c>
      <c r="AX128" s="3">
        <f t="shared" si="670"/>
        <v>1.0752688172043012E-2</v>
      </c>
      <c r="AY128" s="3">
        <f t="shared" ref="AY128:AZ128" si="671">IFERROR(AY76/AY29,0)</f>
        <v>1.020408163265306E-2</v>
      </c>
      <c r="AZ128" s="3">
        <f t="shared" si="671"/>
        <v>1.020408163265306E-2</v>
      </c>
      <c r="BA128" s="3">
        <f t="shared" ref="BA128:BB128" si="672">IFERROR(BA76/BA29,0)</f>
        <v>1.020408163265306E-2</v>
      </c>
      <c r="BB128" s="3">
        <f t="shared" si="672"/>
        <v>1.4705882352941176E-2</v>
      </c>
      <c r="BC128" s="3">
        <f t="shared" ref="BC128:BD128" si="673">IFERROR(BC76/BC29,0)</f>
        <v>1.4705882352941176E-2</v>
      </c>
      <c r="BD128" s="3">
        <f t="shared" si="673"/>
        <v>1.4705882352941176E-2</v>
      </c>
      <c r="BE128" s="3">
        <f t="shared" ref="BE128:BF128" si="674">IFERROR(BE76/BE29,0)</f>
        <v>1.4705882352941176E-2</v>
      </c>
      <c r="BF128" s="3">
        <f t="shared" si="674"/>
        <v>1.4705882352941176E-2</v>
      </c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S128" t="e">
        <f t="shared" si="49"/>
        <v>#DIV/0!</v>
      </c>
      <c r="BT128" t="str">
        <f t="shared" si="50"/>
        <v>Monaco</v>
      </c>
    </row>
    <row r="129" spans="2:72" x14ac:dyDescent="0.25">
      <c r="B129" t="str">
        <f t="shared" si="0"/>
        <v>Netherlands</v>
      </c>
      <c r="D129" s="3">
        <f t="shared" ref="D129:L129" si="675">IFERROR(D77/D30,0)</f>
        <v>0</v>
      </c>
      <c r="E129" s="3">
        <f t="shared" si="675"/>
        <v>0</v>
      </c>
      <c r="F129" s="3">
        <f t="shared" si="675"/>
        <v>0</v>
      </c>
      <c r="G129" s="3">
        <f t="shared" si="675"/>
        <v>0</v>
      </c>
      <c r="H129" s="3">
        <f t="shared" si="675"/>
        <v>0</v>
      </c>
      <c r="I129" s="3">
        <f t="shared" si="675"/>
        <v>7.8125E-3</v>
      </c>
      <c r="J129" s="3">
        <f t="shared" si="675"/>
        <v>5.3191489361702126E-3</v>
      </c>
      <c r="K129" s="3">
        <f t="shared" si="675"/>
        <v>1.1320754716981131E-2</v>
      </c>
      <c r="L129" s="3">
        <f t="shared" si="675"/>
        <v>9.3457943925233638E-3</v>
      </c>
      <c r="M129" s="3">
        <f t="shared" ref="M129:N129" si="676">IFERROR(M77/M30,0)</f>
        <v>1.0471204188481676E-2</v>
      </c>
      <c r="N129" s="3">
        <f t="shared" si="676"/>
        <v>9.9403578528827041E-3</v>
      </c>
      <c r="O129" s="3">
        <f t="shared" ref="O129:P129" si="677">IFERROR(O77/O30,0)</f>
        <v>8.1433224755700327E-3</v>
      </c>
      <c r="P129" s="3">
        <f t="shared" si="677"/>
        <v>1.2437810945273632E-2</v>
      </c>
      <c r="Q129" s="3">
        <f t="shared" ref="Q129:R129" si="678">IFERROR(Q77/Q30,0)</f>
        <v>1.251303441084463E-2</v>
      </c>
      <c r="R129" s="3">
        <f t="shared" si="678"/>
        <v>1.7621145374449341E-2</v>
      </c>
      <c r="S129" s="3">
        <f t="shared" ref="S129:T129" si="679">IFERROR(S77/S30,0)</f>
        <v>1.6985138004246284E-2</v>
      </c>
      <c r="T129" s="3">
        <f t="shared" si="679"/>
        <v>2.5219941348973606E-2</v>
      </c>
      <c r="U129" s="3">
        <f t="shared" ref="U129:V129" si="680">IFERROR(U77/U30,0)</f>
        <v>2.8278888347147733E-2</v>
      </c>
      <c r="V129" s="3">
        <f t="shared" si="680"/>
        <v>3.0894308943089432E-2</v>
      </c>
      <c r="W129" s="3">
        <f t="shared" ref="W129:X129" si="681">IFERROR(W77/W30,0)</f>
        <v>3.5404141616566465E-2</v>
      </c>
      <c r="X129" s="3">
        <f t="shared" si="681"/>
        <v>3.745524648857064E-2</v>
      </c>
      <c r="Y129" s="3">
        <f t="shared" ref="Y129:Z129" si="682">IFERROR(Y77/Y30,0)</f>
        <v>4.2578496669838248E-2</v>
      </c>
      <c r="Z129" s="3">
        <f t="shared" si="682"/>
        <v>4.4851547694251419E-2</v>
      </c>
      <c r="AA129" s="3">
        <f t="shared" ref="AA129:AB129" si="683">IFERROR(AA77/AA30,0)</f>
        <v>4.9640287769784172E-2</v>
      </c>
      <c r="AB129" s="3">
        <f t="shared" si="683"/>
        <v>5.5520898315658138E-2</v>
      </c>
      <c r="AC129" s="3">
        <f t="shared" ref="AC129:AD129" si="684">IFERROR(AC77/AC30,0)</f>
        <v>5.8403983313147625E-2</v>
      </c>
      <c r="AD129" s="3">
        <f t="shared" si="684"/>
        <v>6.346623270951994E-2</v>
      </c>
      <c r="AE129" s="3">
        <f t="shared" ref="AE129:AF129" si="685">IFERROR(AE77/AE30,0)</f>
        <v>6.5457897971727103E-2</v>
      </c>
      <c r="AF129" s="3">
        <f t="shared" si="685"/>
        <v>7.0955273329652124E-2</v>
      </c>
      <c r="AG129" s="3">
        <f t="shared" ref="AG129:AH129" si="686">IFERROR(AG77/AG30,0)</f>
        <v>7.3531914893617017E-2</v>
      </c>
      <c r="AH129" s="3">
        <f t="shared" si="686"/>
        <v>8.2493052798729649E-2</v>
      </c>
      <c r="AI129" s="3">
        <f t="shared" ref="AI129:AJ129" si="687">IFERROR(AI77/AI30,0)</f>
        <v>8.6161304539444691E-2</v>
      </c>
      <c r="AJ129" s="3">
        <f t="shared" si="687"/>
        <v>9.1107028645301763E-2</v>
      </c>
      <c r="AK129" s="3">
        <f t="shared" ref="AK129:AL129" si="688">IFERROR(AK77/AK30,0)</f>
        <v>9.4574826687019012E-2</v>
      </c>
      <c r="AL129" s="3">
        <f t="shared" si="688"/>
        <v>9.929632525410477E-2</v>
      </c>
      <c r="AM129" s="3">
        <f t="shared" ref="AM129:AN129" si="689">IFERROR(AM77/AM30,0)</f>
        <v>9.8930031930984264E-2</v>
      </c>
      <c r="AN129" s="3">
        <f t="shared" si="689"/>
        <v>9.9292666063925963E-2</v>
      </c>
      <c r="AO129" s="3">
        <f t="shared" ref="AO129:AP129" si="690">IFERROR(AO77/AO30,0)</f>
        <v>0.10730337078651686</v>
      </c>
      <c r="AP129" s="3">
        <f t="shared" si="690"/>
        <v>0.10939705095138449</v>
      </c>
      <c r="AQ129" s="3">
        <f t="shared" ref="AQ129:AR129" si="691">IFERROR(AQ77/AQ30,0)</f>
        <v>0.11010017461630364</v>
      </c>
      <c r="AR129" s="3">
        <f t="shared" si="691"/>
        <v>0.10871541758669957</v>
      </c>
      <c r="AS129" s="3">
        <f t="shared" ref="AS129:AT129" si="692">IFERROR(AS77/AS30,0)</f>
        <v>0.10826199156187277</v>
      </c>
      <c r="AT129" s="3">
        <f t="shared" si="692"/>
        <v>0.10696838238167819</v>
      </c>
      <c r="AU129" s="3">
        <f t="shared" ref="AU129:AV129" si="693">IFERROR(AU77/AU30,0)</f>
        <v>0.10632367895747806</v>
      </c>
      <c r="AV129" s="3">
        <f t="shared" si="693"/>
        <v>0.10740727232940661</v>
      </c>
      <c r="AW129" s="3">
        <f t="shared" ref="AW129:AX129" si="694">IFERROR(AW77/AW30,0)</f>
        <v>0.11132028558235357</v>
      </c>
      <c r="AX129" s="3">
        <f t="shared" si="694"/>
        <v>0.11347299240090368</v>
      </c>
      <c r="AY129" s="3">
        <f t="shared" ref="AY129:AZ129" si="695">IFERROR(AY77/AY30,0)</f>
        <v>0.11359978981247332</v>
      </c>
      <c r="AZ129" s="3">
        <f t="shared" si="695"/>
        <v>0.11399537813795942</v>
      </c>
      <c r="BA129" s="3">
        <f t="shared" ref="BA129:BB129" si="696">IFERROR(BA77/BA30,0)</f>
        <v>0.11281580156178227</v>
      </c>
      <c r="BB129" s="3">
        <f t="shared" si="696"/>
        <v>0.11228857955395899</v>
      </c>
      <c r="BC129" s="3">
        <f t="shared" ref="BC129:BD129" si="697">IFERROR(BC77/BC30,0)</f>
        <v>0.11472432179059003</v>
      </c>
      <c r="BD129" s="3">
        <f t="shared" si="697"/>
        <v>0.11635382584237415</v>
      </c>
      <c r="BE129" s="3">
        <f t="shared" ref="BE129:BF129" si="698">IFERROR(BE77/BE30,0)</f>
        <v>0.11690783397240337</v>
      </c>
      <c r="BF129" s="3">
        <f t="shared" si="698"/>
        <v>0.11739427945805392</v>
      </c>
      <c r="BG129" s="108"/>
      <c r="BH129" s="108"/>
      <c r="BI129" s="108"/>
      <c r="BJ129" s="108"/>
      <c r="BK129" s="108"/>
      <c r="BL129" s="108"/>
      <c r="BM129" s="108"/>
      <c r="BN129" s="108"/>
      <c r="BO129" s="108"/>
      <c r="BP129" s="108"/>
      <c r="BQ129" s="108"/>
      <c r="BS129">
        <f t="shared" si="49"/>
        <v>2.1900642093552523</v>
      </c>
      <c r="BT129" t="str">
        <f t="shared" si="50"/>
        <v>Netherlands</v>
      </c>
    </row>
    <row r="130" spans="2:72" x14ac:dyDescent="0.25">
      <c r="B130" t="str">
        <f t="shared" si="0"/>
        <v>North Macedonia</v>
      </c>
      <c r="D130" s="3">
        <f t="shared" ref="D130:L130" si="699">IFERROR(D78/D31,0)</f>
        <v>0</v>
      </c>
      <c r="E130" s="3">
        <f t="shared" si="699"/>
        <v>0</v>
      </c>
      <c r="F130" s="3">
        <f t="shared" si="699"/>
        <v>0</v>
      </c>
      <c r="G130" s="3">
        <f t="shared" si="699"/>
        <v>0</v>
      </c>
      <c r="H130" s="3">
        <f t="shared" si="699"/>
        <v>0</v>
      </c>
      <c r="I130" s="3">
        <f t="shared" si="699"/>
        <v>0</v>
      </c>
      <c r="J130" s="3">
        <f t="shared" si="699"/>
        <v>0</v>
      </c>
      <c r="K130" s="3">
        <f t="shared" si="699"/>
        <v>0</v>
      </c>
      <c r="L130" s="3">
        <f t="shared" si="699"/>
        <v>0</v>
      </c>
      <c r="M130" s="3">
        <f t="shared" ref="M130:N130" si="700">IFERROR(M78/M31,0)</f>
        <v>0</v>
      </c>
      <c r="N130" s="3">
        <f t="shared" si="700"/>
        <v>0</v>
      </c>
      <c r="O130" s="3">
        <f t="shared" ref="O130:P130" si="701">IFERROR(O78/O31,0)</f>
        <v>0</v>
      </c>
      <c r="P130" s="3">
        <f t="shared" si="701"/>
        <v>0</v>
      </c>
      <c r="Q130" s="3">
        <f t="shared" ref="Q130:R130" si="702">IFERROR(Q78/Q31,0)</f>
        <v>0</v>
      </c>
      <c r="R130" s="3">
        <f t="shared" si="702"/>
        <v>0</v>
      </c>
      <c r="S130" s="3">
        <f t="shared" ref="S130:T130" si="703">IFERROR(S78/S31,0)</f>
        <v>0</v>
      </c>
      <c r="T130" s="3">
        <f t="shared" si="703"/>
        <v>0</v>
      </c>
      <c r="U130" s="3">
        <f t="shared" ref="U130:V130" si="704">IFERROR(U78/U31,0)</f>
        <v>0</v>
      </c>
      <c r="V130" s="3">
        <f t="shared" si="704"/>
        <v>0</v>
      </c>
      <c r="W130" s="3">
        <f t="shared" ref="W130:X130" si="705">IFERROR(W78/W31,0)</f>
        <v>0</v>
      </c>
      <c r="X130" s="3">
        <f t="shared" si="705"/>
        <v>0</v>
      </c>
      <c r="Y130" s="3">
        <f t="shared" ref="Y130:Z130" si="706">IFERROR(Y78/Y31,0)</f>
        <v>8.771929824561403E-3</v>
      </c>
      <c r="Z130" s="3">
        <f t="shared" si="706"/>
        <v>1.4705882352941176E-2</v>
      </c>
      <c r="AA130" s="3">
        <f t="shared" ref="AA130:AB130" si="707">IFERROR(AA78/AA31,0)</f>
        <v>1.3513513513513514E-2</v>
      </c>
      <c r="AB130" s="3">
        <f t="shared" si="707"/>
        <v>1.1299435028248588E-2</v>
      </c>
      <c r="AC130" s="3">
        <f t="shared" ref="AC130:AD130" si="708">IFERROR(AC78/AC31,0)</f>
        <v>1.4925373134328358E-2</v>
      </c>
      <c r="AD130" s="3">
        <f t="shared" si="708"/>
        <v>1.3698630136986301E-2</v>
      </c>
      <c r="AE130" s="3">
        <f t="shared" ref="AE130:AF130" si="709">IFERROR(AE78/AE31,0)</f>
        <v>1.6597510373443983E-2</v>
      </c>
      <c r="AF130" s="3">
        <f t="shared" si="709"/>
        <v>2.3166023166023165E-2</v>
      </c>
      <c r="AG130" s="3">
        <f t="shared" ref="AG130:AH130" si="710">IFERROR(AG78/AG31,0)</f>
        <v>2.456140350877193E-2</v>
      </c>
      <c r="AH130" s="3">
        <f t="shared" si="710"/>
        <v>2.7355623100303952E-2</v>
      </c>
      <c r="AI130" s="3">
        <f t="shared" ref="AI130:AJ130" si="711">IFERROR(AI78/AI31,0)</f>
        <v>3.1073446327683617E-2</v>
      </c>
      <c r="AJ130" s="3">
        <f t="shared" si="711"/>
        <v>2.8645833333333332E-2</v>
      </c>
      <c r="AK130" s="3">
        <f t="shared" ref="AK130:AL130" si="712">IFERROR(AK78/AK31,0)</f>
        <v>2.7906976744186046E-2</v>
      </c>
      <c r="AL130" s="3">
        <f t="shared" si="712"/>
        <v>3.5196687370600416E-2</v>
      </c>
      <c r="AM130" s="3">
        <f t="shared" ref="AM130:AN130" si="713">IFERROR(AM78/AM31,0)</f>
        <v>3.2432432432432434E-2</v>
      </c>
      <c r="AN130" s="3">
        <f t="shared" si="713"/>
        <v>3.6842105263157891E-2</v>
      </c>
      <c r="AO130" s="3">
        <f t="shared" ref="AO130:AP130" si="714">IFERROR(AO78/AO31,0)</f>
        <v>4.5075125208681135E-2</v>
      </c>
      <c r="AP130" s="3">
        <f t="shared" si="714"/>
        <v>4.8622366288492709E-2</v>
      </c>
      <c r="AQ130" s="3">
        <f t="shared" ref="AQ130:AR130" si="715">IFERROR(AQ78/AQ31,0)</f>
        <v>4.5248868778280542E-2</v>
      </c>
      <c r="AR130" s="3">
        <f t="shared" si="715"/>
        <v>4.5007032348804502E-2</v>
      </c>
      <c r="AS130" s="3">
        <f t="shared" ref="AS130:AT130" si="716">IFERROR(AS78/AS31,0)</f>
        <v>4.1062801932367152E-2</v>
      </c>
      <c r="AT130" s="3">
        <f t="shared" si="716"/>
        <v>4.1062801932367152E-2</v>
      </c>
      <c r="AU130" s="3">
        <f t="shared" ref="AU130:AV130" si="717">IFERROR(AU78/AU31,0)</f>
        <v>4.449648711943794E-2</v>
      </c>
      <c r="AV130" s="3">
        <f t="shared" si="717"/>
        <v>4.8458149779735685E-2</v>
      </c>
      <c r="AW130" s="3">
        <f t="shared" ref="AW130:AX130" si="718">IFERROR(AW78/AW31,0)</f>
        <v>4.6201232032854207E-2</v>
      </c>
      <c r="AX130" s="3">
        <f t="shared" si="718"/>
        <v>4.2553191489361701E-2</v>
      </c>
      <c r="AY130" s="3">
        <f t="shared" ref="AY130:AZ130" si="719">IFERROR(AY78/AY31,0)</f>
        <v>4.3867502238137866E-2</v>
      </c>
      <c r="AZ130" s="3">
        <f t="shared" si="719"/>
        <v>4.1880341880341877E-2</v>
      </c>
      <c r="BA130" s="3">
        <f t="shared" ref="BA130:BB130" si="720">IFERROR(BA78/BA31,0)</f>
        <v>4.2253521126760563E-2</v>
      </c>
      <c r="BB130" s="3">
        <f t="shared" si="720"/>
        <v>4.4081632653061226E-2</v>
      </c>
      <c r="BC130" s="3">
        <f t="shared" ref="BC130:BD130" si="721">IFERROR(BC78/BC31,0)</f>
        <v>4.4679122664500408E-2</v>
      </c>
      <c r="BD130" s="3">
        <f t="shared" si="721"/>
        <v>4.4479745830023829E-2</v>
      </c>
      <c r="BE130" s="3">
        <f t="shared" ref="BE130:BF130" si="722">IFERROR(BE78/BE31,0)</f>
        <v>4.3076923076923075E-2</v>
      </c>
      <c r="BF130" s="3">
        <f t="shared" si="722"/>
        <v>4.2986425339366516E-2</v>
      </c>
      <c r="BG130" s="108"/>
      <c r="BH130" s="108"/>
      <c r="BI130" s="108"/>
      <c r="BJ130" s="108"/>
      <c r="BK130" s="108"/>
      <c r="BL130" s="108"/>
      <c r="BM130" s="108"/>
      <c r="BN130" s="108"/>
      <c r="BO130" s="108"/>
      <c r="BP130" s="108"/>
      <c r="BQ130" s="108"/>
      <c r="BS130">
        <f t="shared" si="49"/>
        <v>3.3305203938115331</v>
      </c>
      <c r="BT130" t="str">
        <f t="shared" si="50"/>
        <v>North Macedonia</v>
      </c>
    </row>
    <row r="131" spans="2:72" x14ac:dyDescent="0.25">
      <c r="B131" t="str">
        <f t="shared" si="0"/>
        <v>Norway</v>
      </c>
      <c r="D131" s="3">
        <f t="shared" ref="D131:L131" si="723">IFERROR(D79/D32,0)</f>
        <v>0</v>
      </c>
      <c r="E131" s="3">
        <f t="shared" si="723"/>
        <v>0</v>
      </c>
      <c r="F131" s="3">
        <f t="shared" si="723"/>
        <v>0</v>
      </c>
      <c r="G131" s="3">
        <f t="shared" si="723"/>
        <v>0</v>
      </c>
      <c r="H131" s="3">
        <f t="shared" si="723"/>
        <v>0</v>
      </c>
      <c r="I131" s="3">
        <f t="shared" si="723"/>
        <v>0</v>
      </c>
      <c r="J131" s="3">
        <f t="shared" si="723"/>
        <v>0</v>
      </c>
      <c r="K131" s="3">
        <f t="shared" si="723"/>
        <v>0</v>
      </c>
      <c r="L131" s="3">
        <f t="shared" si="723"/>
        <v>0</v>
      </c>
      <c r="M131" s="3">
        <f t="shared" ref="M131:N131" si="724">IFERROR(M79/M32,0)</f>
        <v>0</v>
      </c>
      <c r="N131" s="3">
        <f t="shared" si="724"/>
        <v>0</v>
      </c>
      <c r="O131" s="3">
        <f t="shared" ref="O131:P131" si="725">IFERROR(O79/O32,0)</f>
        <v>0</v>
      </c>
      <c r="P131" s="3">
        <f t="shared" si="725"/>
        <v>1.3333333333333333E-3</v>
      </c>
      <c r="Q131" s="3">
        <f t="shared" ref="Q131:R131" si="726">IFERROR(Q79/Q32,0)</f>
        <v>1.1025358324145535E-3</v>
      </c>
      <c r="R131" s="3">
        <f t="shared" si="726"/>
        <v>9.2850510677808728E-4</v>
      </c>
      <c r="S131" s="3">
        <f t="shared" ref="S131:T131" si="727">IFERROR(S79/S32,0)</f>
        <v>2.5662959794696323E-3</v>
      </c>
      <c r="T131" s="3">
        <f t="shared" si="727"/>
        <v>2.2935779816513763E-3</v>
      </c>
      <c r="U131" s="3">
        <f t="shared" ref="U131:V131" si="728">IFERROR(U79/U32,0)</f>
        <v>2.1082220660576245E-3</v>
      </c>
      <c r="V131" s="3">
        <f t="shared" si="728"/>
        <v>3.8659793814432991E-3</v>
      </c>
      <c r="W131" s="3">
        <f t="shared" ref="W131:X131" si="729">IFERROR(W79/W32,0)</f>
        <v>4.018369690011481E-3</v>
      </c>
      <c r="X131" s="3">
        <f t="shared" si="729"/>
        <v>3.6344755970924196E-3</v>
      </c>
      <c r="Y131" s="3">
        <f t="shared" ref="Y131:Z131" si="730">IFERROR(Y79/Y32,0)</f>
        <v>3.2833020637898689E-3</v>
      </c>
      <c r="Z131" s="3">
        <f t="shared" si="730"/>
        <v>3.3741037536904259E-3</v>
      </c>
      <c r="AA131" s="3">
        <f t="shared" ref="AA131:AB131" si="731">IFERROR(AA79/AA32,0)</f>
        <v>3.897116134060795E-3</v>
      </c>
      <c r="AB131" s="3">
        <f t="shared" si="731"/>
        <v>4.11522633744856E-3</v>
      </c>
      <c r="AC131" s="3">
        <f t="shared" ref="AC131:AD131" si="732">IFERROR(AC79/AC32,0)</f>
        <v>4.4359949302915083E-3</v>
      </c>
      <c r="AD131" s="3">
        <f t="shared" si="732"/>
        <v>4.4680256911477237E-3</v>
      </c>
      <c r="AE131" s="3">
        <f t="shared" ref="AE131:AF131" si="733">IFERROR(AE79/AE32,0)</f>
        <v>5.2015604681404422E-3</v>
      </c>
      <c r="AF131" s="3">
        <f t="shared" si="733"/>
        <v>5.3632374451487077E-3</v>
      </c>
      <c r="AG131" s="3">
        <f t="shared" ref="AG131:AH131" si="734">IFERROR(AG79/AG32,0)</f>
        <v>6.1523899668717462E-3</v>
      </c>
      <c r="AH131" s="3">
        <f t="shared" si="734"/>
        <v>6.296379581740499E-3</v>
      </c>
      <c r="AI131" s="3">
        <f t="shared" ref="AI131:AJ131" si="735">IFERROR(AI79/AI32,0)</f>
        <v>6.8595927116827434E-3</v>
      </c>
      <c r="AJ131" s="3">
        <f t="shared" si="735"/>
        <v>8.5106382978723406E-3</v>
      </c>
      <c r="AK131" s="3">
        <f t="shared" ref="AK131:AL131" si="736">IFERROR(AK79/AK32,0)</f>
        <v>8.4485407066052232E-3</v>
      </c>
      <c r="AL131" s="3">
        <f t="shared" si="736"/>
        <v>9.0744101633393835E-3</v>
      </c>
      <c r="AM131" s="3">
        <f t="shared" ref="AM131:AN131" si="737">IFERROR(AM79/AM32,0)</f>
        <v>1.0283687943262411E-2</v>
      </c>
      <c r="AN131" s="3">
        <f t="shared" si="737"/>
        <v>1.0251954821894005E-2</v>
      </c>
      <c r="AO131" s="3">
        <f t="shared" ref="AO131:AP131" si="738">IFERROR(AO79/AO32,0)</f>
        <v>1.1768719085792257E-2</v>
      </c>
      <c r="AP131" s="3">
        <f t="shared" si="738"/>
        <v>1.3311148086522463E-2</v>
      </c>
      <c r="AQ131" s="3">
        <f t="shared" ref="AQ131:AR131" si="739">IFERROR(AQ79/AQ32,0)</f>
        <v>1.4285714285714285E-2</v>
      </c>
      <c r="AR131" s="3">
        <f t="shared" si="739"/>
        <v>1.4734144778987828E-2</v>
      </c>
      <c r="AS131" s="3">
        <f t="shared" ref="AS131:AT131" si="740">IFERROR(AS79/AS32,0)</f>
        <v>1.550632911392405E-2</v>
      </c>
      <c r="AT131" s="3">
        <f t="shared" si="740"/>
        <v>1.6056118472330475E-2</v>
      </c>
      <c r="AU131" s="3">
        <f t="shared" ref="AU131:AV131" si="741">IFERROR(AU79/AU32,0)</f>
        <v>1.7570900123304561E-2</v>
      </c>
      <c r="AV131" s="3">
        <f t="shared" si="741"/>
        <v>1.9342065184282668E-2</v>
      </c>
      <c r="AW131" s="3">
        <f t="shared" ref="AW131:AX131" si="742">IFERROR(AW79/AW32,0)</f>
        <v>1.9469821776246819E-2</v>
      </c>
      <c r="AX131" s="3">
        <f t="shared" si="742"/>
        <v>2.0026505669268148E-2</v>
      </c>
      <c r="AY131" s="3">
        <f t="shared" ref="AY131:AZ131" si="743">IFERROR(AY79/AY32,0)</f>
        <v>2.0026505669268148E-2</v>
      </c>
      <c r="AZ131" s="3">
        <f t="shared" si="743"/>
        <v>2.1191294387170677E-2</v>
      </c>
      <c r="BA131" s="3">
        <f t="shared" ref="BA131:BB131" si="744">IFERROR(BA79/BA32,0)</f>
        <v>2.1788341822297681E-2</v>
      </c>
      <c r="BB131" s="3">
        <f t="shared" si="744"/>
        <v>2.1650499086180233E-2</v>
      </c>
      <c r="BC131" s="3">
        <f t="shared" ref="BC131:BD131" si="745">IFERROR(BC79/BC32,0)</f>
        <v>2.2746301981579682E-2</v>
      </c>
      <c r="BD131" s="3">
        <f t="shared" si="745"/>
        <v>2.3310344827586208E-2</v>
      </c>
      <c r="BE131" s="3">
        <f t="shared" ref="BE131:BF131" si="746">IFERROR(BE79/BE32,0)</f>
        <v>2.4506466984343091E-2</v>
      </c>
      <c r="BF131" s="3">
        <f t="shared" si="746"/>
        <v>2.5782937365010798E-2</v>
      </c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S131">
        <f t="shared" si="49"/>
        <v>3.7807815502882769</v>
      </c>
      <c r="BT131" t="str">
        <f t="shared" si="50"/>
        <v>Norway</v>
      </c>
    </row>
    <row r="132" spans="2:72" x14ac:dyDescent="0.25">
      <c r="B132" t="str">
        <f t="shared" si="0"/>
        <v>Poland</v>
      </c>
      <c r="D132" s="3">
        <f t="shared" ref="D132:L132" si="747">IFERROR(D80/D33,0)</f>
        <v>0</v>
      </c>
      <c r="E132" s="3">
        <f t="shared" si="747"/>
        <v>0</v>
      </c>
      <c r="F132" s="3">
        <f t="shared" si="747"/>
        <v>0</v>
      </c>
      <c r="G132" s="3">
        <f t="shared" si="747"/>
        <v>0</v>
      </c>
      <c r="H132" s="3">
        <f t="shared" si="747"/>
        <v>0</v>
      </c>
      <c r="I132" s="3">
        <f t="shared" si="747"/>
        <v>0</v>
      </c>
      <c r="J132" s="3">
        <f t="shared" si="747"/>
        <v>0</v>
      </c>
      <c r="K132" s="3">
        <f t="shared" si="747"/>
        <v>0</v>
      </c>
      <c r="L132" s="3">
        <f t="shared" si="747"/>
        <v>0</v>
      </c>
      <c r="M132" s="3">
        <f t="shared" ref="M132:N132" si="748">IFERROR(M80/M33,0)</f>
        <v>0</v>
      </c>
      <c r="N132" s="3">
        <f t="shared" si="748"/>
        <v>0</v>
      </c>
      <c r="O132" s="3">
        <f t="shared" ref="O132:P132" si="749">IFERROR(O80/O33,0)</f>
        <v>2.0408163265306121E-2</v>
      </c>
      <c r="P132" s="3">
        <f t="shared" si="749"/>
        <v>1.5625E-2</v>
      </c>
      <c r="Q132" s="3">
        <f t="shared" ref="Q132:R132" si="750">IFERROR(Q80/Q33,0)</f>
        <v>2.7027027027027029E-2</v>
      </c>
      <c r="R132" s="3">
        <f t="shared" si="750"/>
        <v>0.02</v>
      </c>
      <c r="S132" s="3">
        <f t="shared" ref="S132:T132" si="751">IFERROR(S80/S33,0)</f>
        <v>0.02</v>
      </c>
      <c r="T132" s="3">
        <f t="shared" si="751"/>
        <v>2.032520325203252E-2</v>
      </c>
      <c r="U132" s="3">
        <f t="shared" ref="U132:V132" si="752">IFERROR(U80/U33,0)</f>
        <v>1.7421602787456445E-2</v>
      </c>
      <c r="V132" s="3">
        <f t="shared" si="752"/>
        <v>1.5384615384615385E-2</v>
      </c>
      <c r="W132" s="3">
        <f t="shared" ref="W132:X132" si="753">IFERROR(W80/W33,0)</f>
        <v>1.1764705882352941E-2</v>
      </c>
      <c r="X132" s="3">
        <f t="shared" si="753"/>
        <v>9.3283582089552231E-3</v>
      </c>
      <c r="Y132" s="3">
        <f t="shared" ref="Y132:Z132" si="754">IFERROR(Y80/Y33,0)</f>
        <v>1.1041009463722398E-2</v>
      </c>
      <c r="Z132" s="3">
        <f t="shared" si="754"/>
        <v>1.0680907877169559E-2</v>
      </c>
      <c r="AA132" s="3">
        <f t="shared" ref="AA132:AB132" si="755">IFERROR(AA80/AA33,0)</f>
        <v>1.1098779134295227E-2</v>
      </c>
      <c r="AB132" s="3">
        <f t="shared" si="755"/>
        <v>1.3320647002854425E-2</v>
      </c>
      <c r="AC132" s="3">
        <f t="shared" ref="AC132:AD132" si="756">IFERROR(AC80/AC33,0)</f>
        <v>1.3104013104013105E-2</v>
      </c>
      <c r="AD132" s="3">
        <f t="shared" si="756"/>
        <v>1.1519078473722102E-2</v>
      </c>
      <c r="AE132" s="3">
        <f t="shared" ref="AE132:AF132" si="757">IFERROR(AE80/AE33,0)</f>
        <v>1.098901098901099E-2</v>
      </c>
      <c r="AF132" s="3">
        <f t="shared" si="757"/>
        <v>1.1815252416756176E-2</v>
      </c>
      <c r="AG132" s="3">
        <f t="shared" ref="AG132:AH132" si="758">IFERROR(AG80/AG33,0)</f>
        <v>1.5085158150851581E-2</v>
      </c>
      <c r="AH132" s="3">
        <f t="shared" si="758"/>
        <v>1.4279532669839896E-2</v>
      </c>
      <c r="AI132" s="3">
        <f t="shared" ref="AI132:AJ132" si="759">IFERROR(AI80/AI33,0)</f>
        <v>1.6836335160532498E-2</v>
      </c>
      <c r="AJ132" s="3">
        <f t="shared" si="759"/>
        <v>1.9348268839103868E-2</v>
      </c>
      <c r="AK132" s="3">
        <f t="shared" ref="AK132:AL132" si="760">IFERROR(AK80/AK33,0)</f>
        <v>2.0987289388117055E-2</v>
      </c>
      <c r="AL132" s="3">
        <f t="shared" si="760"/>
        <v>2.178108629721533E-2</v>
      </c>
      <c r="AM132" s="3">
        <f t="shared" ref="AM132:AN132" si="761">IFERROR(AM80/AM33,0)</f>
        <v>2.2915650901999023E-2</v>
      </c>
      <c r="AN132" s="3">
        <f t="shared" si="761"/>
        <v>2.4246544300929072E-2</v>
      </c>
      <c r="AO132" s="3">
        <f t="shared" ref="AO132:AP132" si="762">IFERROR(AO80/AO33,0)</f>
        <v>2.6608910891089108E-2</v>
      </c>
      <c r="AP132" s="3">
        <f t="shared" si="762"/>
        <v>3.0547550432276659E-2</v>
      </c>
      <c r="AQ132" s="3">
        <f t="shared" ref="AQ132:AR132" si="763">IFERROR(AQ80/AQ33,0)</f>
        <v>3.1210762331838567E-2</v>
      </c>
      <c r="AR132" s="3">
        <f t="shared" si="763"/>
        <v>3.0394626364399664E-2</v>
      </c>
      <c r="AS132" s="3">
        <f t="shared" ref="AS132:AT132" si="764">IFERROR(AS80/AS33,0)</f>
        <v>3.2724984266834484E-2</v>
      </c>
      <c r="AT132" s="3">
        <f t="shared" si="764"/>
        <v>3.4761762061732093E-2</v>
      </c>
      <c r="AU132" s="3">
        <f t="shared" ref="AU132:AV132" si="765">IFERROR(AU80/AU33,0)</f>
        <v>3.5333141044130371E-2</v>
      </c>
      <c r="AV132" s="3">
        <f t="shared" si="765"/>
        <v>3.6517633990558178E-2</v>
      </c>
      <c r="AW132" s="3">
        <f t="shared" ref="AW132:AX132" si="766">IFERROR(AW80/AW33,0)</f>
        <v>3.7720917963597993E-2</v>
      </c>
      <c r="AX132" s="3">
        <f t="shared" si="766"/>
        <v>3.9656478908815358E-2</v>
      </c>
      <c r="AY132" s="3">
        <f t="shared" ref="AY132:AZ132" si="767">IFERROR(AY80/AY33,0)</f>
        <v>3.9622866690535864E-2</v>
      </c>
      <c r="AZ132" s="3">
        <f t="shared" si="767"/>
        <v>3.9693433996797069E-2</v>
      </c>
      <c r="BA132" s="3">
        <f t="shared" ref="BA132:BB132" si="768">IFERROR(BA80/BA33,0)</f>
        <v>3.8763863465058682E-2</v>
      </c>
      <c r="BB132" s="3">
        <f t="shared" si="768"/>
        <v>3.9612217241738766E-2</v>
      </c>
      <c r="BC132" s="3">
        <f t="shared" ref="BC132:BD132" si="769">IFERROR(BC80/BC33,0)</f>
        <v>4.0685876623376624E-2</v>
      </c>
      <c r="BD132" s="3">
        <f t="shared" si="769"/>
        <v>4.1892024781197759E-2</v>
      </c>
      <c r="BE132" s="3">
        <f t="shared" ref="BE132:BF132" si="770">IFERROR(BE80/BE33,0)</f>
        <v>4.3192845590333935E-2</v>
      </c>
      <c r="BF132" s="3">
        <f t="shared" si="770"/>
        <v>4.5354388542049213E-2</v>
      </c>
      <c r="BG132" s="108"/>
      <c r="BH132" s="108"/>
      <c r="BI132" s="108"/>
      <c r="BJ132" s="108"/>
      <c r="BK132" s="108"/>
      <c r="BL132" s="108"/>
      <c r="BM132" s="108"/>
      <c r="BN132" s="108"/>
      <c r="BO132" s="108"/>
      <c r="BP132" s="108"/>
      <c r="BQ132" s="108"/>
      <c r="BS132">
        <f t="shared" si="49"/>
        <v>2.7385558354324098</v>
      </c>
      <c r="BT132" t="str">
        <f t="shared" si="50"/>
        <v>Poland</v>
      </c>
    </row>
    <row r="133" spans="2:72" x14ac:dyDescent="0.25">
      <c r="B133" t="str">
        <f t="shared" si="0"/>
        <v>Portugal</v>
      </c>
      <c r="D133" s="3">
        <f t="shared" ref="D133:L133" si="771">IFERROR(D81/D34,0)</f>
        <v>0</v>
      </c>
      <c r="E133" s="3">
        <f t="shared" si="771"/>
        <v>0</v>
      </c>
      <c r="F133" s="3">
        <f t="shared" si="771"/>
        <v>0</v>
      </c>
      <c r="G133" s="3">
        <f t="shared" si="771"/>
        <v>0</v>
      </c>
      <c r="H133" s="3">
        <f t="shared" si="771"/>
        <v>0</v>
      </c>
      <c r="I133" s="3">
        <f t="shared" si="771"/>
        <v>0</v>
      </c>
      <c r="J133" s="3">
        <f t="shared" si="771"/>
        <v>0</v>
      </c>
      <c r="K133" s="3">
        <f t="shared" si="771"/>
        <v>0</v>
      </c>
      <c r="L133" s="3">
        <f t="shared" si="771"/>
        <v>0</v>
      </c>
      <c r="M133" s="3">
        <f t="shared" ref="M133:N133" si="772">IFERROR(M81/M34,0)</f>
        <v>0</v>
      </c>
      <c r="N133" s="3">
        <f t="shared" si="772"/>
        <v>0</v>
      </c>
      <c r="O133" s="3">
        <f t="shared" ref="O133:P133" si="773">IFERROR(O81/O34,0)</f>
        <v>0</v>
      </c>
      <c r="P133" s="3">
        <f t="shared" si="773"/>
        <v>0</v>
      </c>
      <c r="Q133" s="3">
        <f t="shared" ref="Q133:R133" si="774">IFERROR(Q81/Q34,0)</f>
        <v>0</v>
      </c>
      <c r="R133" s="3">
        <f t="shared" si="774"/>
        <v>0</v>
      </c>
      <c r="S133" s="3">
        <f t="shared" ref="S133:T133" si="775">IFERROR(S81/S34,0)</f>
        <v>0</v>
      </c>
      <c r="T133" s="3">
        <f t="shared" si="775"/>
        <v>2.232142857142857E-3</v>
      </c>
      <c r="U133" s="3">
        <f t="shared" ref="U133:V133" si="776">IFERROR(U81/U34,0)</f>
        <v>3.1152647975077881E-3</v>
      </c>
      <c r="V133" s="3">
        <f t="shared" si="776"/>
        <v>3.821656050955414E-3</v>
      </c>
      <c r="W133" s="3">
        <f t="shared" ref="W133:X133" si="777">IFERROR(W81/W34,0)</f>
        <v>5.8823529411764705E-3</v>
      </c>
      <c r="X133" s="3">
        <f t="shared" si="777"/>
        <v>9.3749999999999997E-3</v>
      </c>
      <c r="Y133" s="3">
        <f t="shared" ref="Y133:Z133" si="778">IFERROR(Y81/Y34,0)</f>
        <v>8.7500000000000008E-3</v>
      </c>
      <c r="Z133" s="3">
        <f t="shared" si="778"/>
        <v>1.116504854368932E-2</v>
      </c>
      <c r="AA133" s="3">
        <f t="shared" ref="AA133:AB133" si="779">IFERROR(AA81/AA34,0)</f>
        <v>1.397121083827265E-2</v>
      </c>
      <c r="AB133" s="3">
        <f t="shared" si="779"/>
        <v>1.4357262103505844E-2</v>
      </c>
      <c r="AC133" s="3">
        <f t="shared" ref="AC133:AD133" si="780">IFERROR(AC81/AC34,0)</f>
        <v>1.6930022573363433E-2</v>
      </c>
      <c r="AD133" s="3">
        <f t="shared" si="780"/>
        <v>1.780693533270853E-2</v>
      </c>
      <c r="AE133" s="3">
        <f t="shared" ref="AE133:AF133" si="781">IFERROR(AE81/AE34,0)</f>
        <v>1.9342359767891684E-2</v>
      </c>
      <c r="AF133" s="3">
        <f t="shared" si="781"/>
        <v>1.9959745051995974E-2</v>
      </c>
      <c r="AG133" s="3">
        <f t="shared" ref="AG133:AH133" si="782">IFERROR(AG81/AG34,0)</f>
        <v>2.1847690387016231E-2</v>
      </c>
      <c r="AH133" s="3">
        <f t="shared" si="782"/>
        <v>2.1496708316539031E-2</v>
      </c>
      <c r="AI133" s="3">
        <f t="shared" ref="AI133:AJ133" si="783">IFERROR(AI81/AI34,0)</f>
        <v>2.2663919524906071E-2</v>
      </c>
      <c r="AJ133" s="3">
        <f t="shared" si="783"/>
        <v>2.3134823998228912E-2</v>
      </c>
      <c r="AK133" s="3">
        <f t="shared" ref="AK133:AL133" si="784">IFERROR(AK81/AK34,0)</f>
        <v>2.4883673882257738E-2</v>
      </c>
      <c r="AL133" s="3">
        <f t="shared" si="784"/>
        <v>2.5275560623337134E-2</v>
      </c>
      <c r="AM133" s="3">
        <f t="shared" ref="AM133:AN133" si="785">IFERROR(AM81/AM34,0)</f>
        <v>2.6157120056747651E-2</v>
      </c>
      <c r="AN133" s="3">
        <f t="shared" si="785"/>
        <v>2.6513213981244673E-2</v>
      </c>
      <c r="AO133" s="3">
        <f t="shared" ref="AO133:AP133" si="786">IFERROR(AO81/AO34,0)</f>
        <v>2.7728660986979584E-2</v>
      </c>
      <c r="AP133" s="3">
        <f t="shared" si="786"/>
        <v>2.891712959439921E-2</v>
      </c>
      <c r="AQ133" s="3">
        <f t="shared" ref="AQ133:AR133" si="787">IFERROR(AQ81/AQ34,0)</f>
        <v>2.9306391516193752E-2</v>
      </c>
      <c r="AR133" s="3">
        <f t="shared" si="787"/>
        <v>2.81153050672182E-2</v>
      </c>
      <c r="AS133" s="3">
        <f t="shared" ref="AS133:AT133" si="788">IFERROR(AS81/AS34,0)</f>
        <v>2.939888659535873E-2</v>
      </c>
      <c r="AT133" s="3">
        <f t="shared" si="788"/>
        <v>3.038890563762436E-2</v>
      </c>
      <c r="AU133" s="3">
        <f t="shared" ref="AU133:AV133" si="789">IFERROR(AU81/AU34,0)</f>
        <v>3.1593244360458253E-2</v>
      </c>
      <c r="AV133" s="3">
        <f t="shared" si="789"/>
        <v>3.2496561210453918E-2</v>
      </c>
      <c r="AW133" s="3">
        <f t="shared" ref="AW133:AX133" si="790">IFERROR(AW81/AW34,0)</f>
        <v>3.3110386379967938E-2</v>
      </c>
      <c r="AX133" s="3">
        <f t="shared" si="790"/>
        <v>3.3384639881110345E-2</v>
      </c>
      <c r="AY133" s="3">
        <f t="shared" ref="AY133:AZ133" si="791">IFERROR(AY81/AY34,0)</f>
        <v>3.4538954894332875E-2</v>
      </c>
      <c r="AZ133" s="3">
        <f t="shared" si="791"/>
        <v>3.4899669799339596E-2</v>
      </c>
      <c r="BA133" s="3">
        <f t="shared" ref="BA133:BB133" si="792">IFERROR(BA81/BA34,0)</f>
        <v>3.533603880035633E-2</v>
      </c>
      <c r="BB133" s="3">
        <f t="shared" si="792"/>
        <v>3.5229832718209272E-2</v>
      </c>
      <c r="BC133" s="3">
        <f t="shared" ref="BC133:BD133" si="793">IFERROR(BC81/BC34,0)</f>
        <v>3.5642452874315916E-2</v>
      </c>
      <c r="BD133" s="3">
        <f t="shared" si="793"/>
        <v>3.5711036302429264E-2</v>
      </c>
      <c r="BE133" s="3">
        <f t="shared" ref="BE133:BF133" si="794">IFERROR(BE81/BE34,0)</f>
        <v>3.6684113989173713E-2</v>
      </c>
      <c r="BF133" s="3">
        <f t="shared" si="794"/>
        <v>3.746106943896127E-2</v>
      </c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S133">
        <f t="shared" si="49"/>
        <v>2.0123742596596785</v>
      </c>
      <c r="BT133" t="str">
        <f t="shared" si="50"/>
        <v>Portugal</v>
      </c>
    </row>
    <row r="134" spans="2:72" x14ac:dyDescent="0.25">
      <c r="B134" t="str">
        <f t="shared" si="0"/>
        <v>Republic of Moldova</v>
      </c>
      <c r="D134" s="3">
        <f t="shared" ref="D134:L134" si="795">IFERROR(D82/D35,0)</f>
        <v>0</v>
      </c>
      <c r="E134" s="3">
        <f t="shared" si="795"/>
        <v>0</v>
      </c>
      <c r="F134" s="3">
        <f t="shared" si="795"/>
        <v>0</v>
      </c>
      <c r="G134" s="3">
        <f t="shared" si="795"/>
        <v>0</v>
      </c>
      <c r="H134" s="3">
        <f t="shared" si="795"/>
        <v>0</v>
      </c>
      <c r="I134" s="3">
        <f t="shared" si="795"/>
        <v>0</v>
      </c>
      <c r="J134" s="3">
        <f t="shared" si="795"/>
        <v>0</v>
      </c>
      <c r="K134" s="3">
        <f t="shared" si="795"/>
        <v>0</v>
      </c>
      <c r="L134" s="3">
        <f t="shared" si="795"/>
        <v>0</v>
      </c>
      <c r="M134" s="3">
        <f t="shared" ref="M134:N134" si="796">IFERROR(M82/M35,0)</f>
        <v>0</v>
      </c>
      <c r="N134" s="3">
        <f t="shared" si="796"/>
        <v>0</v>
      </c>
      <c r="O134" s="3">
        <f t="shared" ref="O134:P134" si="797">IFERROR(O82/O35,0)</f>
        <v>0</v>
      </c>
      <c r="P134" s="3">
        <f t="shared" si="797"/>
        <v>0</v>
      </c>
      <c r="Q134" s="3">
        <f t="shared" ref="Q134:R134" si="798">IFERROR(Q82/Q35,0)</f>
        <v>0</v>
      </c>
      <c r="R134" s="3">
        <f t="shared" si="798"/>
        <v>0</v>
      </c>
      <c r="S134" s="3">
        <f t="shared" ref="S134:T134" si="799">IFERROR(S82/S35,0)</f>
        <v>0</v>
      </c>
      <c r="T134" s="3">
        <f t="shared" si="799"/>
        <v>0</v>
      </c>
      <c r="U134" s="3">
        <f t="shared" ref="U134:V134" si="800">IFERROR(U82/U35,0)</f>
        <v>0</v>
      </c>
      <c r="V134" s="3">
        <f t="shared" si="800"/>
        <v>0</v>
      </c>
      <c r="W134" s="3">
        <f t="shared" ref="W134:X134" si="801">IFERROR(W82/W35,0)</f>
        <v>1.5151515151515152E-2</v>
      </c>
      <c r="X134" s="3">
        <f t="shared" si="801"/>
        <v>1.2500000000000001E-2</v>
      </c>
      <c r="Y134" s="3">
        <f t="shared" ref="Y134:Z134" si="802">IFERROR(Y82/Y35,0)</f>
        <v>1.0638297872340425E-2</v>
      </c>
      <c r="Z134" s="3">
        <f t="shared" si="802"/>
        <v>9.1743119266055051E-3</v>
      </c>
      <c r="AA134" s="3">
        <f t="shared" ref="AA134:AB134" si="803">IFERROR(AA82/AA35,0)</f>
        <v>8.0000000000000002E-3</v>
      </c>
      <c r="AB134" s="3">
        <f t="shared" si="803"/>
        <v>6.7114093959731542E-3</v>
      </c>
      <c r="AC134" s="3">
        <f t="shared" ref="AC134:AD134" si="804">IFERROR(AC82/AC35,0)</f>
        <v>1.1299435028248588E-2</v>
      </c>
      <c r="AD134" s="3">
        <f t="shared" si="804"/>
        <v>1.0050251256281407E-2</v>
      </c>
      <c r="AE134" s="3">
        <f t="shared" ref="AE134:AF134" si="805">IFERROR(AE82/AE35,0)</f>
        <v>8.658008658008658E-3</v>
      </c>
      <c r="AF134" s="3">
        <f t="shared" si="805"/>
        <v>7.6045627376425855E-3</v>
      </c>
      <c r="AG134" s="3">
        <f t="shared" ref="AG134:AH134" si="806">IFERROR(AG82/AG35,0)</f>
        <v>6.7114093959731542E-3</v>
      </c>
      <c r="AH134" s="3">
        <f t="shared" si="806"/>
        <v>8.4985835694051E-3</v>
      </c>
      <c r="AI134" s="3">
        <f t="shared" ref="AI134:AJ134" si="807">IFERROR(AI82/AI35,0)</f>
        <v>1.1820330969267139E-2</v>
      </c>
      <c r="AJ134" s="3">
        <f t="shared" si="807"/>
        <v>1.3536379018612521E-2</v>
      </c>
      <c r="AK134" s="3">
        <f t="shared" ref="AK134:AL134" si="808">IFERROR(AK82/AK35,0)</f>
        <v>1.5228426395939087E-2</v>
      </c>
      <c r="AL134" s="3">
        <f t="shared" si="808"/>
        <v>1.5957446808510637E-2</v>
      </c>
      <c r="AM134" s="3">
        <f t="shared" ref="AM134:AN134" si="809">IFERROR(AM82/AM35,0)</f>
        <v>1.7361111111111112E-2</v>
      </c>
      <c r="AN134" s="3">
        <f t="shared" si="809"/>
        <v>1.9689119170984457E-2</v>
      </c>
      <c r="AO134" s="3">
        <f t="shared" ref="AO134:AP134" si="810">IFERROR(AO82/AO35,0)</f>
        <v>2.0833333333333332E-2</v>
      </c>
      <c r="AP134" s="3">
        <f t="shared" si="810"/>
        <v>2.385008517887564E-2</v>
      </c>
      <c r="AQ134" s="3">
        <f t="shared" ref="AQ134:AR134" si="811">IFERROR(AQ82/AQ35,0)</f>
        <v>2.2498060512024826E-2</v>
      </c>
      <c r="AR134" s="3">
        <f t="shared" si="811"/>
        <v>2.0166898470097356E-2</v>
      </c>
      <c r="AS134" s="3">
        <f t="shared" ref="AS134:AT134" si="812">IFERROR(AS82/AS35,0)</f>
        <v>1.9230769230769232E-2</v>
      </c>
      <c r="AT134" s="3">
        <f t="shared" si="812"/>
        <v>1.9855595667870037E-2</v>
      </c>
      <c r="AU134" s="3">
        <f t="shared" ref="AU134:AV134" si="813">IFERROR(AU82/AU35,0)</f>
        <v>2.1028037383177569E-2</v>
      </c>
      <c r="AV134" s="3">
        <f t="shared" si="813"/>
        <v>2.1199586349534644E-2</v>
      </c>
      <c r="AW134" s="3">
        <f t="shared" ref="AW134:AX134" si="814">IFERROR(AW82/AW35,0)</f>
        <v>2.2449975597852612E-2</v>
      </c>
      <c r="AX134" s="3">
        <f t="shared" si="814"/>
        <v>2.5069637883008356E-2</v>
      </c>
      <c r="AY134" s="3">
        <f t="shared" ref="AY134:AZ134" si="815">IFERROR(AY82/AY35,0)</f>
        <v>2.4734982332155476E-2</v>
      </c>
      <c r="AZ134" s="3">
        <f t="shared" si="815"/>
        <v>2.552105487026797E-2</v>
      </c>
      <c r="BA134" s="3">
        <f t="shared" ref="BA134:BB134" si="816">IFERROR(BA82/BA35,0)</f>
        <v>2.7103559870550162E-2</v>
      </c>
      <c r="BB134" s="3">
        <f t="shared" si="816"/>
        <v>2.7472527472527472E-2</v>
      </c>
      <c r="BC134" s="3">
        <f t="shared" ref="BC134:BD134" si="817">IFERROR(BC82/BC35,0)</f>
        <v>2.7641045058689889E-2</v>
      </c>
      <c r="BD134" s="3">
        <f t="shared" si="817"/>
        <v>2.7357811375089993E-2</v>
      </c>
      <c r="BE134" s="3">
        <f t="shared" ref="BE134:BF134" si="818">IFERROR(BE82/BE35,0)</f>
        <v>2.7341079972658919E-2</v>
      </c>
      <c r="BF134" s="3">
        <f t="shared" si="818"/>
        <v>2.7974276527331188E-2</v>
      </c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S134">
        <f t="shared" si="49"/>
        <v>2.5208623087621693</v>
      </c>
      <c r="BT134" t="str">
        <f t="shared" si="50"/>
        <v>Republic of Moldova</v>
      </c>
    </row>
    <row r="135" spans="2:72" x14ac:dyDescent="0.25">
      <c r="B135" t="str">
        <f t="shared" si="0"/>
        <v>Romania</v>
      </c>
      <c r="D135" s="3">
        <f t="shared" ref="D135:L135" si="819">IFERROR(D83/D36,0)</f>
        <v>0</v>
      </c>
      <c r="E135" s="3">
        <f t="shared" si="819"/>
        <v>0</v>
      </c>
      <c r="F135" s="3">
        <f t="shared" si="819"/>
        <v>0</v>
      </c>
      <c r="G135" s="3">
        <f t="shared" si="819"/>
        <v>0</v>
      </c>
      <c r="H135" s="3">
        <f t="shared" si="819"/>
        <v>0</v>
      </c>
      <c r="I135" s="3">
        <f t="shared" si="819"/>
        <v>0</v>
      </c>
      <c r="J135" s="3">
        <f t="shared" si="819"/>
        <v>0</v>
      </c>
      <c r="K135" s="3">
        <f t="shared" si="819"/>
        <v>0</v>
      </c>
      <c r="L135" s="3">
        <f t="shared" si="819"/>
        <v>0</v>
      </c>
      <c r="M135" s="3">
        <f t="shared" ref="M135:N135" si="820">IFERROR(M83/M36,0)</f>
        <v>0</v>
      </c>
      <c r="N135" s="3">
        <f t="shared" si="820"/>
        <v>0</v>
      </c>
      <c r="O135" s="3">
        <f t="shared" ref="O135:P135" si="821">IFERROR(O83/O36,0)</f>
        <v>0</v>
      </c>
      <c r="P135" s="3">
        <f t="shared" si="821"/>
        <v>0</v>
      </c>
      <c r="Q135" s="3">
        <f t="shared" ref="Q135:R135" si="822">IFERROR(Q83/Q36,0)</f>
        <v>0</v>
      </c>
      <c r="R135" s="3">
        <f t="shared" si="822"/>
        <v>0</v>
      </c>
      <c r="S135" s="3">
        <f t="shared" ref="S135:T135" si="823">IFERROR(S83/S36,0)</f>
        <v>0</v>
      </c>
      <c r="T135" s="3">
        <f t="shared" si="823"/>
        <v>0</v>
      </c>
      <c r="U135" s="3">
        <f t="shared" ref="U135:V135" si="824">IFERROR(U83/U36,0)</f>
        <v>0</v>
      </c>
      <c r="V135" s="3">
        <f t="shared" si="824"/>
        <v>0</v>
      </c>
      <c r="W135" s="3">
        <f t="shared" ref="W135:X135" si="825">IFERROR(W83/W36,0)</f>
        <v>0</v>
      </c>
      <c r="X135" s="3">
        <f t="shared" si="825"/>
        <v>0</v>
      </c>
      <c r="Y135" s="3">
        <f t="shared" ref="Y135:Z135" si="826">IFERROR(Y83/Y36,0)</f>
        <v>4.6189376443418013E-3</v>
      </c>
      <c r="Z135" s="3">
        <f t="shared" si="826"/>
        <v>1.2152777777777778E-2</v>
      </c>
      <c r="AA135" s="3">
        <f t="shared" ref="AA135:AB135" si="827">IFERROR(AA83/AA36,0)</f>
        <v>1.4435695538057743E-2</v>
      </c>
      <c r="AB135" s="3">
        <f t="shared" si="827"/>
        <v>1.434878587196468E-2</v>
      </c>
      <c r="AC135" s="3">
        <f t="shared" ref="AC135:AD135" si="828">IFERROR(AC83/AC36,0)</f>
        <v>1.6520894071914479E-2</v>
      </c>
      <c r="AD135" s="3">
        <f t="shared" si="828"/>
        <v>1.8575851393188854E-2</v>
      </c>
      <c r="AE135" s="3">
        <f t="shared" ref="AE135:AF135" si="829">IFERROR(AE83/AE36,0)</f>
        <v>1.9972451790633609E-2</v>
      </c>
      <c r="AF135" s="3">
        <f t="shared" si="829"/>
        <v>2.2727272727272728E-2</v>
      </c>
      <c r="AG135" s="3">
        <f t="shared" ref="AG135:AH135" si="830">IFERROR(AG83/AG36,0)</f>
        <v>2.2540983606557378E-2</v>
      </c>
      <c r="AH135" s="3">
        <f t="shared" si="830"/>
        <v>3.0734966592427616E-2</v>
      </c>
      <c r="AI135" s="3">
        <f t="shared" ref="AI135:AJ135" si="831">IFERROR(AI83/AI36,0)</f>
        <v>3.4552845528455285E-2</v>
      </c>
      <c r="AJ135" s="3">
        <f t="shared" si="831"/>
        <v>3.4331628926223517E-2</v>
      </c>
      <c r="AK135" s="3">
        <f t="shared" ref="AK135:AL135" si="832">IFERROR(AK83/AK36,0)</f>
        <v>4.1784480050267046E-2</v>
      </c>
      <c r="AL135" s="3">
        <f t="shared" si="832"/>
        <v>3.9025740381954055E-2</v>
      </c>
      <c r="AM135" s="3">
        <f t="shared" ref="AM135:AN135" si="833">IFERROR(AM83/AM36,0)</f>
        <v>3.8302277432712216E-2</v>
      </c>
      <c r="AN135" s="3">
        <f t="shared" si="833"/>
        <v>3.8698545723440968E-2</v>
      </c>
      <c r="AO135" s="3">
        <f t="shared" ref="AO135:AP135" si="834">IFERROR(AO83/AO36,0)</f>
        <v>4.1204437400950873E-2</v>
      </c>
      <c r="AP135" s="3">
        <f t="shared" si="834"/>
        <v>4.38983406847301E-2</v>
      </c>
      <c r="AQ135" s="3">
        <f t="shared" ref="AQ135:AR135" si="835">IFERROR(AQ83/AQ36,0)</f>
        <v>4.4021530180699729E-2</v>
      </c>
      <c r="AR135" s="3">
        <f t="shared" si="835"/>
        <v>4.7009328699469548E-2</v>
      </c>
      <c r="AS135" s="3">
        <f t="shared" ref="AS135:AT135" si="836">IFERROR(AS83/AS36,0)</f>
        <v>4.7078464106844742E-2</v>
      </c>
      <c r="AT135" s="3">
        <f t="shared" si="836"/>
        <v>4.8571428571428571E-2</v>
      </c>
      <c r="AU135" s="3">
        <f t="shared" ref="AU135:AV135" si="837">IFERROR(AU83/AU36,0)</f>
        <v>4.7942107643600178E-2</v>
      </c>
      <c r="AV135" s="3">
        <f t="shared" si="837"/>
        <v>5.0007268498328247E-2</v>
      </c>
      <c r="AW135" s="3">
        <f t="shared" ref="AW135:AX135" si="838">IFERROR(AW83/AW36,0)</f>
        <v>5.155210643015521E-2</v>
      </c>
      <c r="AX135" s="3">
        <f t="shared" si="838"/>
        <v>5.0214091086025689E-2</v>
      </c>
      <c r="AY135" s="3">
        <f t="shared" ref="AY135:AZ135" si="839">IFERROR(AY83/AY36,0)</f>
        <v>4.958472790380563E-2</v>
      </c>
      <c r="AZ135" s="3">
        <f t="shared" si="839"/>
        <v>4.9536707056307909E-2</v>
      </c>
      <c r="BA135" s="3">
        <f t="shared" ref="BA135:BB135" si="840">IFERROR(BA83/BA36,0)</f>
        <v>4.9622684655842672E-2</v>
      </c>
      <c r="BB135" s="3">
        <f t="shared" si="840"/>
        <v>5.0470008952551479E-2</v>
      </c>
      <c r="BC135" s="3">
        <f t="shared" ref="BC135:BD135" si="841">IFERROR(BC83/BC36,0)</f>
        <v>5.2261415278078337E-2</v>
      </c>
      <c r="BD135" s="3">
        <f t="shared" si="841"/>
        <v>5.2317198764160661E-2</v>
      </c>
      <c r="BE135" s="3">
        <f t="shared" ref="BE135:BF135" si="842">IFERROR(BE83/BE36,0)</f>
        <v>5.2198890649762283E-2</v>
      </c>
      <c r="BF135" s="3">
        <f t="shared" si="842"/>
        <v>5.2990304310262075E-2</v>
      </c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S135">
        <f t="shared" si="49"/>
        <v>3.2564644062723449</v>
      </c>
      <c r="BT135" t="str">
        <f t="shared" si="50"/>
        <v>Romania</v>
      </c>
    </row>
    <row r="136" spans="2:72" x14ac:dyDescent="0.25">
      <c r="B136" t="str">
        <f t="shared" si="0"/>
        <v>Russian Federation</v>
      </c>
      <c r="D136" s="3">
        <f t="shared" ref="D136:L136" si="843">IFERROR(D84/D37,0)</f>
        <v>0</v>
      </c>
      <c r="E136" s="3">
        <f t="shared" si="843"/>
        <v>0</v>
      </c>
      <c r="F136" s="3">
        <f t="shared" si="843"/>
        <v>0</v>
      </c>
      <c r="G136" s="3">
        <f t="shared" si="843"/>
        <v>0</v>
      </c>
      <c r="H136" s="3">
        <f t="shared" si="843"/>
        <v>0</v>
      </c>
      <c r="I136" s="3">
        <f t="shared" si="843"/>
        <v>0</v>
      </c>
      <c r="J136" s="3">
        <f t="shared" si="843"/>
        <v>0</v>
      </c>
      <c r="K136" s="3">
        <f t="shared" si="843"/>
        <v>0</v>
      </c>
      <c r="L136" s="3">
        <f t="shared" si="843"/>
        <v>0</v>
      </c>
      <c r="M136" s="3">
        <f t="shared" ref="M136:N136" si="844">IFERROR(M84/M37,0)</f>
        <v>0</v>
      </c>
      <c r="N136" s="3">
        <f t="shared" si="844"/>
        <v>0</v>
      </c>
      <c r="O136" s="3">
        <f t="shared" ref="O136:P136" si="845">IFERROR(O84/O37,0)</f>
        <v>0</v>
      </c>
      <c r="P136" s="3">
        <f t="shared" si="845"/>
        <v>0</v>
      </c>
      <c r="Q136" s="3">
        <f t="shared" ref="Q136:R136" si="846">IFERROR(Q84/Q37,0)</f>
        <v>0</v>
      </c>
      <c r="R136" s="3">
        <f t="shared" si="846"/>
        <v>0</v>
      </c>
      <c r="S136" s="3">
        <f t="shared" ref="S136:T136" si="847">IFERROR(S84/S37,0)</f>
        <v>0</v>
      </c>
      <c r="T136" s="3">
        <f t="shared" si="847"/>
        <v>0</v>
      </c>
      <c r="U136" s="3">
        <f t="shared" ref="U136:V136" si="848">IFERROR(U84/U37,0)</f>
        <v>0</v>
      </c>
      <c r="V136" s="3">
        <f t="shared" si="848"/>
        <v>0</v>
      </c>
      <c r="W136" s="3">
        <f t="shared" ref="W136:X136" si="849">IFERROR(W84/W37,0)</f>
        <v>0</v>
      </c>
      <c r="X136" s="3">
        <f t="shared" si="849"/>
        <v>0</v>
      </c>
      <c r="Y136" s="3">
        <f t="shared" ref="Y136:Z136" si="850">IFERROR(Y84/Y37,0)</f>
        <v>0</v>
      </c>
      <c r="Z136" s="3">
        <f t="shared" si="850"/>
        <v>0</v>
      </c>
      <c r="AA136" s="3">
        <f t="shared" ref="AA136:AB136" si="851">IFERROR(AA84/AA37,0)</f>
        <v>0</v>
      </c>
      <c r="AB136" s="3">
        <f t="shared" si="851"/>
        <v>2.3809523809523812E-3</v>
      </c>
      <c r="AC136" s="3">
        <f t="shared" ref="AC136:AD136" si="852">IFERROR(AC84/AC37,0)</f>
        <v>2.8957528957528956E-3</v>
      </c>
      <c r="AD136" s="3">
        <f t="shared" si="852"/>
        <v>3.1645569620253164E-3</v>
      </c>
      <c r="AE136" s="3">
        <f t="shared" ref="AE136:AF136" si="853">IFERROR(AE84/AE37,0)</f>
        <v>5.2151238591916557E-3</v>
      </c>
      <c r="AF136" s="3">
        <f t="shared" si="853"/>
        <v>6.51890482398957E-3</v>
      </c>
      <c r="AG136" s="3">
        <f t="shared" ref="AG136:AH136" si="854">IFERROR(AG84/AG37,0)</f>
        <v>4.8992923244420249E-3</v>
      </c>
      <c r="AH136" s="3">
        <f t="shared" si="854"/>
        <v>7.2742832691484807E-3</v>
      </c>
      <c r="AI136" s="3">
        <f t="shared" ref="AI136:AJ136" si="855">IFERROR(AI84/AI37,0)</f>
        <v>8.6424198775657182E-3</v>
      </c>
      <c r="AJ136" s="3">
        <f t="shared" si="855"/>
        <v>8.4554678692220966E-3</v>
      </c>
      <c r="AK136" s="3">
        <f t="shared" ref="AK136:AL136" si="856">IFERROR(AK84/AK37,0)</f>
        <v>8.1947457218606891E-3</v>
      </c>
      <c r="AL136" s="3">
        <f t="shared" si="856"/>
        <v>9.0889875290636225E-3</v>
      </c>
      <c r="AM136" s="3">
        <f t="shared" ref="AM136:AN136" si="857">IFERROR(AM84/AM37,0)</f>
        <v>8.3503432918908896E-3</v>
      </c>
      <c r="AN136" s="3">
        <f t="shared" si="857"/>
        <v>7.4097430238057697E-3</v>
      </c>
      <c r="AO136" s="3">
        <f t="shared" ref="AO136:AP136" si="858">IFERROR(AO84/AO37,0)</f>
        <v>7.7364279044951313E-3</v>
      </c>
      <c r="AP136" s="3">
        <f t="shared" si="858"/>
        <v>7.5017273714342121E-3</v>
      </c>
      <c r="AQ136" s="3">
        <f t="shared" ref="AQ136:AR136" si="859">IFERROR(AQ84/AQ37,0)</f>
        <v>7.8878912477972647E-3</v>
      </c>
      <c r="AR136" s="3">
        <f t="shared" si="859"/>
        <v>7.8032979976442873E-3</v>
      </c>
      <c r="AS136" s="3">
        <f t="shared" ref="AS136:AT136" si="860">IFERROR(AS84/AS37,0)</f>
        <v>8.2435003170577038E-3</v>
      </c>
      <c r="AT136" s="3">
        <f t="shared" si="860"/>
        <v>8.0750763858577039E-3</v>
      </c>
      <c r="AU136" s="3">
        <f t="shared" ref="AU136:AV136" si="861">IFERROR(AU84/AU37,0)</f>
        <v>8.0561084257416357E-3</v>
      </c>
      <c r="AV136" s="3">
        <f t="shared" si="861"/>
        <v>8.0849326255614529E-3</v>
      </c>
      <c r="AW136" s="3">
        <f t="shared" ref="AW136:AX136" si="862">IFERROR(AW84/AW37,0)</f>
        <v>8.3041019400100224E-3</v>
      </c>
      <c r="AX136" s="3">
        <f t="shared" si="862"/>
        <v>8.5291177205698582E-3</v>
      </c>
      <c r="AY136" s="3">
        <f t="shared" ref="AY136:AZ136" si="863">IFERROR(AY84/AY37,0)</f>
        <v>8.5070529720327245E-3</v>
      </c>
      <c r="AZ136" s="3">
        <f t="shared" si="863"/>
        <v>8.4241476676078682E-3</v>
      </c>
      <c r="BA136" s="3">
        <f t="shared" ref="BA136:BB136" si="864">IFERROR(BA84/BA37,0)</f>
        <v>8.4241476676078682E-3</v>
      </c>
      <c r="BB136" s="3">
        <f t="shared" si="864"/>
        <v>8.6424198775657182E-3</v>
      </c>
      <c r="BC136" s="3">
        <f t="shared" ref="BC136:BD136" si="865">IFERROR(BC84/BC37,0)</f>
        <v>8.8449800858635495E-3</v>
      </c>
      <c r="BD136" s="3">
        <f t="shared" si="865"/>
        <v>8.8413808484539523E-3</v>
      </c>
      <c r="BE136" s="3">
        <f t="shared" ref="BE136:BF136" si="866">IFERROR(BE84/BE37,0)</f>
        <v>8.9621404214391878E-3</v>
      </c>
      <c r="BF136" s="3">
        <f t="shared" si="866"/>
        <v>8.9621404214391878E-3</v>
      </c>
      <c r="BG136" s="108"/>
      <c r="BH136" s="108"/>
      <c r="BI136" s="108"/>
      <c r="BJ136" s="108"/>
      <c r="BK136" s="108"/>
      <c r="BL136" s="108"/>
      <c r="BM136" s="108"/>
      <c r="BN136" s="108"/>
      <c r="BO136" s="108"/>
      <c r="BP136" s="108"/>
      <c r="BQ136" s="108"/>
      <c r="BS136" t="e">
        <f t="shared" si="49"/>
        <v>#DIV/0!</v>
      </c>
      <c r="BT136" t="str">
        <f t="shared" si="50"/>
        <v>Russian Federation</v>
      </c>
    </row>
    <row r="137" spans="2:72" x14ac:dyDescent="0.25">
      <c r="B137" t="str">
        <f t="shared" si="0"/>
        <v>San Marino</v>
      </c>
      <c r="D137" s="3">
        <f t="shared" ref="D137:L137" si="867">IFERROR(D85/D38,0)</f>
        <v>0</v>
      </c>
      <c r="E137" s="3">
        <f t="shared" si="867"/>
        <v>0</v>
      </c>
      <c r="F137" s="3">
        <f t="shared" si="867"/>
        <v>0</v>
      </c>
      <c r="G137" s="3">
        <f t="shared" si="867"/>
        <v>0</v>
      </c>
      <c r="H137" s="3">
        <f t="shared" si="867"/>
        <v>0</v>
      </c>
      <c r="I137" s="3">
        <f t="shared" si="867"/>
        <v>0</v>
      </c>
      <c r="J137" s="3">
        <f t="shared" si="867"/>
        <v>3.7037037037037035E-2</v>
      </c>
      <c r="K137" s="3">
        <f t="shared" si="867"/>
        <v>2.7027027027027029E-2</v>
      </c>
      <c r="L137" s="3">
        <f t="shared" si="867"/>
        <v>4.0816326530612242E-2</v>
      </c>
      <c r="M137" s="3">
        <f t="shared" ref="M137:N137" si="868">IFERROR(M85/M38,0)</f>
        <v>3.1746031746031744E-2</v>
      </c>
      <c r="N137" s="3">
        <f t="shared" si="868"/>
        <v>3.1746031746031744E-2</v>
      </c>
      <c r="O137" s="3">
        <f t="shared" ref="O137:P137" si="869">IFERROR(O85/O38,0)</f>
        <v>3.1746031746031744E-2</v>
      </c>
      <c r="P137" s="3">
        <f t="shared" si="869"/>
        <v>3.0303030303030304E-2</v>
      </c>
      <c r="Q137" s="3">
        <f t="shared" ref="Q137:R137" si="870">IFERROR(Q85/Q38,0)</f>
        <v>5.434782608695652E-2</v>
      </c>
      <c r="R137" s="3">
        <f t="shared" si="870"/>
        <v>5.434782608695652E-2</v>
      </c>
      <c r="S137" s="3">
        <f t="shared" ref="S137:T137" si="871">IFERROR(S85/S38,0)</f>
        <v>8.8235294117647065E-2</v>
      </c>
      <c r="T137" s="3">
        <f t="shared" si="871"/>
        <v>0.10576923076923077</v>
      </c>
      <c r="U137" s="3">
        <f t="shared" ref="U137:V137" si="872">IFERROR(U85/U38,0)</f>
        <v>0.12844036697247707</v>
      </c>
      <c r="V137" s="3">
        <f t="shared" si="872"/>
        <v>0.1111111111111111</v>
      </c>
      <c r="W137" s="3">
        <f t="shared" ref="W137:X137" si="873">IFERROR(W85/W38,0)</f>
        <v>9.2715231788079472E-2</v>
      </c>
      <c r="X137" s="3">
        <f t="shared" si="873"/>
        <v>0.13245033112582782</v>
      </c>
      <c r="Y137" s="3">
        <f t="shared" ref="Y137:Z137" si="874">IFERROR(Y85/Y38,0)</f>
        <v>0.13245033112582782</v>
      </c>
      <c r="Z137" s="3">
        <f t="shared" si="874"/>
        <v>0.10695187165775401</v>
      </c>
      <c r="AA137" s="3">
        <f t="shared" ref="AA137:AB137" si="875">IFERROR(AA85/AA38,0)</f>
        <v>0.11229946524064172</v>
      </c>
      <c r="AB137" s="3">
        <f t="shared" si="875"/>
        <v>0.10096153846153846</v>
      </c>
      <c r="AC137" s="3">
        <f t="shared" ref="AC137:AD137" si="876">IFERROR(AC85/AC38,0)</f>
        <v>9.6330275229357804E-2</v>
      </c>
      <c r="AD137" s="3">
        <f t="shared" si="876"/>
        <v>9.2105263157894732E-2</v>
      </c>
      <c r="AE137" s="3">
        <f t="shared" ref="AE137:AF137" si="877">IFERROR(AE85/AE38,0)</f>
        <v>9.6491228070175433E-2</v>
      </c>
      <c r="AF137" s="3">
        <f t="shared" si="877"/>
        <v>0.10480349344978165</v>
      </c>
      <c r="AG137" s="3">
        <f t="shared" ref="AG137:AH137" si="878">IFERROR(AG85/AG38,0)</f>
        <v>0.10869565217391304</v>
      </c>
      <c r="AH137" s="3">
        <f t="shared" si="878"/>
        <v>0.11016949152542373</v>
      </c>
      <c r="AI137" s="3">
        <f t="shared" ref="AI137:AJ137" si="879">IFERROR(AI85/AI38,0)</f>
        <v>0.11864406779661017</v>
      </c>
      <c r="AJ137" s="3">
        <f t="shared" si="879"/>
        <v>0.12244897959183673</v>
      </c>
      <c r="AK137" s="3">
        <f t="shared" ref="AK137:AL137" si="880">IFERROR(AK85/AK38,0)</f>
        <v>0.12698412698412698</v>
      </c>
      <c r="AL137" s="3">
        <f t="shared" si="880"/>
        <v>0.12355212355212356</v>
      </c>
      <c r="AM137" s="3">
        <f t="shared" ref="AM137:AN137" si="881">IFERROR(AM85/AM38,0)</f>
        <v>0.12030075187969924</v>
      </c>
      <c r="AN137" s="3">
        <f t="shared" si="881"/>
        <v>0.11552346570397112</v>
      </c>
      <c r="AO137" s="3">
        <f t="shared" ref="AO137:AP137" si="882">IFERROR(AO85/AO38,0)</f>
        <v>0.12186379928315412</v>
      </c>
      <c r="AP137" s="3">
        <f t="shared" si="882"/>
        <v>0.11038961038961038</v>
      </c>
      <c r="AQ137" s="3">
        <f t="shared" ref="AQ137:AR137" si="883">IFERROR(AQ85/AQ38,0)</f>
        <v>9.8837209302325577E-2</v>
      </c>
      <c r="AR137" s="3">
        <f t="shared" si="883"/>
        <v>9.8837209302325577E-2</v>
      </c>
      <c r="AS137" s="3">
        <f t="shared" ref="AS137:AT137" si="884">IFERROR(AS85/AS38,0)</f>
        <v>9.8314606741573038E-2</v>
      </c>
      <c r="AT137" s="3">
        <f t="shared" si="884"/>
        <v>9.8314606741573038E-2</v>
      </c>
      <c r="AU137" s="3">
        <f t="shared" ref="AU137:AV137" si="885">IFERROR(AU85/AU38,0)</f>
        <v>9.7035040431266845E-2</v>
      </c>
      <c r="AV137" s="3">
        <f t="shared" si="885"/>
        <v>9.6774193548387094E-2</v>
      </c>
      <c r="AW137" s="3">
        <f t="shared" ref="AW137:AX137" si="886">IFERROR(AW85/AW38,0)</f>
        <v>9.1603053435114504E-2</v>
      </c>
      <c r="AX137" s="3">
        <f t="shared" si="886"/>
        <v>8.9201877934272297E-2</v>
      </c>
      <c r="AY137" s="3">
        <f t="shared" ref="AY137:AZ137" si="887">IFERROR(AY85/AY38,0)</f>
        <v>8.9201877934272297E-2</v>
      </c>
      <c r="AZ137" s="3">
        <f t="shared" si="887"/>
        <v>8.5714285714285715E-2</v>
      </c>
      <c r="BA137" s="3">
        <f t="shared" ref="BA137:BB137" si="888">IFERROR(BA85/BA38,0)</f>
        <v>8.4598698481561818E-2</v>
      </c>
      <c r="BB137" s="3">
        <f t="shared" si="888"/>
        <v>8.4415584415584416E-2</v>
      </c>
      <c r="BC137" s="3">
        <f t="shared" ref="BC137:BD137" si="889">IFERROR(BC85/BC38,0)</f>
        <v>8.4033613445378158E-2</v>
      </c>
      <c r="BD137" s="3">
        <f t="shared" si="889"/>
        <v>8.1967213114754092E-2</v>
      </c>
      <c r="BE137" s="3">
        <f t="shared" ref="BE137:BF137" si="890">IFERROR(BE85/BE38,0)</f>
        <v>7.9840319361277445E-2</v>
      </c>
      <c r="BF137" s="3">
        <f t="shared" si="890"/>
        <v>7.7972709551656916E-2</v>
      </c>
      <c r="BG137" s="108"/>
      <c r="BH137" s="108"/>
      <c r="BI137" s="108"/>
      <c r="BJ137" s="108"/>
      <c r="BK137" s="108"/>
      <c r="BL137" s="108"/>
      <c r="BM137" s="108"/>
      <c r="BN137" s="108"/>
      <c r="BO137" s="108"/>
      <c r="BP137" s="108"/>
      <c r="BQ137" s="108"/>
      <c r="BS137">
        <f t="shared" si="49"/>
        <v>0.88012181616832774</v>
      </c>
      <c r="BT137" t="str">
        <f t="shared" si="50"/>
        <v>San Marino</v>
      </c>
    </row>
    <row r="138" spans="2:72" x14ac:dyDescent="0.25">
      <c r="B138" t="str">
        <f t="shared" si="0"/>
        <v>Serbia</v>
      </c>
      <c r="D138" s="3">
        <f t="shared" ref="D138:L138" si="891">IFERROR(D86/D39,0)</f>
        <v>0</v>
      </c>
      <c r="E138" s="3">
        <f t="shared" si="891"/>
        <v>0</v>
      </c>
      <c r="F138" s="3">
        <f t="shared" si="891"/>
        <v>0</v>
      </c>
      <c r="G138" s="3">
        <f t="shared" si="891"/>
        <v>0</v>
      </c>
      <c r="H138" s="3">
        <f t="shared" si="891"/>
        <v>0</v>
      </c>
      <c r="I138" s="3">
        <f t="shared" si="891"/>
        <v>0</v>
      </c>
      <c r="J138" s="3">
        <f t="shared" si="891"/>
        <v>0</v>
      </c>
      <c r="K138" s="3">
        <f t="shared" si="891"/>
        <v>0</v>
      </c>
      <c r="L138" s="3">
        <f t="shared" si="891"/>
        <v>0</v>
      </c>
      <c r="M138" s="3">
        <f t="shared" ref="M138:N138" si="892">IFERROR(M86/M39,0)</f>
        <v>0</v>
      </c>
      <c r="N138" s="3">
        <f t="shared" si="892"/>
        <v>0</v>
      </c>
      <c r="O138" s="3">
        <f t="shared" ref="O138:P138" si="893">IFERROR(O86/O39,0)</f>
        <v>0</v>
      </c>
      <c r="P138" s="3">
        <f t="shared" si="893"/>
        <v>0</v>
      </c>
      <c r="Q138" s="3">
        <f t="shared" ref="Q138:R138" si="894">IFERROR(Q86/Q39,0)</f>
        <v>0</v>
      </c>
      <c r="R138" s="3">
        <f t="shared" si="894"/>
        <v>0</v>
      </c>
      <c r="S138" s="3">
        <f t="shared" ref="S138:T138" si="895">IFERROR(S86/S39,0)</f>
        <v>0</v>
      </c>
      <c r="T138" s="3">
        <f t="shared" si="895"/>
        <v>0</v>
      </c>
      <c r="U138" s="3">
        <f t="shared" ref="U138:V138" si="896">IFERROR(U86/U39,0)</f>
        <v>0</v>
      </c>
      <c r="V138" s="3">
        <f t="shared" si="896"/>
        <v>0</v>
      </c>
      <c r="W138" s="3">
        <f t="shared" ref="W138:X138" si="897">IFERROR(W86/W39,0)</f>
        <v>0</v>
      </c>
      <c r="X138" s="3">
        <f t="shared" si="897"/>
        <v>0</v>
      </c>
      <c r="Y138" s="3">
        <f t="shared" ref="Y138:Z138" si="898">IFERROR(Y86/Y39,0)</f>
        <v>0</v>
      </c>
      <c r="Z138" s="3">
        <f t="shared" si="898"/>
        <v>8.0321285140562242E-3</v>
      </c>
      <c r="AA138" s="3">
        <f t="shared" ref="AA138:AB138" si="899">IFERROR(AA86/AA39,0)</f>
        <v>9.9009900990099011E-3</v>
      </c>
      <c r="AB138" s="3">
        <f t="shared" si="899"/>
        <v>1.0416666666666666E-2</v>
      </c>
      <c r="AC138" s="3">
        <f t="shared" ref="AC138:AD138" si="900">IFERROR(AC86/AC39,0)</f>
        <v>1.5317286652078774E-2</v>
      </c>
      <c r="AD138" s="3">
        <f t="shared" si="900"/>
        <v>1.3257575757575758E-2</v>
      </c>
      <c r="AE138" s="3">
        <f t="shared" ref="AE138:AF138" si="901">IFERROR(AE86/AE39,0)</f>
        <v>1.5174506828528073E-2</v>
      </c>
      <c r="AF138" s="3">
        <f t="shared" si="901"/>
        <v>1.7543859649122806E-2</v>
      </c>
      <c r="AG138" s="3">
        <f t="shared" ref="AG138:AH138" si="902">IFERROR(AG86/AG39,0)</f>
        <v>1.6560509554140127E-2</v>
      </c>
      <c r="AH138" s="3">
        <f t="shared" si="902"/>
        <v>1.4444444444444444E-2</v>
      </c>
      <c r="AI138" s="3">
        <f t="shared" ref="AI138:AJ138" si="903">IFERROR(AI86/AI39,0)</f>
        <v>1.2264150943396227E-2</v>
      </c>
      <c r="AJ138" s="3">
        <f t="shared" si="903"/>
        <v>1.1101622544833475E-2</v>
      </c>
      <c r="AK138" s="3">
        <f t="shared" ref="AK138:AL138" si="904">IFERROR(AK86/AK39,0)</f>
        <v>2.6422764227642278E-2</v>
      </c>
      <c r="AL138" s="3">
        <f t="shared" si="904"/>
        <v>2.4014778325123151E-2</v>
      </c>
      <c r="AM138" s="3">
        <f t="shared" ref="AM138:AN138" si="905">IFERROR(AM86/AM39,0)</f>
        <v>2.6729559748427674E-2</v>
      </c>
      <c r="AN138" s="3">
        <f t="shared" si="905"/>
        <v>2.6363636363636363E-2</v>
      </c>
      <c r="AO138" s="3">
        <f t="shared" ref="AO138:AP138" si="906">IFERROR(AO86/AO39,0)</f>
        <v>2.4928483857785042E-2</v>
      </c>
      <c r="AP138" s="3">
        <f t="shared" si="906"/>
        <v>2.4381095273818456E-2</v>
      </c>
      <c r="AQ138" s="3">
        <f t="shared" ref="AQ138:AR138" si="907">IFERROR(AQ86/AQ39,0)</f>
        <v>2.267178235088943E-2</v>
      </c>
      <c r="AR138" s="3">
        <f t="shared" si="907"/>
        <v>2.2866344605475042E-2</v>
      </c>
      <c r="AS138" s="3">
        <f t="shared" ref="AS138:AT138" si="908">IFERROR(AS86/AS39,0)</f>
        <v>2.1893491124260357E-2</v>
      </c>
      <c r="AT138" s="3">
        <f t="shared" si="908"/>
        <v>2.2038567493112948E-2</v>
      </c>
      <c r="AU138" s="3">
        <f t="shared" ref="AU138:AV138" si="909">IFERROR(AU86/AU39,0)</f>
        <v>2.0966946225949679E-2</v>
      </c>
      <c r="AV138" s="3">
        <f t="shared" si="909"/>
        <v>2.1052631578947368E-2</v>
      </c>
      <c r="AW138" s="3">
        <f t="shared" ref="AW138:AX138" si="910">IFERROR(AW86/AW39,0)</f>
        <v>2.0316027088036117E-2</v>
      </c>
      <c r="AX138" s="3">
        <f t="shared" si="910"/>
        <v>1.9368183527641969E-2</v>
      </c>
      <c r="AY138" s="3">
        <f t="shared" ref="AY138:AZ138" si="911">IFERROR(AY86/AY39,0)</f>
        <v>1.9332161687170474E-2</v>
      </c>
      <c r="AZ138" s="3">
        <f t="shared" si="911"/>
        <v>1.951951951951952E-2</v>
      </c>
      <c r="BA138" s="3">
        <f t="shared" ref="BA138:BB138" si="912">IFERROR(BA86/BA39,0)</f>
        <v>1.9309908198797087E-2</v>
      </c>
      <c r="BB138" s="3">
        <f t="shared" si="912"/>
        <v>1.8853695324283559E-2</v>
      </c>
      <c r="BC138" s="3">
        <f t="shared" ref="BC138:BD138" si="913">IFERROR(BC86/BC39,0)</f>
        <v>1.8867924528301886E-2</v>
      </c>
      <c r="BD138" s="3">
        <f t="shared" si="913"/>
        <v>1.8836097835254428E-2</v>
      </c>
      <c r="BE138" s="3">
        <f t="shared" ref="BE138:BF138" si="914">IFERROR(BE86/BE39,0)</f>
        <v>1.9103903243540409E-2</v>
      </c>
      <c r="BF138" s="3">
        <f t="shared" si="914"/>
        <v>1.9243618869437391E-2</v>
      </c>
      <c r="BG138" s="108"/>
      <c r="BH138" s="108"/>
      <c r="BI138" s="108"/>
      <c r="BJ138" s="108"/>
      <c r="BK138" s="108"/>
      <c r="BL138" s="108"/>
      <c r="BM138" s="108"/>
      <c r="BN138" s="108"/>
      <c r="BO138" s="108"/>
      <c r="BP138" s="108"/>
      <c r="BQ138" s="108"/>
      <c r="BS138">
        <f t="shared" si="49"/>
        <v>2.3095008051529793</v>
      </c>
      <c r="BT138" t="str">
        <f t="shared" si="50"/>
        <v>Serbia</v>
      </c>
    </row>
    <row r="139" spans="2:72" x14ac:dyDescent="0.25">
      <c r="B139" t="str">
        <f t="shared" si="0"/>
        <v>Slovakia</v>
      </c>
      <c r="D139" s="3">
        <f t="shared" ref="D139:L139" si="915">IFERROR(D87/D40,0)</f>
        <v>0</v>
      </c>
      <c r="E139" s="3">
        <f t="shared" si="915"/>
        <v>0</v>
      </c>
      <c r="F139" s="3">
        <f t="shared" si="915"/>
        <v>0</v>
      </c>
      <c r="G139" s="3">
        <f t="shared" si="915"/>
        <v>0</v>
      </c>
      <c r="H139" s="3">
        <f t="shared" si="915"/>
        <v>0</v>
      </c>
      <c r="I139" s="3">
        <f t="shared" si="915"/>
        <v>0</v>
      </c>
      <c r="J139" s="3">
        <f t="shared" si="915"/>
        <v>0</v>
      </c>
      <c r="K139" s="3">
        <f t="shared" si="915"/>
        <v>0</v>
      </c>
      <c r="L139" s="3">
        <f t="shared" si="915"/>
        <v>0</v>
      </c>
      <c r="M139" s="3">
        <f t="shared" ref="M139:N139" si="916">IFERROR(M87/M40,0)</f>
        <v>0</v>
      </c>
      <c r="N139" s="3">
        <f t="shared" si="916"/>
        <v>0</v>
      </c>
      <c r="O139" s="3">
        <f t="shared" ref="O139:P139" si="917">IFERROR(O87/O40,0)</f>
        <v>0</v>
      </c>
      <c r="P139" s="3">
        <f t="shared" si="917"/>
        <v>0</v>
      </c>
      <c r="Q139" s="3">
        <f t="shared" ref="Q139:R139" si="918">IFERROR(Q87/Q40,0)</f>
        <v>0</v>
      </c>
      <c r="R139" s="3">
        <f t="shared" si="918"/>
        <v>0</v>
      </c>
      <c r="S139" s="3">
        <f t="shared" ref="S139:T139" si="919">IFERROR(S87/S40,0)</f>
        <v>0</v>
      </c>
      <c r="T139" s="3">
        <f t="shared" si="919"/>
        <v>0</v>
      </c>
      <c r="U139" s="3">
        <f t="shared" ref="U139:V139" si="920">IFERROR(U87/U40,0)</f>
        <v>0</v>
      </c>
      <c r="V139" s="3">
        <f t="shared" si="920"/>
        <v>0</v>
      </c>
      <c r="W139" s="3">
        <f t="shared" ref="W139:X139" si="921">IFERROR(W87/W40,0)</f>
        <v>0</v>
      </c>
      <c r="X139" s="3">
        <f t="shared" si="921"/>
        <v>0</v>
      </c>
      <c r="Y139" s="3">
        <f t="shared" ref="Y139:Z139" si="922">IFERROR(Y87/Y40,0)</f>
        <v>0</v>
      </c>
      <c r="Z139" s="3">
        <f t="shared" si="922"/>
        <v>0</v>
      </c>
      <c r="AA139" s="3">
        <f t="shared" ref="AA139:AB139" si="923">IFERROR(AA87/AA40,0)</f>
        <v>0</v>
      </c>
      <c r="AB139" s="3">
        <f t="shared" si="923"/>
        <v>0</v>
      </c>
      <c r="AC139" s="3">
        <f t="shared" ref="AC139:AD139" si="924">IFERROR(AC87/AC40,0)</f>
        <v>0</v>
      </c>
      <c r="AD139" s="3">
        <f t="shared" si="924"/>
        <v>0</v>
      </c>
      <c r="AE139" s="3">
        <f t="shared" ref="AE139:AF139" si="925">IFERROR(AE87/AE40,0)</f>
        <v>0</v>
      </c>
      <c r="AF139" s="3">
        <f t="shared" si="925"/>
        <v>0</v>
      </c>
      <c r="AG139" s="3">
        <f t="shared" ref="AG139:AH139" si="926">IFERROR(AG87/AG40,0)</f>
        <v>0</v>
      </c>
      <c r="AH139" s="3">
        <f t="shared" si="926"/>
        <v>0</v>
      </c>
      <c r="AI139" s="3">
        <f t="shared" ref="AI139:AJ139" si="927">IFERROR(AI87/AI40,0)</f>
        <v>0</v>
      </c>
      <c r="AJ139" s="3">
        <f t="shared" si="927"/>
        <v>0</v>
      </c>
      <c r="AK139" s="3">
        <f t="shared" ref="AK139:AL139" si="928">IFERROR(AK87/AK40,0)</f>
        <v>0</v>
      </c>
      <c r="AL139" s="3">
        <f t="shared" si="928"/>
        <v>0</v>
      </c>
      <c r="AM139" s="3">
        <f t="shared" ref="AM139:AN139" si="929">IFERROR(AM87/AM40,0)</f>
        <v>0</v>
      </c>
      <c r="AN139" s="3">
        <f t="shared" si="929"/>
        <v>3.7453183520599251E-3</v>
      </c>
      <c r="AO139" s="3">
        <f t="shared" ref="AO139:AP139" si="930">IFERROR(AO87/AO40,0)</f>
        <v>3.3444816053511705E-3</v>
      </c>
      <c r="AP139" s="3">
        <f t="shared" si="930"/>
        <v>2.9325513196480938E-3</v>
      </c>
      <c r="AQ139" s="3">
        <f t="shared" ref="AQ139:AR139" si="931">IFERROR(AQ87/AQ40,0)</f>
        <v>2.8530670470756064E-3</v>
      </c>
      <c r="AR139" s="3">
        <f t="shared" si="931"/>
        <v>2.7972027972027972E-3</v>
      </c>
      <c r="AS139" s="3">
        <f t="shared" ref="AS139:AT139" si="932">IFERROR(AS87/AS40,0)</f>
        <v>2.7472527472527475E-3</v>
      </c>
      <c r="AT139" s="3">
        <f t="shared" si="932"/>
        <v>2.6954177897574125E-3</v>
      </c>
      <c r="AU139" s="3">
        <f t="shared" ref="AU139:AV139" si="933">IFERROR(AU87/AU40,0)</f>
        <v>2.6007802340702211E-3</v>
      </c>
      <c r="AV139" s="3">
        <f t="shared" si="933"/>
        <v>2.3952095808383233E-3</v>
      </c>
      <c r="AW139" s="3">
        <f t="shared" ref="AW139:AX139" si="934">IFERROR(AW87/AW40,0)</f>
        <v>6.9524913093858632E-3</v>
      </c>
      <c r="AX139" s="3">
        <f t="shared" si="934"/>
        <v>8.1883316274309111E-3</v>
      </c>
      <c r="AY139" s="3">
        <f t="shared" ref="AY139:AZ139" si="935">IFERROR(AY87/AY40,0)</f>
        <v>8.5795996186844616E-3</v>
      </c>
      <c r="AZ139" s="3">
        <f t="shared" si="935"/>
        <v>1.0101010101010102E-2</v>
      </c>
      <c r="BA139" s="3">
        <f t="shared" ref="BA139:BB139" si="936">IFERROR(BA87/BA40,0)</f>
        <v>1.0335917312661499E-2</v>
      </c>
      <c r="BB139" s="3">
        <f t="shared" si="936"/>
        <v>1.1082693947144074E-2</v>
      </c>
      <c r="BC139" s="3">
        <f t="shared" ref="BC139:BD139" si="937">IFERROR(BC87/BC40,0)</f>
        <v>1.1676396997497914E-2</v>
      </c>
      <c r="BD139" s="3">
        <f t="shared" si="937"/>
        <v>1.1254019292604502E-2</v>
      </c>
      <c r="BE139" s="3">
        <f t="shared" ref="BE139:BF139" si="938">IFERROR(BE87/BE40,0)</f>
        <v>1.1320754716981131E-2</v>
      </c>
      <c r="BF139" s="3">
        <f t="shared" si="938"/>
        <v>1.2500000000000001E-2</v>
      </c>
      <c r="BG139" s="108"/>
      <c r="BH139" s="108"/>
      <c r="BI139" s="108"/>
      <c r="BJ139" s="108"/>
      <c r="BK139" s="108"/>
      <c r="BL139" s="108"/>
      <c r="BM139" s="108"/>
      <c r="BN139" s="108"/>
      <c r="BO139" s="108"/>
      <c r="BP139" s="108"/>
      <c r="BQ139" s="108"/>
      <c r="BS139" t="e">
        <f t="shared" si="49"/>
        <v>#DIV/0!</v>
      </c>
      <c r="BT139" t="str">
        <f t="shared" si="50"/>
        <v>Slovakia</v>
      </c>
    </row>
    <row r="140" spans="2:72" x14ac:dyDescent="0.25">
      <c r="B140" t="str">
        <f t="shared" si="0"/>
        <v>Slovenia</v>
      </c>
      <c r="D140" s="3">
        <f t="shared" ref="D140:L140" si="939">IFERROR(D88/D41,0)</f>
        <v>0</v>
      </c>
      <c r="E140" s="3">
        <f t="shared" si="939"/>
        <v>0</v>
      </c>
      <c r="F140" s="3">
        <f t="shared" si="939"/>
        <v>0</v>
      </c>
      <c r="G140" s="3">
        <f t="shared" si="939"/>
        <v>0</v>
      </c>
      <c r="H140" s="3">
        <f t="shared" si="939"/>
        <v>0</v>
      </c>
      <c r="I140" s="3">
        <f t="shared" si="939"/>
        <v>0</v>
      </c>
      <c r="J140" s="3">
        <f t="shared" si="939"/>
        <v>0</v>
      </c>
      <c r="K140" s="3">
        <f t="shared" si="939"/>
        <v>0</v>
      </c>
      <c r="L140" s="3">
        <f t="shared" si="939"/>
        <v>0</v>
      </c>
      <c r="M140" s="3">
        <f t="shared" ref="M140:N140" si="940">IFERROR(M88/M41,0)</f>
        <v>0</v>
      </c>
      <c r="N140" s="3">
        <f t="shared" si="940"/>
        <v>0</v>
      </c>
      <c r="O140" s="3">
        <f t="shared" ref="O140:P140" si="941">IFERROR(O88/O41,0)</f>
        <v>0</v>
      </c>
      <c r="P140" s="3">
        <f t="shared" si="941"/>
        <v>0</v>
      </c>
      <c r="Q140" s="3">
        <f t="shared" ref="Q140:R140" si="942">IFERROR(Q88/Q41,0)</f>
        <v>0</v>
      </c>
      <c r="R140" s="3">
        <f t="shared" si="942"/>
        <v>0</v>
      </c>
      <c r="S140" s="3">
        <f t="shared" ref="S140:T140" si="943">IFERROR(S88/S41,0)</f>
        <v>0</v>
      </c>
      <c r="T140" s="3">
        <f t="shared" si="943"/>
        <v>3.6363636363636364E-3</v>
      </c>
      <c r="U140" s="3">
        <f t="shared" ref="U140:V140" si="944">IFERROR(U88/U41,0)</f>
        <v>3.4965034965034965E-3</v>
      </c>
      <c r="V140" s="3">
        <f t="shared" si="944"/>
        <v>3.134796238244514E-3</v>
      </c>
      <c r="W140" s="3">
        <f t="shared" ref="W140:X140" si="945">IFERROR(W88/W41,0)</f>
        <v>2.9325513196480938E-3</v>
      </c>
      <c r="X140" s="3">
        <f t="shared" si="945"/>
        <v>2.6109660574412533E-3</v>
      </c>
      <c r="Y140" s="3">
        <f t="shared" ref="Y140:Z140" si="946">IFERROR(Y88/Y41,0)</f>
        <v>2.4154589371980675E-3</v>
      </c>
      <c r="Z140" s="3">
        <f t="shared" si="946"/>
        <v>2.2624434389140274E-3</v>
      </c>
      <c r="AA140" s="3">
        <f t="shared" ref="AA140:AB140" si="947">IFERROR(AA88/AA41,0)</f>
        <v>6.2500000000000003E-3</v>
      </c>
      <c r="AB140" s="3">
        <f t="shared" si="947"/>
        <v>7.575757575757576E-3</v>
      </c>
      <c r="AC140" s="3">
        <f t="shared" ref="AC140:AD140" si="948">IFERROR(AC88/AC41,0)</f>
        <v>8.6655112651646445E-3</v>
      </c>
      <c r="AD140" s="3">
        <f t="shared" si="948"/>
        <v>1.4240506329113924E-2</v>
      </c>
      <c r="AE140" s="3">
        <f t="shared" ref="AE140:AF140" si="949">IFERROR(AE88/AE41,0)</f>
        <v>1.3024602026049204E-2</v>
      </c>
      <c r="AF140" s="3">
        <f t="shared" si="949"/>
        <v>1.5068493150684932E-2</v>
      </c>
      <c r="AG140" s="3">
        <f t="shared" ref="AG140:AH140" si="950">IFERROR(AG88/AG41,0)</f>
        <v>1.4416775884665793E-2</v>
      </c>
      <c r="AH140" s="3">
        <f t="shared" si="950"/>
        <v>1.5970515970515971E-2</v>
      </c>
      <c r="AI140" s="3">
        <f t="shared" ref="AI140:AJ140" si="951">IFERROR(AI88/AI41,0)</f>
        <v>1.78359096313912E-2</v>
      </c>
      <c r="AJ140" s="3">
        <f t="shared" si="951"/>
        <v>1.7837235228539576E-2</v>
      </c>
      <c r="AK140" s="3">
        <f t="shared" ref="AK140:AL140" si="952">IFERROR(AK88/AK41,0)</f>
        <v>2.1413276231263382E-2</v>
      </c>
      <c r="AL140" s="3">
        <f t="shared" si="952"/>
        <v>2.2517911975435005E-2</v>
      </c>
      <c r="AM140" s="3">
        <f t="shared" ref="AM140:AN140" si="953">IFERROR(AM88/AM41,0)</f>
        <v>2.8084252758274825E-2</v>
      </c>
      <c r="AN140" s="3">
        <f t="shared" si="953"/>
        <v>2.9382957884427033E-2</v>
      </c>
      <c r="AO140" s="3">
        <f t="shared" ref="AO140:AP140" si="954">IFERROR(AO88/AO41,0)</f>
        <v>3.4123222748815164E-2</v>
      </c>
      <c r="AP140" s="3">
        <f t="shared" si="954"/>
        <v>3.6663611365719523E-2</v>
      </c>
      <c r="AQ140" s="3">
        <f t="shared" ref="AQ140:AR140" si="955">IFERROR(AQ88/AQ41,0)</f>
        <v>3.8256227758007119E-2</v>
      </c>
      <c r="AR140" s="3">
        <f t="shared" si="955"/>
        <v>3.8793103448275863E-2</v>
      </c>
      <c r="AS140" s="3">
        <f t="shared" ref="AS140:AT140" si="956">IFERROR(AS88/AS41,0)</f>
        <v>4.208754208754209E-2</v>
      </c>
      <c r="AT140" s="3">
        <f t="shared" si="956"/>
        <v>4.3983402489626559E-2</v>
      </c>
      <c r="AU140" s="3">
        <f t="shared" ref="AU140:AV140" si="957">IFERROR(AU88/AU41,0)</f>
        <v>4.5379537953795381E-2</v>
      </c>
      <c r="AV140" s="3">
        <f t="shared" si="957"/>
        <v>4.5901639344262293E-2</v>
      </c>
      <c r="AW140" s="3">
        <f t="shared" ref="AW140:AX140" si="958">IFERROR(AW88/AW41,0)</f>
        <v>4.8878205128205128E-2</v>
      </c>
      <c r="AX140" s="3">
        <f t="shared" si="958"/>
        <v>4.8107255520504731E-2</v>
      </c>
      <c r="AY140" s="3">
        <f t="shared" ref="AY140:AZ140" si="959">IFERROR(AY88/AY41,0)</f>
        <v>5.0613496932515337E-2</v>
      </c>
      <c r="AZ140" s="3">
        <f t="shared" si="959"/>
        <v>5.3151100987091873E-2</v>
      </c>
      <c r="BA140" s="3">
        <f t="shared" ref="BA140:BB140" si="960">IFERROR(BA88/BA41,0)</f>
        <v>5.5639097744360905E-2</v>
      </c>
      <c r="BB140" s="3">
        <f t="shared" si="960"/>
        <v>5.5430711610486891E-2</v>
      </c>
      <c r="BC140" s="3">
        <f t="shared" ref="BC140:BD140" si="961">IFERROR(BC88/BC41,0)</f>
        <v>5.7462686567164176E-2</v>
      </c>
      <c r="BD140" s="3">
        <f t="shared" si="961"/>
        <v>5.8388765705838876E-2</v>
      </c>
      <c r="BE140" s="3">
        <f t="shared" ref="BE140:BF140" si="962">IFERROR(BE88/BE41,0)</f>
        <v>5.7833089311859445E-2</v>
      </c>
      <c r="BF140" s="3">
        <f t="shared" si="962"/>
        <v>5.8266569555717407E-2</v>
      </c>
      <c r="BG140" s="108"/>
      <c r="BH140" s="108"/>
      <c r="BI140" s="108"/>
      <c r="BJ140" s="108"/>
      <c r="BK140" s="108"/>
      <c r="BL140" s="108"/>
      <c r="BM140" s="108"/>
      <c r="BN140" s="108"/>
      <c r="BO140" s="108"/>
      <c r="BP140" s="108"/>
      <c r="BQ140" s="108"/>
      <c r="BS140">
        <f t="shared" si="49"/>
        <v>6.2068965517241379</v>
      </c>
      <c r="BT140" t="str">
        <f t="shared" si="50"/>
        <v>Slovenia</v>
      </c>
    </row>
    <row r="141" spans="2:72" x14ac:dyDescent="0.25">
      <c r="B141" t="str">
        <f t="shared" si="0"/>
        <v>Spain</v>
      </c>
      <c r="D141" s="3">
        <f t="shared" ref="D141:L141" si="963">IFERROR(D89/D42,0)</f>
        <v>0</v>
      </c>
      <c r="E141" s="3">
        <f t="shared" si="963"/>
        <v>0</v>
      </c>
      <c r="F141" s="3">
        <f t="shared" si="963"/>
        <v>0</v>
      </c>
      <c r="G141" s="3">
        <f t="shared" si="963"/>
        <v>5.0505050505050509E-3</v>
      </c>
      <c r="H141" s="3">
        <f t="shared" si="963"/>
        <v>1.1673151750972763E-2</v>
      </c>
      <c r="I141" s="3">
        <f t="shared" si="963"/>
        <v>1.3368983957219251E-2</v>
      </c>
      <c r="J141" s="3">
        <f t="shared" si="963"/>
        <v>1.1627906976744186E-2</v>
      </c>
      <c r="K141" s="3">
        <f t="shared" si="963"/>
        <v>1.6977928692699491E-2</v>
      </c>
      <c r="L141" s="3">
        <f t="shared" si="963"/>
        <v>2.734375E-2</v>
      </c>
      <c r="M141" s="3">
        <f t="shared" ref="M141:N141" si="964">IFERROR(M89/M42,0)</f>
        <v>2.1964612568639415E-2</v>
      </c>
      <c r="N141" s="3">
        <f t="shared" si="964"/>
        <v>2.2429906542056073E-2</v>
      </c>
      <c r="O141" s="3">
        <f t="shared" ref="O141:P141" si="965">IFERROR(O89/O42,0)</f>
        <v>2.8330522765598651E-2</v>
      </c>
      <c r="P141" s="3">
        <f t="shared" si="965"/>
        <v>2.8362089340581424E-2</v>
      </c>
      <c r="Q141" s="3">
        <f t="shared" ref="Q141:R141" si="966">IFERROR(Q89/Q42,0)</f>
        <v>2.363984008343473E-2</v>
      </c>
      <c r="R141" s="3">
        <f t="shared" si="966"/>
        <v>3.714691087321037E-2</v>
      </c>
      <c r="S141" s="3">
        <f t="shared" ref="S141:T141" si="967">IFERROR(S89/S42,0)</f>
        <v>3.361984550103362E-2</v>
      </c>
      <c r="T141" s="3">
        <f t="shared" si="967"/>
        <v>4.3925568080157455E-2</v>
      </c>
      <c r="U141" s="3">
        <f t="shared" ref="U141:V141" si="968">IFERROR(U89/U42,0)</f>
        <v>4.3598716827063282E-2</v>
      </c>
      <c r="V141" s="3">
        <f t="shared" si="968"/>
        <v>4.4730856709628508E-2</v>
      </c>
      <c r="W141" s="3">
        <f t="shared" ref="W141:X141" si="969">IFERROR(W89/W42,0)</f>
        <v>5.0150150150150147E-2</v>
      </c>
      <c r="X141" s="3">
        <f t="shared" si="969"/>
        <v>5.3197464494904916E-2</v>
      </c>
      <c r="Y141" s="3">
        <f t="shared" ref="Y141:Z141" si="970">IFERROR(Y89/Y42,0)</f>
        <v>6.0198796024079515E-2</v>
      </c>
      <c r="Z141" s="3">
        <f t="shared" si="970"/>
        <v>6.5943364864456469E-2</v>
      </c>
      <c r="AA141" s="3">
        <f t="shared" ref="AA141:AB141" si="971">IFERROR(AA89/AA42,0)</f>
        <v>6.7955536510977244E-2</v>
      </c>
      <c r="AB141" s="3">
        <f t="shared" si="971"/>
        <v>7.2127704263810127E-2</v>
      </c>
      <c r="AC141" s="3">
        <f t="shared" ref="AC141:AD141" si="972">IFERROR(AC89/AC42,0)</f>
        <v>7.2773545952872498E-2</v>
      </c>
      <c r="AD141" s="3">
        <f t="shared" si="972"/>
        <v>7.5836338375560031E-2</v>
      </c>
      <c r="AE141" s="3">
        <f t="shared" ref="AE141:AF141" si="973">IFERROR(AE89/AE42,0)</f>
        <v>7.8756505370390875E-2</v>
      </c>
      <c r="AF141" s="3">
        <f t="shared" si="973"/>
        <v>8.2845793621584576E-2</v>
      </c>
      <c r="AG141" s="3">
        <f t="shared" ref="AG141:AH141" si="974">IFERROR(AG89/AG42,0)</f>
        <v>8.6155290803450912E-2</v>
      </c>
      <c r="AH141" s="3">
        <f t="shared" si="974"/>
        <v>8.6732262198544754E-2</v>
      </c>
      <c r="AI141" s="3">
        <f t="shared" ref="AI141:AJ141" si="975">IFERROR(AI89/AI42,0)</f>
        <v>8.8636719667893785E-2</v>
      </c>
      <c r="AJ141" s="3">
        <f t="shared" si="975"/>
        <v>9.0740035196574684E-2</v>
      </c>
      <c r="AK141" s="3">
        <f t="shared" ref="AK141:AL141" si="976">IFERROR(AK89/AK42,0)</f>
        <v>9.289779967717271E-2</v>
      </c>
      <c r="AL141" s="3">
        <f t="shared" si="976"/>
        <v>9.4150846587993844E-2</v>
      </c>
      <c r="AM141" s="3">
        <f t="shared" ref="AM141:AN141" si="977">IFERROR(AM89/AM42,0)</f>
        <v>9.496860636743934E-2</v>
      </c>
      <c r="AN141" s="3">
        <f t="shared" si="977"/>
        <v>9.6680786776467798E-2</v>
      </c>
      <c r="AO141" s="3">
        <f t="shared" ref="AO141:AP141" si="978">IFERROR(AO89/AO42,0)</f>
        <v>9.81994164116433E-2</v>
      </c>
      <c r="AP141" s="3">
        <f t="shared" si="978"/>
        <v>9.9222850910082483E-2</v>
      </c>
      <c r="AQ141" s="3">
        <f t="shared" ref="AQ141:AR141" si="979">IFERROR(AQ89/AQ42,0)</f>
        <v>9.9956705981134306E-2</v>
      </c>
      <c r="AR141" s="3">
        <f t="shared" si="979"/>
        <v>0.10089668963584721</v>
      </c>
      <c r="AS141" s="3">
        <f t="shared" ref="AS141:AT141" si="980">IFERROR(AS89/AS42,0)</f>
        <v>0.10103674962311247</v>
      </c>
      <c r="AT141" s="3">
        <f t="shared" si="980"/>
        <v>0.10222926291569037</v>
      </c>
      <c r="AU141" s="3">
        <f t="shared" ref="AU141:AV141" si="981">IFERROR(AU89/AU42,0)</f>
        <v>0.10318237598527399</v>
      </c>
      <c r="AV141" s="3">
        <f t="shared" si="981"/>
        <v>0.10464759100735477</v>
      </c>
      <c r="AW141" s="3">
        <f t="shared" ref="AW141:AX141" si="982">IFERROR(AW89/AW42,0)</f>
        <v>0.10459205215247167</v>
      </c>
      <c r="AX141" s="3">
        <f t="shared" si="982"/>
        <v>0.10464073166462454</v>
      </c>
      <c r="AY141" s="3">
        <f t="shared" ref="AY141:AZ141" si="983">IFERROR(AY89/AY42,0)</f>
        <v>0.10356892187932025</v>
      </c>
      <c r="AZ141" s="3">
        <f t="shared" si="983"/>
        <v>0.10453981202340841</v>
      </c>
      <c r="BA141" s="3">
        <f t="shared" ref="BA141:BB141" si="984">IFERROR(BA89/BA42,0)</f>
        <v>0.1043818642060997</v>
      </c>
      <c r="BB141" s="3">
        <f t="shared" si="984"/>
        <v>0.10415064182608261</v>
      </c>
      <c r="BC141" s="3">
        <f t="shared" ref="BC141:BD141" si="985">IFERROR(BC89/BC42,0)</f>
        <v>0.10423258137507468</v>
      </c>
      <c r="BD141" s="3">
        <f t="shared" si="985"/>
        <v>0.10421375408490852</v>
      </c>
      <c r="BE141" s="3">
        <f t="shared" ref="BE141:BF141" si="986">IFERROR(BE89/BE42,0)</f>
        <v>0.10401175454408892</v>
      </c>
      <c r="BF141" s="3">
        <f t="shared" si="986"/>
        <v>0.10249176389217524</v>
      </c>
      <c r="BG141" s="108"/>
      <c r="BH141" s="108"/>
      <c r="BI141" s="108"/>
      <c r="BJ141" s="108"/>
      <c r="BK141" s="108"/>
      <c r="BL141" s="108"/>
      <c r="BM141" s="108"/>
      <c r="BN141" s="108"/>
      <c r="BO141" s="108"/>
      <c r="BP141" s="108"/>
      <c r="BQ141" s="108"/>
      <c r="BS141">
        <f t="shared" si="49"/>
        <v>1.4847456854313672</v>
      </c>
      <c r="BT141" t="str">
        <f t="shared" si="50"/>
        <v>Spain</v>
      </c>
    </row>
    <row r="142" spans="2:72" x14ac:dyDescent="0.25">
      <c r="B142" t="str">
        <f t="shared" si="0"/>
        <v>Sweden</v>
      </c>
      <c r="D142" s="3">
        <f t="shared" ref="D142:L142" si="987">IFERROR(D90/D43,0)</f>
        <v>0</v>
      </c>
      <c r="E142" s="3">
        <f t="shared" si="987"/>
        <v>0</v>
      </c>
      <c r="F142" s="3">
        <f t="shared" si="987"/>
        <v>0</v>
      </c>
      <c r="G142" s="3">
        <f t="shared" si="987"/>
        <v>0</v>
      </c>
      <c r="H142" s="3">
        <f t="shared" si="987"/>
        <v>0</v>
      </c>
      <c r="I142" s="3">
        <f t="shared" si="987"/>
        <v>0</v>
      </c>
      <c r="J142" s="3">
        <f t="shared" si="987"/>
        <v>0</v>
      </c>
      <c r="K142" s="3">
        <f t="shared" si="987"/>
        <v>0</v>
      </c>
      <c r="L142" s="3">
        <f t="shared" si="987"/>
        <v>0</v>
      </c>
      <c r="M142" s="3">
        <f t="shared" ref="M142:N142" si="988">IFERROR(M90/M43,0)</f>
        <v>0</v>
      </c>
      <c r="N142" s="3">
        <f t="shared" si="988"/>
        <v>0</v>
      </c>
      <c r="O142" s="3">
        <f t="shared" ref="O142:P142" si="989">IFERROR(O90/O43,0)</f>
        <v>0</v>
      </c>
      <c r="P142" s="3">
        <f t="shared" si="989"/>
        <v>0</v>
      </c>
      <c r="Q142" s="3">
        <f t="shared" ref="Q142:R142" si="990">IFERROR(Q90/Q43,0)</f>
        <v>0</v>
      </c>
      <c r="R142" s="3">
        <f t="shared" si="990"/>
        <v>3.0241935483870967E-3</v>
      </c>
      <c r="S142" s="3">
        <f t="shared" ref="S142:T142" si="991">IFERROR(S90/S43,0)</f>
        <v>2.8328611898016999E-3</v>
      </c>
      <c r="T142" s="3">
        <f t="shared" si="991"/>
        <v>2.5706940874035988E-3</v>
      </c>
      <c r="U142" s="3">
        <f t="shared" ref="U142:V142" si="992">IFERROR(U90/U43,0)</f>
        <v>2.3455824863174357E-3</v>
      </c>
      <c r="V142" s="3">
        <f t="shared" si="992"/>
        <v>2.1082220660576245E-3</v>
      </c>
      <c r="W142" s="3">
        <f t="shared" ref="W142:X142" si="993">IFERROR(W90/W43,0)</f>
        <v>9.8582871226124465E-3</v>
      </c>
      <c r="X142" s="3">
        <f t="shared" si="993"/>
        <v>1.1454753722794959E-2</v>
      </c>
      <c r="Y142" s="3">
        <f t="shared" ref="Y142:Z142" si="994">IFERROR(Y90/Y43,0)</f>
        <v>1.1017838405036727E-2</v>
      </c>
      <c r="Z142" s="3">
        <f t="shared" si="994"/>
        <v>1.240079365079365E-2</v>
      </c>
      <c r="AA142" s="3">
        <f t="shared" ref="AA142:AB142" si="995">IFERROR(AA90/AA43,0)</f>
        <v>1.5845070422535211E-2</v>
      </c>
      <c r="AB142" s="3">
        <f t="shared" si="995"/>
        <v>1.6733067729083666E-2</v>
      </c>
      <c r="AC142" s="3">
        <f t="shared" ref="AC142:AD142" si="996">IFERROR(AC90/AC43,0)</f>
        <v>2.3521026372059873E-2</v>
      </c>
      <c r="AD142" s="3">
        <f t="shared" si="996"/>
        <v>3.0203545633617858E-2</v>
      </c>
      <c r="AE142" s="3">
        <f t="shared" ref="AE142:AF142" si="997">IFERROR(AE90/AE43,0)</f>
        <v>2.959094865100087E-2</v>
      </c>
      <c r="AF142" s="3">
        <f t="shared" si="997"/>
        <v>2.9729729729729731E-2</v>
      </c>
      <c r="AG142" s="3">
        <f t="shared" ref="AG142:AH142" si="998">IFERROR(AG90/AG43,0)</f>
        <v>3.6246276067527311E-2</v>
      </c>
      <c r="AH142" s="3">
        <f t="shared" si="998"/>
        <v>4.0586245772266064E-2</v>
      </c>
      <c r="AI142" s="3">
        <f t="shared" ref="AI142:AJ142" si="999">IFERROR(AI90/AI43,0)</f>
        <v>4.8312108348494039E-2</v>
      </c>
      <c r="AJ142" s="3">
        <f t="shared" si="999"/>
        <v>5.159165751920966E-2</v>
      </c>
      <c r="AK142" s="3">
        <f t="shared" ref="AK142:AL142" si="1000">IFERROR(AK90/AK43,0)</f>
        <v>5.478775913129319E-2</v>
      </c>
      <c r="AL142" s="3">
        <f t="shared" si="1000"/>
        <v>5.7892286202079778E-2</v>
      </c>
      <c r="AM142" s="3">
        <f t="shared" ref="AM142:AN142" si="1001">IFERROR(AM90/AM43,0)</f>
        <v>5.8711566617862372E-2</v>
      </c>
      <c r="AN142" s="3">
        <f t="shared" si="1001"/>
        <v>6.6194837635303913E-2</v>
      </c>
      <c r="AO142" s="3">
        <f t="shared" ref="AO142:AP142" si="1002">IFERROR(AO90/AO43,0)</f>
        <v>7.6823085922266998E-2</v>
      </c>
      <c r="AP142" s="3">
        <f t="shared" si="1002"/>
        <v>8.1601140277942755E-2</v>
      </c>
      <c r="AQ142" s="3">
        <f t="shared" ref="AQ142:AR142" si="1003">IFERROR(AQ90/AQ43,0)</f>
        <v>8.6751996499288914E-2</v>
      </c>
      <c r="AR142" s="3">
        <f t="shared" si="1003"/>
        <v>8.9829633453794522E-2</v>
      </c>
      <c r="AS142" s="3">
        <f t="shared" ref="AS142:AT142" si="1004">IFERROR(AS90/AS43,0)</f>
        <v>8.7380553640035469E-2</v>
      </c>
      <c r="AT142" s="3">
        <f t="shared" si="1004"/>
        <v>8.5757893732710103E-2</v>
      </c>
      <c r="AU142" s="3">
        <f t="shared" ref="AU142:AV142" si="1005">IFERROR(AU90/AU43,0)</f>
        <v>8.3942272561198392E-2</v>
      </c>
      <c r="AV142" s="3">
        <f t="shared" si="1005"/>
        <v>9.0257754477937963E-2</v>
      </c>
      <c r="AW142" s="3">
        <f t="shared" ref="AW142:AX142" si="1006">IFERROR(AW90/AW43,0)</f>
        <v>0.10086358681982058</v>
      </c>
      <c r="AX142" s="3">
        <f t="shared" si="1006"/>
        <v>0.10629984051036682</v>
      </c>
      <c r="AY142" s="3">
        <f t="shared" ref="AY142:AZ142" si="1007">IFERROR(AY90/AY43,0)</f>
        <v>0.1059322033898305</v>
      </c>
      <c r="AZ142" s="3">
        <f t="shared" si="1007"/>
        <v>0.10931847778903198</v>
      </c>
      <c r="BA142" s="3">
        <f t="shared" ref="BA142:BB142" si="1008">IFERROR(BA90/BA43,0)</f>
        <v>0.1070559610705596</v>
      </c>
      <c r="BB142" s="3">
        <f t="shared" si="1008"/>
        <v>0.10692292075522772</v>
      </c>
      <c r="BC142" s="3">
        <f t="shared" ref="BC142:BD142" si="1009">IFERROR(BC90/BC43,0)</f>
        <v>0.11519383892442239</v>
      </c>
      <c r="BD142" s="3">
        <f t="shared" si="1009"/>
        <v>0.12103224193951512</v>
      </c>
      <c r="BE142" s="3">
        <f t="shared" ref="BE142:BF142" si="1010">IFERROR(BE90/BE43,0)</f>
        <v>0.12062071023575052</v>
      </c>
      <c r="BF142" s="3">
        <f t="shared" si="1010"/>
        <v>0.12250241930893152</v>
      </c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108"/>
      <c r="BQ142" s="108"/>
      <c r="BS142">
        <f t="shared" si="49"/>
        <v>5.6692479779728098</v>
      </c>
      <c r="BT142" t="str">
        <f t="shared" si="50"/>
        <v>Sweden</v>
      </c>
    </row>
    <row r="143" spans="2:72" x14ac:dyDescent="0.25">
      <c r="B143" t="str">
        <f t="shared" si="0"/>
        <v>Switzerland</v>
      </c>
      <c r="D143" s="3">
        <f t="shared" ref="D143:L143" si="1011">IFERROR(D91/D44,0)</f>
        <v>0</v>
      </c>
      <c r="E143" s="3">
        <f t="shared" si="1011"/>
        <v>0</v>
      </c>
      <c r="F143" s="3">
        <f t="shared" si="1011"/>
        <v>0</v>
      </c>
      <c r="G143" s="3">
        <f t="shared" si="1011"/>
        <v>0</v>
      </c>
      <c r="H143" s="3">
        <f t="shared" si="1011"/>
        <v>1.1627906976744186E-2</v>
      </c>
      <c r="I143" s="3">
        <f t="shared" si="1011"/>
        <v>4.7846889952153108E-3</v>
      </c>
      <c r="J143" s="3">
        <f t="shared" si="1011"/>
        <v>7.575757575757576E-3</v>
      </c>
      <c r="K143" s="3">
        <f t="shared" si="1011"/>
        <v>6.024096385542169E-3</v>
      </c>
      <c r="L143" s="3">
        <f t="shared" si="1011"/>
        <v>6.024096385542169E-3</v>
      </c>
      <c r="M143" s="3">
        <f t="shared" ref="M143:N143" si="1012">IFERROR(M91/M44,0)</f>
        <v>6.1099796334012219E-3</v>
      </c>
      <c r="N143" s="3">
        <f t="shared" si="1012"/>
        <v>6.2015503875968991E-3</v>
      </c>
      <c r="O143" s="3">
        <f t="shared" ref="O143:P143" si="1013">IFERROR(O91/O44,0)</f>
        <v>6.993006993006993E-3</v>
      </c>
      <c r="P143" s="3">
        <f t="shared" si="1013"/>
        <v>5.3333333333333332E-3</v>
      </c>
      <c r="Q143" s="3">
        <f t="shared" ref="Q143:R143" si="1014">IFERROR(Q91/Q44,0)</f>
        <v>8.0941869021339229E-3</v>
      </c>
      <c r="R143" s="3">
        <f t="shared" si="1014"/>
        <v>5.909090909090909E-3</v>
      </c>
      <c r="S143" s="3">
        <f t="shared" ref="S143:T143" si="1015">IFERROR(S91/S44,0)</f>
        <v>6.3636363636363638E-3</v>
      </c>
      <c r="T143" s="3">
        <f t="shared" si="1015"/>
        <v>5.2830188679245287E-3</v>
      </c>
      <c r="U143" s="3">
        <f t="shared" ref="U143:V143" si="1016">IFERROR(U91/U44,0)</f>
        <v>6.9767441860465115E-3</v>
      </c>
      <c r="V143" s="3">
        <f t="shared" si="1016"/>
        <v>8.5425834843385964E-3</v>
      </c>
      <c r="W143" s="3">
        <f t="shared" ref="W143:X143" si="1017">IFERROR(W91/W44,0)</f>
        <v>8.8842975206611576E-3</v>
      </c>
      <c r="X143" s="3">
        <f t="shared" si="1017"/>
        <v>9.2150732269211787E-3</v>
      </c>
      <c r="Y143" s="3">
        <f t="shared" ref="Y143:Z143" si="1018">IFERROR(Y91/Y44,0)</f>
        <v>8.6070865012193368E-3</v>
      </c>
      <c r="Z143" s="3">
        <f t="shared" si="1018"/>
        <v>8.2345601996257015E-3</v>
      </c>
      <c r="AA143" s="3">
        <f t="shared" ref="AA143:AB143" si="1019">IFERROR(AA91/AA44,0)</f>
        <v>9.7849584708157925E-3</v>
      </c>
      <c r="AB143" s="3">
        <f t="shared" si="1019"/>
        <v>1.0603253036854025E-2</v>
      </c>
      <c r="AC143" s="3">
        <f t="shared" ref="AC143:AD143" si="1020">IFERROR(AC91/AC44,0)</f>
        <v>1.5027067388463692E-2</v>
      </c>
      <c r="AD143" s="3">
        <f t="shared" si="1020"/>
        <v>1.6275611368142762E-2</v>
      </c>
      <c r="AE143" s="3">
        <f t="shared" ref="AE143:AF143" si="1021">IFERROR(AE91/AE44,0)</f>
        <v>1.7868004866180048E-2</v>
      </c>
      <c r="AF143" s="3">
        <f t="shared" si="1021"/>
        <v>1.8004763906403251E-2</v>
      </c>
      <c r="AG143" s="3">
        <f t="shared" ref="AG143:AH143" si="1022">IFERROR(AG91/AG44,0)</f>
        <v>1.9140929146119905E-2</v>
      </c>
      <c r="AH143" s="3">
        <f t="shared" si="1022"/>
        <v>2.3156195679165631E-2</v>
      </c>
      <c r="AI143" s="3">
        <f t="shared" ref="AI143:AJ143" si="1023">IFERROR(AI91/AI44,0)</f>
        <v>2.2144112478031636E-2</v>
      </c>
      <c r="AJ143" s="3">
        <f t="shared" si="1023"/>
        <v>2.8444067077053704E-2</v>
      </c>
      <c r="AK143" s="3">
        <f t="shared" ref="AK143:AL143" si="1024">IFERROR(AK91/AK44,0)</f>
        <v>3.0802801177306403E-2</v>
      </c>
      <c r="AL143" s="3">
        <f t="shared" si="1024"/>
        <v>3.2505246717750985E-2</v>
      </c>
      <c r="AM143" s="3">
        <f t="shared" ref="AM143:AN143" si="1025">IFERROR(AM91/AM44,0)</f>
        <v>3.3942558746736295E-2</v>
      </c>
      <c r="AN143" s="3">
        <f t="shared" si="1025"/>
        <v>3.3141744692685639E-2</v>
      </c>
      <c r="AO143" s="3">
        <f t="shared" ref="AO143:AP143" si="1026">IFERROR(AO91/AO44,0)</f>
        <v>2.8920772423750227E-2</v>
      </c>
      <c r="AP143" s="3">
        <f t="shared" si="1026"/>
        <v>3.1043593130779392E-2</v>
      </c>
      <c r="AQ143" s="3">
        <f t="shared" ref="AQ143:AR143" si="1027">IFERROR(AQ91/AQ44,0)</f>
        <v>3.2177058948712492E-2</v>
      </c>
      <c r="AR143" s="3">
        <f t="shared" si="1027"/>
        <v>3.3226019481591547E-2</v>
      </c>
      <c r="AS143" s="3">
        <f t="shared" ref="AS143:AT143" si="1028">IFERROR(AS91/AS44,0)</f>
        <v>3.3481063658340048E-2</v>
      </c>
      <c r="AT143" s="3">
        <f t="shared" si="1028"/>
        <v>3.4020618556701028E-2</v>
      </c>
      <c r="AU143" s="3">
        <f t="shared" ref="AU143:AV143" si="1029">IFERROR(AU91/AU44,0)</f>
        <v>3.4707243421310638E-2</v>
      </c>
      <c r="AV143" s="3">
        <f t="shared" si="1029"/>
        <v>3.4947384770706323E-2</v>
      </c>
      <c r="AW143" s="3">
        <f t="shared" ref="AW143:AX143" si="1030">IFERROR(AW91/AW44,0)</f>
        <v>3.6945625759416768E-2</v>
      </c>
      <c r="AX143" s="3">
        <f t="shared" si="1030"/>
        <v>3.8122396908183559E-2</v>
      </c>
      <c r="AY143" s="3">
        <f t="shared" ref="AY143:AZ143" si="1031">IFERROR(AY91/AY44,0)</f>
        <v>3.9189539578471683E-2</v>
      </c>
      <c r="AZ143" s="3">
        <f t="shared" si="1031"/>
        <v>4.0626601273698854E-2</v>
      </c>
      <c r="BA143" s="3">
        <f t="shared" ref="BA143:BB143" si="1032">IFERROR(BA91/BA44,0)</f>
        <v>4.1000795429893704E-2</v>
      </c>
      <c r="BB143" s="3">
        <f t="shared" si="1032"/>
        <v>4.0951834039193169E-2</v>
      </c>
      <c r="BC143" s="3">
        <f t="shared" ref="BC143:BD143" si="1033">IFERROR(BC91/BC44,0)</f>
        <v>4.238590472106072E-2</v>
      </c>
      <c r="BD143" s="3">
        <f t="shared" si="1033"/>
        <v>4.3141985382814163E-2</v>
      </c>
      <c r="BE143" s="3">
        <f t="shared" ref="BE143:BF143" si="1034">IFERROR(BE91/BE44,0)</f>
        <v>4.4590694727951012E-2</v>
      </c>
      <c r="BF143" s="3">
        <f t="shared" si="1034"/>
        <v>4.5742262633327507E-2</v>
      </c>
      <c r="BG143" s="108"/>
      <c r="BH143" s="108"/>
      <c r="BI143" s="108"/>
      <c r="BJ143" s="108"/>
      <c r="BK143" s="108"/>
      <c r="BL143" s="108"/>
      <c r="BM143" s="108"/>
      <c r="BN143" s="108"/>
      <c r="BO143" s="108"/>
      <c r="BP143" s="108"/>
      <c r="BQ143" s="108"/>
      <c r="BS143">
        <f t="shared" si="49"/>
        <v>3.3956219212059082</v>
      </c>
      <c r="BT143" t="str">
        <f t="shared" si="50"/>
        <v>Switzerland</v>
      </c>
    </row>
    <row r="144" spans="2:72" x14ac:dyDescent="0.25">
      <c r="B144" t="str">
        <f t="shared" si="0"/>
        <v>The United Kingdom</v>
      </c>
      <c r="D144" s="3">
        <f t="shared" ref="D144:L144" si="1035">IFERROR(D92/D45,0)</f>
        <v>0</v>
      </c>
      <c r="E144" s="3">
        <f t="shared" si="1035"/>
        <v>0</v>
      </c>
      <c r="F144" s="3">
        <f t="shared" si="1035"/>
        <v>0</v>
      </c>
      <c r="G144" s="3">
        <f t="shared" si="1035"/>
        <v>0</v>
      </c>
      <c r="H144" s="3">
        <f t="shared" si="1035"/>
        <v>0</v>
      </c>
      <c r="I144" s="3">
        <f t="shared" si="1035"/>
        <v>5.9880239520958087E-3</v>
      </c>
      <c r="J144" s="3">
        <f t="shared" si="1035"/>
        <v>9.5238095238095247E-3</v>
      </c>
      <c r="K144" s="3">
        <f t="shared" si="1035"/>
        <v>7.2202166064981952E-3</v>
      </c>
      <c r="L144" s="3">
        <f t="shared" si="1035"/>
        <v>9.2879256965944269E-3</v>
      </c>
      <c r="M144" s="3">
        <f t="shared" ref="M144:N144" si="1036">IFERROR(M92/M45,0)</f>
        <v>1.6085790884718499E-2</v>
      </c>
      <c r="N144" s="3">
        <f t="shared" si="1036"/>
        <v>1.3043478260869565E-2</v>
      </c>
      <c r="O144" s="3">
        <f t="shared" ref="O144:P144" si="1037">IFERROR(O92/O45,0)</f>
        <v>1.3468013468013467E-2</v>
      </c>
      <c r="P144" s="3">
        <f t="shared" si="1037"/>
        <v>1.2468827930174564E-2</v>
      </c>
      <c r="Q144" s="3">
        <f t="shared" ref="Q144:R144" si="1038">IFERROR(Q92/Q45,0)</f>
        <v>1.8356643356643356E-2</v>
      </c>
      <c r="R144" s="3">
        <f t="shared" si="1038"/>
        <v>2.5089605734767026E-2</v>
      </c>
      <c r="S144" s="3">
        <f t="shared" ref="S144:T144" si="1039">IFERROR(S92/S45,0)</f>
        <v>3.555268261150614E-2</v>
      </c>
      <c r="T144" s="3">
        <f t="shared" si="1039"/>
        <v>2.8147389969293755E-2</v>
      </c>
      <c r="U144" s="3">
        <f t="shared" ref="U144:V144" si="1040">IFERROR(U92/U45,0)</f>
        <v>3.9163498098859315E-2</v>
      </c>
      <c r="V144" s="3">
        <f t="shared" si="1040"/>
        <v>4.3942630454684162E-2</v>
      </c>
      <c r="W144" s="3">
        <f t="shared" ref="W144:X144" si="1041">IFERROR(W92/W45,0)</f>
        <v>4.4438865177002261E-2</v>
      </c>
      <c r="X144" s="3">
        <f t="shared" si="1041"/>
        <v>4.6432841769629335E-2</v>
      </c>
      <c r="Y144" s="3">
        <f t="shared" ref="Y144:Z144" si="1042">IFERROR(Y92/Y45,0)</f>
        <v>4.941093722525057E-2</v>
      </c>
      <c r="Z144" s="3">
        <f t="shared" si="1042"/>
        <v>5.0345656747820856E-2</v>
      </c>
      <c r="AA144" s="3">
        <f t="shared" ref="AA144:AB144" si="1043">IFERROR(AA92/AA45,0)</f>
        <v>5.2221259745081051E-2</v>
      </c>
      <c r="AB144" s="3">
        <f t="shared" si="1043"/>
        <v>4.8568131752858491E-2</v>
      </c>
      <c r="AC144" s="3">
        <f t="shared" ref="AC144:AD144" si="1044">IFERROR(AC92/AC45,0)</f>
        <v>4.9562682215743441E-2</v>
      </c>
      <c r="AD144" s="3">
        <f t="shared" si="1044"/>
        <v>5.2175706331202311E-2</v>
      </c>
      <c r="AE144" s="3">
        <f t="shared" ref="AE144:AF144" si="1045">IFERROR(AE92/AE45,0)</f>
        <v>5.9615047095302173E-2</v>
      </c>
      <c r="AF144" s="3">
        <f t="shared" si="1045"/>
        <v>6.2890504967735322E-2</v>
      </c>
      <c r="AG144" s="3">
        <f t="shared" ref="AG144:AH144" si="1046">IFERROR(AG92/AG45,0)</f>
        <v>6.3580943779634233E-2</v>
      </c>
      <c r="AH144" s="3">
        <f t="shared" si="1046"/>
        <v>7.1121889162757412E-2</v>
      </c>
      <c r="AI144" s="3">
        <f t="shared" ref="AI144:AJ144" si="1047">IFERROR(AI92/AI45,0)</f>
        <v>8.5894565438632206E-2</v>
      </c>
      <c r="AJ144" s="3">
        <f t="shared" si="1047"/>
        <v>8.6620010675523398E-2</v>
      </c>
      <c r="AK144" s="3">
        <f t="shared" ref="AK144:AL144" si="1048">IFERROR(AK92/AK45,0)</f>
        <v>9.4440951482762228E-2</v>
      </c>
      <c r="AL144" s="3">
        <f t="shared" si="1048"/>
        <v>0.1029183668599518</v>
      </c>
      <c r="AM144" s="3">
        <f t="shared" ref="AM144:AN144" si="1049">IFERROR(AM92/AM45,0)</f>
        <v>0.10320016732901066</v>
      </c>
      <c r="AN144" s="3">
        <f t="shared" si="1049"/>
        <v>0.10410369681469425</v>
      </c>
      <c r="AO144" s="3">
        <f t="shared" ref="AO144:AP144" si="1050">IFERROR(AO92/AO45,0)</f>
        <v>0.11148318430293595</v>
      </c>
      <c r="AP144" s="3">
        <f t="shared" si="1050"/>
        <v>0.11684804978843209</v>
      </c>
      <c r="AQ144" s="3">
        <f t="shared" ref="AQ144:AR144" si="1051">IFERROR(AQ92/AQ45,0)</f>
        <v>0.12258570089580677</v>
      </c>
      <c r="AR144" s="3">
        <f t="shared" si="1051"/>
        <v>0.12746883715635493</v>
      </c>
      <c r="AS144" s="3">
        <f t="shared" ref="AS144:AT144" si="1052">IFERROR(AS92/AS45,0)</f>
        <v>0.1250079118931578</v>
      </c>
      <c r="AT144" s="3">
        <f t="shared" si="1052"/>
        <v>0.12590913944686355</v>
      </c>
      <c r="AU144" s="3">
        <f t="shared" ref="AU144:AV144" si="1053">IFERROR(AU92/AU45,0)</f>
        <v>0.12783074753173485</v>
      </c>
      <c r="AV144" s="3">
        <f t="shared" si="1053"/>
        <v>0.12896662654324276</v>
      </c>
      <c r="AW144" s="3">
        <f t="shared" ref="AW144:AX144" si="1054">IFERROR(AW92/AW45,0)</f>
        <v>0.13066612510154346</v>
      </c>
      <c r="AX144" s="3">
        <f t="shared" si="1054"/>
        <v>0.13316585351659116</v>
      </c>
      <c r="AY144" s="3">
        <f t="shared" ref="AY144:AZ144" si="1055">IFERROR(AY92/AY45,0)</f>
        <v>0.13409877088393318</v>
      </c>
      <c r="AZ144" s="3">
        <f t="shared" si="1055"/>
        <v>0.1353866626977526</v>
      </c>
      <c r="BA144" s="3">
        <f t="shared" ref="BA144:BB144" si="1056">IFERROR(BA92/BA45,0)</f>
        <v>0.13375419543436801</v>
      </c>
      <c r="BB144" s="3">
        <f t="shared" si="1056"/>
        <v>0.1323398558682774</v>
      </c>
      <c r="BC144" s="3">
        <f t="shared" ref="BC144:BD144" si="1057">IFERROR(BC92/BC45,0)</f>
        <v>0.13434535986609633</v>
      </c>
      <c r="BD144" s="3">
        <f t="shared" si="1057"/>
        <v>0.13558153993662875</v>
      </c>
      <c r="BE144" s="3">
        <f t="shared" ref="BE144:BF144" si="1058">IFERROR(BE92/BE45,0)</f>
        <v>0.13570197418924987</v>
      </c>
      <c r="BF144" s="3">
        <f t="shared" si="1058"/>
        <v>0.1359606323361307</v>
      </c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S144">
        <f t="shared" si="49"/>
        <v>2.440937613887451</v>
      </c>
      <c r="BT144" t="str">
        <f t="shared" si="50"/>
        <v>The United Kingdom</v>
      </c>
    </row>
    <row r="145" spans="2:72" x14ac:dyDescent="0.25">
      <c r="B145" t="str">
        <f t="shared" si="0"/>
        <v>Ukraine</v>
      </c>
      <c r="D145" s="3">
        <f t="shared" ref="D145:L145" si="1059">IFERROR(D93/D46,0)</f>
        <v>0</v>
      </c>
      <c r="E145" s="3">
        <f t="shared" si="1059"/>
        <v>0</v>
      </c>
      <c r="F145" s="3">
        <f t="shared" si="1059"/>
        <v>0</v>
      </c>
      <c r="G145" s="3">
        <f t="shared" si="1059"/>
        <v>0</v>
      </c>
      <c r="H145" s="3">
        <f t="shared" si="1059"/>
        <v>0</v>
      </c>
      <c r="I145" s="3">
        <f t="shared" si="1059"/>
        <v>0</v>
      </c>
      <c r="J145" s="3">
        <f t="shared" si="1059"/>
        <v>0</v>
      </c>
      <c r="K145" s="3">
        <f t="shared" si="1059"/>
        <v>0</v>
      </c>
      <c r="L145" s="3">
        <f t="shared" si="1059"/>
        <v>0</v>
      </c>
      <c r="M145" s="3">
        <f t="shared" ref="M145:N145" si="1060">IFERROR(M93/M46,0)</f>
        <v>0</v>
      </c>
      <c r="N145" s="3">
        <f t="shared" si="1060"/>
        <v>0</v>
      </c>
      <c r="O145" s="3">
        <f t="shared" ref="O145:P145" si="1061">IFERROR(O93/O46,0)</f>
        <v>0</v>
      </c>
      <c r="P145" s="3">
        <f t="shared" si="1061"/>
        <v>0.33333333333333331</v>
      </c>
      <c r="Q145" s="3">
        <f t="shared" ref="Q145:R145" si="1062">IFERROR(Q93/Q46,0)</f>
        <v>0.33333333333333331</v>
      </c>
      <c r="R145" s="3">
        <f t="shared" si="1062"/>
        <v>0.33333333333333331</v>
      </c>
      <c r="S145" s="3">
        <f t="shared" ref="S145:T145" si="1063">IFERROR(S93/S46,0)</f>
        <v>0.14285714285714285</v>
      </c>
      <c r="T145" s="3">
        <f t="shared" si="1063"/>
        <v>0.14285714285714285</v>
      </c>
      <c r="U145" s="3">
        <f t="shared" ref="U145:V145" si="1064">IFERROR(U93/U46,0)</f>
        <v>0.125</v>
      </c>
      <c r="V145" s="3">
        <f t="shared" si="1064"/>
        <v>0.125</v>
      </c>
      <c r="W145" s="3">
        <f t="shared" ref="W145:X145" si="1065">IFERROR(W93/W46,0)</f>
        <v>0.11538461538461539</v>
      </c>
      <c r="X145" s="3">
        <f t="shared" si="1065"/>
        <v>6.3829787234042548E-2</v>
      </c>
      <c r="Y145" s="3">
        <f t="shared" ref="Y145:Z145" si="1066">IFERROR(Y93/Y46,0)</f>
        <v>6.3829787234042548E-2</v>
      </c>
      <c r="Z145" s="3">
        <f t="shared" si="1066"/>
        <v>3.5714285714285712E-2</v>
      </c>
      <c r="AA145" s="3">
        <f t="shared" ref="AA145:AB145" si="1067">IFERROR(AA93/AA46,0)</f>
        <v>3.5398230088495575E-2</v>
      </c>
      <c r="AB145" s="3">
        <f t="shared" si="1067"/>
        <v>3.2051282051282048E-2</v>
      </c>
      <c r="AC145" s="3">
        <f t="shared" ref="AC145:AD145" si="1068">IFERROR(AC93/AC46,0)</f>
        <v>2.2935779816513763E-2</v>
      </c>
      <c r="AD145" s="3">
        <f t="shared" si="1068"/>
        <v>2.5723472668810289E-2</v>
      </c>
      <c r="AE145" s="3">
        <f t="shared" ref="AE145:AF145" si="1069">IFERROR(AE93/AE46,0)</f>
        <v>2.1531100478468901E-2</v>
      </c>
      <c r="AF145" s="3">
        <f t="shared" si="1069"/>
        <v>2.2916666666666665E-2</v>
      </c>
      <c r="AG145" s="3">
        <f t="shared" ref="AG145:AH145" si="1070">IFERROR(AG93/AG46,0)</f>
        <v>2.3679417122040074E-2</v>
      </c>
      <c r="AH145" s="3">
        <f t="shared" si="1070"/>
        <v>2.5411061285500747E-2</v>
      </c>
      <c r="AI145" s="3">
        <f t="shared" ref="AI145:AJ145" si="1071">IFERROR(AI93/AI46,0)</f>
        <v>2.4875621890547265E-2</v>
      </c>
      <c r="AJ145" s="3">
        <f t="shared" si="1071"/>
        <v>2.3302938196555219E-2</v>
      </c>
      <c r="AK145" s="3">
        <f t="shared" ref="AK145:AL145" si="1072">IFERROR(AK93/AK46,0)</f>
        <v>2.5547445255474453E-2</v>
      </c>
      <c r="AL145" s="3">
        <f t="shared" si="1072"/>
        <v>2.5579536370903277E-2</v>
      </c>
      <c r="AM145" s="3">
        <f t="shared" ref="AM145:AN145" si="1073">IFERROR(AM93/AM46,0)</f>
        <v>2.8809704321455649E-2</v>
      </c>
      <c r="AN145" s="3">
        <f t="shared" si="1073"/>
        <v>3.0779753761969904E-2</v>
      </c>
      <c r="AO145" s="3">
        <f t="shared" ref="AO145:AP145" si="1074">IFERROR(AO93/AO46,0)</f>
        <v>3.117505995203837E-2</v>
      </c>
      <c r="AP145" s="3">
        <f t="shared" si="1074"/>
        <v>3.0126849894291756E-2</v>
      </c>
      <c r="AQ145" s="3">
        <f t="shared" ref="AQ145:AR145" si="1075">IFERROR(AQ93/AQ46,0)</f>
        <v>3.1320926009986386E-2</v>
      </c>
      <c r="AR145" s="3">
        <f t="shared" si="1075"/>
        <v>2.9072082835523694E-2</v>
      </c>
      <c r="AS145" s="3">
        <f t="shared" ref="AS145:AT145" si="1076">IFERROR(AS93/AS46,0)</f>
        <v>2.9888368743248111E-2</v>
      </c>
      <c r="AT145" s="3">
        <f t="shared" si="1076"/>
        <v>2.9980657640232108E-2</v>
      </c>
      <c r="AU145" s="3">
        <f t="shared" ref="AU145:AV145" si="1077">IFERROR(AU93/AU46,0)</f>
        <v>2.9062870699881376E-2</v>
      </c>
      <c r="AV145" s="3">
        <f t="shared" si="1077"/>
        <v>2.8692879914984058E-2</v>
      </c>
      <c r="AW145" s="3">
        <f t="shared" ref="AW145:AX145" si="1078">IFERROR(AW93/AW46,0)</f>
        <v>2.7630946660259489E-2</v>
      </c>
      <c r="AX145" s="3">
        <f t="shared" si="1078"/>
        <v>2.6812526812526813E-2</v>
      </c>
      <c r="AY145" s="3">
        <f t="shared" ref="AY145:AZ145" si="1079">IFERROR(AY93/AY46,0)</f>
        <v>2.6047786917352135E-2</v>
      </c>
      <c r="AZ145" s="3">
        <f t="shared" si="1079"/>
        <v>2.587630757937236E-2</v>
      </c>
      <c r="BA145" s="3">
        <f t="shared" ref="BA145:BB145" si="1080">IFERROR(BA93/BA46,0)</f>
        <v>2.6444833625218916E-2</v>
      </c>
      <c r="BB145" s="3">
        <f t="shared" si="1080"/>
        <v>2.6285714285714287E-2</v>
      </c>
      <c r="BC145" s="3">
        <f t="shared" ref="BC145:BD145" si="1081">IFERROR(BC93/BC46,0)</f>
        <v>2.6395631067961164E-2</v>
      </c>
      <c r="BD145" s="3">
        <f t="shared" si="1081"/>
        <v>2.6080892608089261E-2</v>
      </c>
      <c r="BE145" s="3">
        <f t="shared" ref="BE145:BF145" si="1082">IFERROR(BE93/BE46,0)</f>
        <v>2.5238655681966784E-2</v>
      </c>
      <c r="BF145" s="3">
        <f t="shared" si="1082"/>
        <v>2.4738461538461539E-2</v>
      </c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S145">
        <f t="shared" si="49"/>
        <v>0.8212863401035444</v>
      </c>
      <c r="BT145" t="str">
        <f t="shared" si="50"/>
        <v>Ukraine</v>
      </c>
    </row>
    <row r="148" spans="2:72" x14ac:dyDescent="0.25">
      <c r="D148" s="96">
        <f>+Italia!D237</f>
        <v>43885</v>
      </c>
      <c r="E148" s="96">
        <f>+Italia!E237</f>
        <v>43886</v>
      </c>
      <c r="F148" s="96">
        <f>+Italia!F237</f>
        <v>43887</v>
      </c>
      <c r="G148" s="96">
        <f>+Italia!G237</f>
        <v>43888</v>
      </c>
      <c r="H148" s="96">
        <f>+Italia!H237</f>
        <v>43889</v>
      </c>
      <c r="I148" s="96">
        <f>+Italia!I237</f>
        <v>43890</v>
      </c>
      <c r="J148" s="96">
        <f>+Italia!J237</f>
        <v>43891</v>
      </c>
      <c r="K148" s="96">
        <f>+Italia!K237</f>
        <v>43892</v>
      </c>
      <c r="L148" s="96">
        <f>+Italia!L237</f>
        <v>43893</v>
      </c>
      <c r="M148" s="96">
        <f>+Italia!M237</f>
        <v>43894</v>
      </c>
      <c r="N148" s="96">
        <f>+Italia!N237</f>
        <v>43895</v>
      </c>
      <c r="O148" s="96">
        <f>+Italia!O237</f>
        <v>43896</v>
      </c>
      <c r="P148" s="96">
        <f>+Italia!P237</f>
        <v>43897</v>
      </c>
      <c r="Q148" s="96">
        <f>+Italia!Q237</f>
        <v>43898</v>
      </c>
      <c r="R148" s="96">
        <f>+Italia!R237</f>
        <v>43899</v>
      </c>
      <c r="S148" s="96">
        <f>+Italia!S237</f>
        <v>43900</v>
      </c>
      <c r="T148" s="96">
        <f>+Italia!T237</f>
        <v>43901</v>
      </c>
      <c r="U148" s="96">
        <f>+Italia!U237</f>
        <v>43902</v>
      </c>
      <c r="V148" s="96">
        <f>+Italia!V237</f>
        <v>43903</v>
      </c>
      <c r="W148" s="96">
        <f>+Italia!W237</f>
        <v>43904</v>
      </c>
      <c r="X148" s="96">
        <f>+Italia!X237</f>
        <v>43905</v>
      </c>
      <c r="Y148" s="96">
        <f>+Italia!Y237</f>
        <v>43906</v>
      </c>
      <c r="Z148" s="96">
        <f>+Italia!Z237</f>
        <v>43907</v>
      </c>
      <c r="AA148" s="96">
        <f>+Italia!AA237</f>
        <v>43908</v>
      </c>
      <c r="AB148" s="96">
        <f>+Italia!AB237</f>
        <v>43909</v>
      </c>
      <c r="AC148" s="96">
        <f>+Italia!AC237</f>
        <v>43910</v>
      </c>
      <c r="AD148" s="96">
        <f>+Italia!AD237</f>
        <v>43911</v>
      </c>
      <c r="AE148" s="96">
        <f>+AD148+1</f>
        <v>43912</v>
      </c>
      <c r="AF148" s="96">
        <f t="shared" ref="AF148:AY148" si="1083">+AE148+1</f>
        <v>43913</v>
      </c>
      <c r="AG148" s="96">
        <f t="shared" si="1083"/>
        <v>43914</v>
      </c>
      <c r="AH148" s="96">
        <f t="shared" si="1083"/>
        <v>43915</v>
      </c>
      <c r="AI148" s="96">
        <f t="shared" si="1083"/>
        <v>43916</v>
      </c>
      <c r="AJ148" s="96">
        <f t="shared" si="1083"/>
        <v>43917</v>
      </c>
      <c r="AK148" s="96">
        <f t="shared" si="1083"/>
        <v>43918</v>
      </c>
      <c r="AL148" s="96">
        <f t="shared" si="1083"/>
        <v>43919</v>
      </c>
      <c r="AM148" s="96">
        <f t="shared" si="1083"/>
        <v>43920</v>
      </c>
      <c r="AN148" s="96">
        <f t="shared" si="1083"/>
        <v>43921</v>
      </c>
      <c r="AO148" s="96">
        <f t="shared" si="1083"/>
        <v>43922</v>
      </c>
      <c r="AP148" s="96">
        <f t="shared" si="1083"/>
        <v>43923</v>
      </c>
      <c r="AQ148" s="96">
        <f t="shared" si="1083"/>
        <v>43924</v>
      </c>
      <c r="AR148" s="96">
        <f t="shared" si="1083"/>
        <v>43925</v>
      </c>
      <c r="AS148" s="96">
        <f t="shared" si="1083"/>
        <v>43926</v>
      </c>
      <c r="AT148" s="96">
        <f t="shared" si="1083"/>
        <v>43927</v>
      </c>
      <c r="AU148" s="96">
        <f t="shared" si="1083"/>
        <v>43928</v>
      </c>
      <c r="AV148" s="96">
        <f t="shared" si="1083"/>
        <v>43929</v>
      </c>
      <c r="AW148" s="96">
        <f t="shared" si="1083"/>
        <v>43930</v>
      </c>
      <c r="AX148" s="96">
        <f t="shared" si="1083"/>
        <v>43931</v>
      </c>
      <c r="AY148" s="96">
        <f t="shared" si="1083"/>
        <v>43932</v>
      </c>
      <c r="AZ148" s="96">
        <f t="shared" ref="AZ148" si="1084">+AY148+1</f>
        <v>43933</v>
      </c>
      <c r="BA148" s="96">
        <f t="shared" ref="BA148" si="1085">+AZ148+1</f>
        <v>43934</v>
      </c>
      <c r="BB148" s="96">
        <f t="shared" ref="BB148" si="1086">+BA148+1</f>
        <v>43935</v>
      </c>
      <c r="BC148" s="96">
        <f t="shared" ref="BC148" si="1087">+BB148+1</f>
        <v>43936</v>
      </c>
      <c r="BD148" s="96">
        <f t="shared" ref="BD148" si="1088">+BC148+1</f>
        <v>43937</v>
      </c>
      <c r="BE148" s="96">
        <f t="shared" ref="BE148" si="1089">+BD148+1</f>
        <v>43938</v>
      </c>
      <c r="BF148" s="96">
        <f t="shared" ref="BF148" si="1090">+BE148+1</f>
        <v>43939</v>
      </c>
      <c r="BG148" s="96">
        <f t="shared" ref="BG148" si="1091">+BF148+1</f>
        <v>43940</v>
      </c>
      <c r="BH148" s="96">
        <f t="shared" ref="BH148" si="1092">+BG148+1</f>
        <v>43941</v>
      </c>
      <c r="BI148" s="96">
        <f t="shared" ref="BI148" si="1093">+BH148+1</f>
        <v>43942</v>
      </c>
      <c r="BJ148" s="96">
        <f t="shared" ref="BJ148" si="1094">+BI148+1</f>
        <v>43943</v>
      </c>
      <c r="BK148" s="96">
        <f t="shared" ref="BK148" si="1095">+BJ148+1</f>
        <v>43944</v>
      </c>
      <c r="BL148" s="96">
        <f t="shared" ref="BL148" si="1096">+BK148+1</f>
        <v>43945</v>
      </c>
      <c r="BM148" s="96">
        <f t="shared" ref="BM148" si="1097">+BL148+1</f>
        <v>43946</v>
      </c>
      <c r="BN148" s="96">
        <f t="shared" ref="BN148" si="1098">+BM148+1</f>
        <v>43947</v>
      </c>
      <c r="BO148" s="96">
        <f t="shared" ref="BO148" si="1099">+BN148+1</f>
        <v>43948</v>
      </c>
      <c r="BP148" s="96">
        <f t="shared" ref="BP148" si="1100">+BO148+1</f>
        <v>43949</v>
      </c>
      <c r="BQ148" s="96">
        <f t="shared" ref="BQ148" si="1101">+BP148+1</f>
        <v>43950</v>
      </c>
      <c r="BS148">
        <v>1</v>
      </c>
    </row>
    <row r="149" spans="2:72" x14ac:dyDescent="0.25">
      <c r="C149" t="s">
        <v>373</v>
      </c>
      <c r="D149">
        <f>+Italia!D160+Italia!D164+Italia!D165</f>
        <v>229</v>
      </c>
      <c r="E149">
        <f>+Italia!E160+Italia!E164+Italia!E165</f>
        <v>322</v>
      </c>
      <c r="F149">
        <f>+Italia!F160+Italia!F164+Italia!F165</f>
        <v>400</v>
      </c>
      <c r="G149">
        <f>+Italia!G160+Italia!G164+Italia!G165</f>
        <v>650</v>
      </c>
      <c r="H149">
        <f>+Italia!H160+Italia!H164+Italia!H165</f>
        <v>888</v>
      </c>
      <c r="I149">
        <f>+Italia!I160+Italia!I164+Italia!I165</f>
        <v>1128</v>
      </c>
      <c r="J149">
        <f>+Italia!J160+Italia!J164+Italia!J165</f>
        <v>1694</v>
      </c>
      <c r="K149">
        <f>+Italia!K160+Italia!K164+Italia!K165</f>
        <v>2036</v>
      </c>
      <c r="L149">
        <f>+Italia!L160+Italia!L164+Italia!L165</f>
        <v>2481</v>
      </c>
      <c r="M149">
        <f>+Italia!M160+Italia!M164+Italia!M165</f>
        <v>3089</v>
      </c>
      <c r="N149">
        <f>+Italia!N160+Italia!N164+Italia!N165</f>
        <v>3858</v>
      </c>
      <c r="O149">
        <f>+Italia!O160+Italia!O164+Italia!O165</f>
        <v>4636</v>
      </c>
      <c r="P149">
        <f>+Italia!P160+Italia!P164+Italia!P165</f>
        <v>5883</v>
      </c>
      <c r="Q149">
        <f>+Italia!Q160+Italia!Q164+Italia!Q165</f>
        <v>7375</v>
      </c>
      <c r="R149">
        <f>+Italia!R160+Italia!R164+Italia!R165</f>
        <v>9172</v>
      </c>
      <c r="S149">
        <f>+Italia!S160+Italia!S164+Italia!S165</f>
        <v>10149</v>
      </c>
      <c r="T149">
        <f>+Italia!T160+Italia!T164+Italia!T165</f>
        <v>12462</v>
      </c>
      <c r="U149">
        <f>+Italia!U160+Italia!U164+Italia!U165</f>
        <v>15113</v>
      </c>
      <c r="V149">
        <f>+Italia!V160+Italia!V164+Italia!V165</f>
        <v>17660</v>
      </c>
      <c r="W149">
        <f>+Italia!W160+Italia!W164+Italia!W165</f>
        <v>21157</v>
      </c>
      <c r="X149">
        <f>+Italia!X160+Italia!X164+Italia!X165</f>
        <v>24747</v>
      </c>
      <c r="Y149">
        <f>+Italia!Y160+Italia!Y164+Italia!Y165</f>
        <v>27980</v>
      </c>
      <c r="Z149">
        <f>+Italia!Z160+Italia!Z164+Italia!Z165</f>
        <v>31506</v>
      </c>
      <c r="AA149">
        <f>+Italia!AA160+Italia!AA164+Italia!AA165</f>
        <v>35713</v>
      </c>
      <c r="AB149">
        <f>+Italia!AB160+Italia!AB164+Italia!AB165</f>
        <v>41035</v>
      </c>
      <c r="AC149">
        <f>+Italia!AC160+Italia!AC164+Italia!AC165</f>
        <v>47021</v>
      </c>
      <c r="AD149">
        <f>+Italia!AD160+Italia!AD164+Italia!AD165</f>
        <v>53578</v>
      </c>
      <c r="AE149">
        <f>+Italia!AE160+Italia!AE164+Italia!AE165</f>
        <v>59138</v>
      </c>
      <c r="AF149">
        <f>+Italia!AF160+Italia!AF164+Italia!AF165</f>
        <v>63927</v>
      </c>
      <c r="AG149">
        <f>+Italia!AG160+Italia!AG164+Italia!AG165</f>
        <v>69176</v>
      </c>
      <c r="AH149">
        <f>+Italia!AH160+Italia!AH164+Italia!AH165</f>
        <v>74386</v>
      </c>
      <c r="AI149">
        <f>+Italia!AI160+Italia!AI164+Italia!AI165</f>
        <v>80539</v>
      </c>
      <c r="AJ149">
        <f>+Italia!AJ160+Italia!AJ164+Italia!AJ165</f>
        <v>86498</v>
      </c>
      <c r="AK149">
        <f>+Italia!AK160+Italia!AK164+Italia!AK165</f>
        <v>92472</v>
      </c>
      <c r="AL149">
        <f>+Italia!AL160+Italia!AL164+Italia!AL165</f>
        <v>97689</v>
      </c>
      <c r="AM149">
        <f>+Italia!AM160+Italia!AM164+Italia!AM165</f>
        <v>101739</v>
      </c>
      <c r="AN149">
        <f>+Italia!AN160+Italia!AN164+Italia!AN165</f>
        <v>105792</v>
      </c>
      <c r="AO149">
        <f>+Italia!AO160+Italia!AO164+Italia!AO165</f>
        <v>110574</v>
      </c>
      <c r="AP149">
        <f>+Italia!AP160+Italia!AP164+Italia!AP165</f>
        <v>115242</v>
      </c>
      <c r="AQ149">
        <f>+Italia!AQ160+Italia!AQ164+Italia!AQ165</f>
        <v>119827</v>
      </c>
      <c r="AR149">
        <f>+Italia!AR160+Italia!AR164+Italia!AR165</f>
        <v>124632</v>
      </c>
      <c r="AS149">
        <f>+Italia!AS160+Italia!AS164+Italia!AS165</f>
        <v>128948</v>
      </c>
      <c r="AT149">
        <f>+Italia!AT160+Italia!AT164+Italia!AT165</f>
        <v>132547</v>
      </c>
      <c r="AU149">
        <f>+Italia!AU160+Italia!AU164+Italia!AU165</f>
        <v>135586</v>
      </c>
      <c r="AV149">
        <f>+Italia!AV160+Italia!AV164+Italia!AV165</f>
        <v>139422</v>
      </c>
      <c r="AW149">
        <f>+Italia!AW160+Italia!AW164+Italia!AW165</f>
        <v>143626</v>
      </c>
      <c r="AX149">
        <f>+Italia!AX160+Italia!AX164+Italia!AX165</f>
        <v>147577</v>
      </c>
      <c r="AY149">
        <f>+Italia!AY160+Italia!AY164+Italia!AY165</f>
        <v>152271</v>
      </c>
      <c r="AZ149">
        <f>+Italia!AZ160+Italia!AZ164+Italia!AZ165</f>
        <v>156363</v>
      </c>
      <c r="BA149">
        <f>+Italia!BA160+Italia!BA164+Italia!BA165</f>
        <v>159516</v>
      </c>
      <c r="BB149">
        <f>+Italia!BB160+Italia!BB164+Italia!BB165</f>
        <v>162488</v>
      </c>
      <c r="BC149">
        <f>+Italia!BC160+Italia!BC164+Italia!BC165</f>
        <v>165155</v>
      </c>
      <c r="BD149">
        <f>+Italia!BD160+Italia!BD164+Italia!BD165</f>
        <v>168941</v>
      </c>
      <c r="BE149">
        <f>+Italia!BE160+Italia!BE164+Italia!BE165</f>
        <v>172434</v>
      </c>
      <c r="BF149">
        <f>+Italia!BF160+Italia!BF164+Italia!BF165</f>
        <v>175925</v>
      </c>
      <c r="BG149">
        <f>+Italia!BG160+Italia!BG164+Italia!BG165</f>
        <v>178972</v>
      </c>
      <c r="BH149">
        <f>+Italia!BH160+Italia!BH164+Italia!BH165</f>
        <v>181228</v>
      </c>
      <c r="BI149">
        <f>+Italia!BI160+Italia!BI164+Italia!BI165</f>
        <v>183957</v>
      </c>
      <c r="BJ149">
        <f>+Italia!BJ160+Italia!BJ164+Italia!BJ165</f>
        <v>187327</v>
      </c>
      <c r="BK149">
        <f>+Italia!BK160+Italia!BK164+Italia!BK165</f>
        <v>189973</v>
      </c>
      <c r="BL149">
        <f>+Italia!BL160+Italia!BL164+Italia!BL165</f>
        <v>192994</v>
      </c>
      <c r="BM149">
        <f>+Italia!BM160+Italia!BM164+Italia!BM165</f>
        <v>195351</v>
      </c>
      <c r="BN149">
        <f>+Italia!BN160+Italia!BN164+Italia!BN165</f>
        <v>0</v>
      </c>
      <c r="BO149">
        <f>+Italia!BO160+Italia!BO164+Italia!BO165</f>
        <v>0</v>
      </c>
      <c r="BP149">
        <f>+Italia!BP160+Italia!BP164+Italia!BP165</f>
        <v>0</v>
      </c>
      <c r="BQ149">
        <f>+Italia!BQ160+Italia!BQ164+Italia!BQ165</f>
        <v>0</v>
      </c>
      <c r="BS149">
        <v>2</v>
      </c>
    </row>
    <row r="150" spans="2:72" x14ac:dyDescent="0.25">
      <c r="B150" s="1" t="s">
        <v>363</v>
      </c>
      <c r="C150" s="1"/>
      <c r="D150" s="97">
        <f>IF(D153=0,"",D153)</f>
        <v>257</v>
      </c>
      <c r="E150" s="97">
        <f t="shared" ref="E150:J150" si="1102">IF(E153=0,"",E153)</f>
        <v>374</v>
      </c>
      <c r="F150" s="97">
        <f t="shared" si="1102"/>
        <v>430</v>
      </c>
      <c r="G150" s="97">
        <f t="shared" si="1102"/>
        <v>589</v>
      </c>
      <c r="H150" s="97">
        <f t="shared" si="1102"/>
        <v>1024</v>
      </c>
      <c r="I150" s="97">
        <f t="shared" si="1102"/>
        <v>1639</v>
      </c>
      <c r="J150" s="97">
        <f t="shared" si="1102"/>
        <v>2140</v>
      </c>
      <c r="K150" s="97">
        <f t="shared" ref="K150:BB150" si="1103">IF(K153=0,"",K153)</f>
        <v>2965</v>
      </c>
      <c r="L150" s="97">
        <f t="shared" si="1103"/>
        <v>4231</v>
      </c>
      <c r="M150" s="97">
        <f t="shared" si="1103"/>
        <v>5753</v>
      </c>
      <c r="N150" s="97">
        <f t="shared" si="1103"/>
        <v>7753</v>
      </c>
      <c r="O150" s="97">
        <f t="shared" si="1103"/>
        <v>9191</v>
      </c>
      <c r="P150" s="97">
        <f t="shared" si="1103"/>
        <v>11178</v>
      </c>
      <c r="Q150" s="97">
        <f t="shared" si="1103"/>
        <v>13716</v>
      </c>
      <c r="R150" s="97">
        <f t="shared" si="1103"/>
        <v>17147</v>
      </c>
      <c r="S150" s="97">
        <f t="shared" si="1103"/>
        <v>19980</v>
      </c>
      <c r="T150" s="97">
        <f t="shared" si="1103"/>
        <v>24926</v>
      </c>
      <c r="U150" s="97">
        <f t="shared" si="1103"/>
        <v>28572</v>
      </c>
      <c r="V150" s="97">
        <f t="shared" si="1103"/>
        <v>33089</v>
      </c>
      <c r="W150" s="97">
        <f t="shared" si="1103"/>
        <v>39673</v>
      </c>
      <c r="X150" s="97">
        <f t="shared" si="1103"/>
        <v>47610</v>
      </c>
      <c r="Y150" s="97">
        <f t="shared" si="1103"/>
        <v>56188</v>
      </c>
      <c r="Z150" s="97">
        <f t="shared" si="1103"/>
        <v>64059</v>
      </c>
      <c r="AA150" s="97">
        <f t="shared" si="1103"/>
        <v>72248</v>
      </c>
      <c r="AB150" s="97">
        <f t="shared" si="1103"/>
        <v>78797</v>
      </c>
      <c r="AC150" s="97">
        <f t="shared" si="1103"/>
        <v>85195</v>
      </c>
      <c r="AD150" s="97">
        <f t="shared" si="1103"/>
        <v>94417</v>
      </c>
      <c r="AE150" s="97">
        <f t="shared" si="1103"/>
        <v>102136</v>
      </c>
      <c r="AF150" s="97">
        <f t="shared" si="1103"/>
        <v>110238</v>
      </c>
      <c r="AG150" s="97">
        <f t="shared" si="1103"/>
        <v>117710</v>
      </c>
      <c r="AH150" s="97">
        <f t="shared" si="1103"/>
        <v>124736</v>
      </c>
      <c r="AI150" s="97">
        <f t="shared" si="1103"/>
        <v>130759</v>
      </c>
      <c r="AJ150" s="97">
        <f t="shared" si="1103"/>
        <v>135032</v>
      </c>
      <c r="AK150" s="97">
        <f t="shared" si="1103"/>
        <v>140510</v>
      </c>
      <c r="AL150" s="97">
        <f t="shared" si="1103"/>
        <v>146690</v>
      </c>
      <c r="AM150" s="97">
        <f t="shared" si="1103"/>
        <v>152446</v>
      </c>
      <c r="AN150" s="97">
        <f t="shared" si="1103"/>
        <v>157022</v>
      </c>
      <c r="AO150" s="97">
        <f t="shared" si="1103"/>
        <v>161852</v>
      </c>
      <c r="AP150" s="97">
        <f t="shared" si="1103"/>
        <v>166019</v>
      </c>
      <c r="AQ150" s="97">
        <f t="shared" si="1103"/>
        <v>169496</v>
      </c>
      <c r="AR150" s="97">
        <f t="shared" si="1103"/>
        <v>172541</v>
      </c>
      <c r="AS150" s="97">
        <f t="shared" si="1103"/>
        <v>177633</v>
      </c>
      <c r="AT150" s="97">
        <f t="shared" si="1103"/>
        <v>182816</v>
      </c>
      <c r="AU150" s="97">
        <f t="shared" si="1103"/>
        <v>188068</v>
      </c>
      <c r="AV150" s="97">
        <f t="shared" si="1103"/>
        <v>191726</v>
      </c>
      <c r="AW150" s="97">
        <f t="shared" si="1103"/>
        <v>195944</v>
      </c>
      <c r="AX150" s="97">
        <f t="shared" si="1103"/>
        <v>200210</v>
      </c>
      <c r="AY150" s="97">
        <f t="shared" si="1103"/>
        <v>204178</v>
      </c>
      <c r="AZ150" s="97">
        <f t="shared" si="1103"/>
        <v>208389</v>
      </c>
      <c r="BA150" s="97">
        <f t="shared" si="1103"/>
        <v>213024</v>
      </c>
      <c r="BB150" s="97">
        <f t="shared" si="1103"/>
        <v>219764</v>
      </c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8"/>
      <c r="BQ150" s="108"/>
      <c r="BS150">
        <v>3</v>
      </c>
    </row>
    <row r="151" spans="2:72" x14ac:dyDescent="0.25">
      <c r="B151" s="1"/>
      <c r="C151" s="94" t="str">
        <f>+'Confronto Europa'!E3</f>
        <v>Spain</v>
      </c>
      <c r="D151" s="1"/>
      <c r="E151" s="1"/>
      <c r="F151" s="1"/>
      <c r="G151" s="1"/>
      <c r="H151" s="1"/>
      <c r="I151" s="1"/>
      <c r="J151" s="1"/>
      <c r="K151" s="1">
        <f>VLOOKUP($C$151,$B$2:$AD$46,D$152,FALSE)</f>
        <v>45</v>
      </c>
      <c r="L151" s="1">
        <f t="shared" ref="L151:AD151" si="1104">VLOOKUP($C$151,$B$2:$AD$46,E$152,FALSE)</f>
        <v>114</v>
      </c>
      <c r="M151" s="1">
        <f t="shared" si="1104"/>
        <v>151</v>
      </c>
      <c r="N151" s="1">
        <f t="shared" si="1104"/>
        <v>198</v>
      </c>
      <c r="O151" s="1">
        <f t="shared" si="1104"/>
        <v>257</v>
      </c>
      <c r="P151" s="1">
        <f t="shared" si="1104"/>
        <v>374</v>
      </c>
      <c r="Q151" s="1">
        <f t="shared" si="1104"/>
        <v>430</v>
      </c>
      <c r="R151" s="1">
        <f t="shared" si="1104"/>
        <v>589</v>
      </c>
      <c r="S151" s="1">
        <f t="shared" si="1104"/>
        <v>1024</v>
      </c>
      <c r="T151" s="1">
        <f t="shared" si="1104"/>
        <v>1639</v>
      </c>
      <c r="U151" s="1">
        <f t="shared" si="1104"/>
        <v>2140</v>
      </c>
      <c r="V151" s="1">
        <f t="shared" si="1104"/>
        <v>2965</v>
      </c>
      <c r="W151" s="1">
        <f t="shared" si="1104"/>
        <v>4231</v>
      </c>
      <c r="X151" s="1">
        <f t="shared" si="1104"/>
        <v>5753</v>
      </c>
      <c r="Y151" s="1">
        <f t="shared" si="1104"/>
        <v>7753</v>
      </c>
      <c r="Z151" s="1">
        <f t="shared" si="1104"/>
        <v>9191</v>
      </c>
      <c r="AA151" s="1">
        <f t="shared" si="1104"/>
        <v>11178</v>
      </c>
      <c r="AB151" s="1">
        <f t="shared" si="1104"/>
        <v>13716</v>
      </c>
      <c r="AC151" s="1">
        <f t="shared" si="1104"/>
        <v>17147</v>
      </c>
      <c r="AD151" s="1">
        <f t="shared" si="1104"/>
        <v>19980</v>
      </c>
      <c r="AE151" s="1">
        <f>VLOOKUP($C$151,$B$2:$AY$46,X$152,FALSE)</f>
        <v>24926</v>
      </c>
      <c r="AF151" s="1">
        <f t="shared" ref="AF151:AY151" si="1105">VLOOKUP($C$151,$B$2:$AY$46,Y$152,FALSE)</f>
        <v>28572</v>
      </c>
      <c r="AG151" s="1">
        <f t="shared" si="1105"/>
        <v>33089</v>
      </c>
      <c r="AH151" s="1">
        <f t="shared" si="1105"/>
        <v>39673</v>
      </c>
      <c r="AI151" s="1">
        <f t="shared" si="1105"/>
        <v>47610</v>
      </c>
      <c r="AJ151" s="1">
        <f t="shared" si="1105"/>
        <v>56188</v>
      </c>
      <c r="AK151" s="1">
        <f t="shared" si="1105"/>
        <v>64059</v>
      </c>
      <c r="AL151" s="1">
        <f t="shared" si="1105"/>
        <v>72248</v>
      </c>
      <c r="AM151" s="1">
        <f t="shared" si="1105"/>
        <v>78797</v>
      </c>
      <c r="AN151" s="1">
        <f t="shared" si="1105"/>
        <v>85195</v>
      </c>
      <c r="AO151" s="1">
        <f t="shared" si="1105"/>
        <v>94417</v>
      </c>
      <c r="AP151" s="1">
        <f t="shared" si="1105"/>
        <v>102136</v>
      </c>
      <c r="AQ151" s="1">
        <f t="shared" si="1105"/>
        <v>110238</v>
      </c>
      <c r="AR151" s="1">
        <f t="shared" si="1105"/>
        <v>117710</v>
      </c>
      <c r="AS151" s="1">
        <f t="shared" si="1105"/>
        <v>124736</v>
      </c>
      <c r="AT151" s="1">
        <f t="shared" si="1105"/>
        <v>130759</v>
      </c>
      <c r="AU151" s="1">
        <f t="shared" si="1105"/>
        <v>135032</v>
      </c>
      <c r="AV151" s="1">
        <f t="shared" si="1105"/>
        <v>140510</v>
      </c>
      <c r="AW151" s="1">
        <f t="shared" si="1105"/>
        <v>146690</v>
      </c>
      <c r="AX151" s="1">
        <f t="shared" si="1105"/>
        <v>152446</v>
      </c>
      <c r="AY151" s="1">
        <f t="shared" si="1105"/>
        <v>157022</v>
      </c>
      <c r="AZ151" s="1">
        <f t="shared" ref="AZ151" si="1106">VLOOKUP($C$151,$B$2:$AY$46,AS$152,FALSE)</f>
        <v>161852</v>
      </c>
      <c r="BA151" s="1">
        <f t="shared" ref="BA151" si="1107">VLOOKUP($C$151,$B$2:$AY$46,AT$152,FALSE)</f>
        <v>166019</v>
      </c>
      <c r="BB151" s="1">
        <f t="shared" ref="BB151" si="1108">VLOOKUP($C$151,$B$2:$AY$46,AU$152,FALSE)</f>
        <v>169496</v>
      </c>
      <c r="BC151" s="1">
        <f t="shared" ref="BC151:BF151" si="1109">VLOOKUP($C$151,$B$2:$AY$46,AV$152,FALSE)</f>
        <v>172541</v>
      </c>
      <c r="BD151" s="1">
        <f t="shared" si="1109"/>
        <v>177633</v>
      </c>
      <c r="BE151" s="1">
        <f t="shared" si="1109"/>
        <v>182816</v>
      </c>
      <c r="BF151" s="1">
        <f t="shared" si="1109"/>
        <v>188068</v>
      </c>
      <c r="BG151" s="1">
        <f>VLOOKUP($C$151,$B$2:$BG$46,AZ$152,FALSE)</f>
        <v>191726</v>
      </c>
      <c r="BH151" s="1">
        <f t="shared" ref="BH151:BQ151" si="1110">VLOOKUP($C$151,$B$2:$BG$46,BA$152,FALSE)</f>
        <v>195944</v>
      </c>
      <c r="BI151" s="1">
        <f t="shared" si="1110"/>
        <v>200210</v>
      </c>
      <c r="BJ151" s="1">
        <f t="shared" si="1110"/>
        <v>204178</v>
      </c>
      <c r="BK151" s="1">
        <f t="shared" si="1110"/>
        <v>208389</v>
      </c>
      <c r="BL151" s="1">
        <f t="shared" si="1110"/>
        <v>213024</v>
      </c>
      <c r="BM151" s="1">
        <f t="shared" si="1110"/>
        <v>219764</v>
      </c>
      <c r="BN151" s="1">
        <f t="shared" si="1110"/>
        <v>0</v>
      </c>
      <c r="BO151" s="1" t="e">
        <f t="shared" si="1110"/>
        <v>#REF!</v>
      </c>
      <c r="BP151" s="1" t="e">
        <f t="shared" si="1110"/>
        <v>#REF!</v>
      </c>
      <c r="BQ151" s="1" t="e">
        <f t="shared" si="1110"/>
        <v>#REF!</v>
      </c>
      <c r="BS151">
        <v>4</v>
      </c>
    </row>
    <row r="152" spans="2:72" x14ac:dyDescent="0.25">
      <c r="B152" s="1">
        <v>1</v>
      </c>
      <c r="C152" s="1">
        <v>2</v>
      </c>
      <c r="D152" s="1">
        <v>3</v>
      </c>
      <c r="E152" s="1">
        <v>4</v>
      </c>
      <c r="F152" s="1">
        <v>5</v>
      </c>
      <c r="G152" s="1">
        <v>6</v>
      </c>
      <c r="H152" s="1">
        <v>7</v>
      </c>
      <c r="I152" s="1">
        <v>8</v>
      </c>
      <c r="J152" s="1">
        <v>9</v>
      </c>
      <c r="K152" s="1">
        <v>10</v>
      </c>
      <c r="L152" s="1">
        <v>11</v>
      </c>
      <c r="M152" s="1">
        <v>12</v>
      </c>
      <c r="N152" s="1">
        <v>13</v>
      </c>
      <c r="O152" s="1">
        <v>14</v>
      </c>
      <c r="P152" s="1">
        <v>15</v>
      </c>
      <c r="Q152" s="1">
        <v>16</v>
      </c>
      <c r="R152" s="1">
        <v>17</v>
      </c>
      <c r="S152" s="1">
        <v>18</v>
      </c>
      <c r="T152" s="1">
        <v>19</v>
      </c>
      <c r="U152" s="1">
        <v>20</v>
      </c>
      <c r="V152" s="1">
        <v>21</v>
      </c>
      <c r="W152" s="1">
        <v>22</v>
      </c>
      <c r="X152" s="1">
        <v>23</v>
      </c>
      <c r="Y152" s="1">
        <v>24</v>
      </c>
      <c r="Z152" s="1">
        <v>25</v>
      </c>
      <c r="AA152" s="1">
        <v>26</v>
      </c>
      <c r="AB152" s="1">
        <v>27</v>
      </c>
      <c r="AC152" s="1">
        <v>28</v>
      </c>
      <c r="AD152" s="1">
        <v>29</v>
      </c>
      <c r="AE152" s="1">
        <v>30</v>
      </c>
      <c r="AF152" s="1">
        <v>31</v>
      </c>
      <c r="AG152" s="1">
        <v>32</v>
      </c>
      <c r="AH152" s="1">
        <v>33</v>
      </c>
      <c r="AI152" s="1">
        <v>34</v>
      </c>
      <c r="AJ152" s="1">
        <v>35</v>
      </c>
      <c r="AK152" s="1">
        <v>36</v>
      </c>
      <c r="AL152" s="1">
        <v>37</v>
      </c>
      <c r="AM152" s="1">
        <v>38</v>
      </c>
      <c r="AN152" s="1">
        <v>39</v>
      </c>
      <c r="AO152" s="1">
        <v>40</v>
      </c>
      <c r="AP152" s="1">
        <v>41</v>
      </c>
      <c r="AQ152" s="1">
        <v>42</v>
      </c>
      <c r="AR152" s="1">
        <v>43</v>
      </c>
      <c r="AS152" s="1">
        <v>44</v>
      </c>
      <c r="AT152" s="1">
        <v>45</v>
      </c>
      <c r="AU152" s="1">
        <v>46</v>
      </c>
      <c r="AV152" s="1">
        <v>47</v>
      </c>
      <c r="AW152" s="1">
        <v>48</v>
      </c>
      <c r="AX152" s="1">
        <v>49</v>
      </c>
      <c r="AY152" s="1">
        <v>50</v>
      </c>
      <c r="AZ152" s="1">
        <v>51</v>
      </c>
      <c r="BA152" s="1">
        <v>52</v>
      </c>
      <c r="BB152" s="1">
        <v>53</v>
      </c>
      <c r="BC152" s="1">
        <v>54</v>
      </c>
      <c r="BD152" s="1">
        <v>55</v>
      </c>
      <c r="BE152" s="1">
        <v>56</v>
      </c>
      <c r="BF152" s="1">
        <v>57</v>
      </c>
      <c r="BG152" s="1">
        <v>58</v>
      </c>
      <c r="BH152" s="1">
        <v>59</v>
      </c>
      <c r="BI152" s="1">
        <v>60</v>
      </c>
      <c r="BJ152" s="1">
        <v>61</v>
      </c>
      <c r="BK152" s="1">
        <v>62</v>
      </c>
      <c r="BL152" s="1">
        <v>63</v>
      </c>
      <c r="BM152" s="1">
        <v>64</v>
      </c>
      <c r="BN152" s="1">
        <v>65</v>
      </c>
      <c r="BO152" s="1">
        <v>66</v>
      </c>
      <c r="BP152" s="1">
        <v>67</v>
      </c>
      <c r="BQ152" s="1">
        <v>68</v>
      </c>
      <c r="BS152" s="1">
        <v>5</v>
      </c>
    </row>
    <row r="153" spans="2:72" x14ac:dyDescent="0.25">
      <c r="B153" s="1"/>
      <c r="C153" s="1"/>
      <c r="D153" s="97">
        <f>IFERROR(HLOOKUP(D$148+'Confronto Europa'!$P$3,$D$148:$BX$152,$BS151,FALSE),0)</f>
        <v>257</v>
      </c>
      <c r="E153" s="97">
        <f>IFERROR(HLOOKUP(E$148+'Confronto Europa'!$P$3,$D$148:$BX$152,$BS151,FALSE),0)</f>
        <v>374</v>
      </c>
      <c r="F153" s="97">
        <f>IFERROR(HLOOKUP(F$148+'Confronto Europa'!$P$3,$D$148:$BX$152,$BS151,FALSE),0)</f>
        <v>430</v>
      </c>
      <c r="G153" s="97">
        <f>IFERROR(HLOOKUP(G$148+'Confronto Europa'!$P$3,$D$148:$BX$152,$BS151,FALSE),0)</f>
        <v>589</v>
      </c>
      <c r="H153" s="97">
        <f>IFERROR(HLOOKUP(H$148+'Confronto Europa'!$P$3,$D$148:$BX$152,$BS151,FALSE),0)</f>
        <v>1024</v>
      </c>
      <c r="I153" s="97">
        <f>IFERROR(HLOOKUP(I$148+'Confronto Europa'!$P$3,$D$148:$BX$152,$BS151,FALSE),0)</f>
        <v>1639</v>
      </c>
      <c r="J153" s="97">
        <f>IFERROR(HLOOKUP(J$148+'Confronto Europa'!$P$3,$D$148:$BX$152,$BS151,FALSE),0)</f>
        <v>2140</v>
      </c>
      <c r="K153" s="97">
        <f>IFERROR(HLOOKUP(K$148+'Confronto Europa'!$P$3,$D$148:$BX$152,$BS151,FALSE),0)</f>
        <v>2965</v>
      </c>
      <c r="L153" s="97">
        <f>IFERROR(HLOOKUP(L$148+'Confronto Europa'!$P$3,$D$148:$BX$152,$BS151,FALSE),0)</f>
        <v>4231</v>
      </c>
      <c r="M153" s="97">
        <f>IFERROR(HLOOKUP(M$148+'Confronto Europa'!$P$3,$D$148:$BX$152,$BS151,FALSE),0)</f>
        <v>5753</v>
      </c>
      <c r="N153" s="97">
        <f>IFERROR(HLOOKUP(N$148+'Confronto Europa'!$P$3,$D$148:$BX$152,$BS151,FALSE),0)</f>
        <v>7753</v>
      </c>
      <c r="O153" s="97">
        <f>IFERROR(HLOOKUP(O$148+'Confronto Europa'!$P$3,$D$148:$BX$152,$BS151,FALSE),0)</f>
        <v>9191</v>
      </c>
      <c r="P153" s="97">
        <f>IFERROR(HLOOKUP(P$148+'Confronto Europa'!$P$3,$D$148:$BX$152,$BS151,FALSE),0)</f>
        <v>11178</v>
      </c>
      <c r="Q153" s="97">
        <f>IFERROR(HLOOKUP(Q$148+'Confronto Europa'!$P$3,$D$148:$BX$152,$BS151,FALSE),0)</f>
        <v>13716</v>
      </c>
      <c r="R153" s="97">
        <f>IFERROR(HLOOKUP(R$148+'Confronto Europa'!$P$3,$D$148:$BX$152,$BS151,FALSE),0)</f>
        <v>17147</v>
      </c>
      <c r="S153" s="97">
        <f>IFERROR(HLOOKUP(S$148+'Confronto Europa'!$P$3,$D$148:$BX$152,$BS151,FALSE),0)</f>
        <v>19980</v>
      </c>
      <c r="T153" s="97">
        <f>IFERROR(HLOOKUP(T$148+'Confronto Europa'!$P$3,$D$148:$BX$152,$BS151,FALSE),0)</f>
        <v>24926</v>
      </c>
      <c r="U153" s="97">
        <f>IFERROR(HLOOKUP(U$148+'Confronto Europa'!$P$3,$D$148:$BX$152,$BS151,FALSE),0)</f>
        <v>28572</v>
      </c>
      <c r="V153" s="97">
        <f>IFERROR(HLOOKUP(V$148+'Confronto Europa'!$P$3,$D$148:$BX$152,$BS151,FALSE),0)</f>
        <v>33089</v>
      </c>
      <c r="W153" s="97">
        <f>IFERROR(HLOOKUP(W$148+'Confronto Europa'!$P$3,$D$148:$BX$152,$BS151,FALSE),0)</f>
        <v>39673</v>
      </c>
      <c r="X153" s="97">
        <f>IFERROR(HLOOKUP(X$148+'Confronto Europa'!$P$3,$D$148:$BX$152,$BS151,FALSE),0)</f>
        <v>47610</v>
      </c>
      <c r="Y153" s="97">
        <f>IFERROR(HLOOKUP(Y$148+'Confronto Europa'!$P$3,$D$148:$BX$152,$BS151,FALSE),0)</f>
        <v>56188</v>
      </c>
      <c r="Z153" s="97">
        <f>IFERROR(HLOOKUP(Z$148+'Confronto Europa'!$P$3,$D$148:$BX$152,$BS151,FALSE),0)</f>
        <v>64059</v>
      </c>
      <c r="AA153" s="97">
        <f>IFERROR(HLOOKUP(AA$148+'Confronto Europa'!$P$3,$D$148:$BX$152,$BS151,FALSE),0)</f>
        <v>72248</v>
      </c>
      <c r="AB153" s="97">
        <f>IFERROR(HLOOKUP(AB$148+'Confronto Europa'!$P$3,$D$148:$BX$152,$BS151,FALSE),0)</f>
        <v>78797</v>
      </c>
      <c r="AC153" s="97">
        <f>IFERROR(HLOOKUP(AC$148+'Confronto Europa'!$P$3,$D$148:$BX$152,$BS151,FALSE),0)</f>
        <v>85195</v>
      </c>
      <c r="AD153" s="97">
        <f>IFERROR(HLOOKUP(AD$148+'Confronto Europa'!$P$3,$D$148:$BX$152,$BS151,FALSE),0)</f>
        <v>94417</v>
      </c>
      <c r="AE153" s="97">
        <f>IFERROR(HLOOKUP(AE$148+'Confronto Europa'!$P$3,$D$148:$BX$152,$BS151,FALSE),0)</f>
        <v>102136</v>
      </c>
      <c r="AF153" s="97">
        <f>IFERROR(HLOOKUP(AF$148+'Confronto Europa'!$P$3,$D$148:$BX$152,$BS151,FALSE),0)</f>
        <v>110238</v>
      </c>
      <c r="AG153" s="97">
        <f>IFERROR(HLOOKUP(AG$148+'Confronto Europa'!$P$3,$D$148:$BX$152,$BS151,FALSE),0)</f>
        <v>117710</v>
      </c>
      <c r="AH153" s="97">
        <f>IFERROR(HLOOKUP(AH$148+'Confronto Europa'!$P$3,$D$148:$BX$152,$BS151,FALSE),0)</f>
        <v>124736</v>
      </c>
      <c r="AI153" s="97">
        <f>IFERROR(HLOOKUP(AI$148+'Confronto Europa'!$P$3,$D$148:$BX$152,$BS151,FALSE),0)</f>
        <v>130759</v>
      </c>
      <c r="AJ153" s="97">
        <f>IFERROR(HLOOKUP(AJ$148+'Confronto Europa'!$P$3,$D$148:$BX$152,$BS151,FALSE),0)</f>
        <v>135032</v>
      </c>
      <c r="AK153" s="97">
        <f>IFERROR(HLOOKUP(AK$148+'Confronto Europa'!$P$3,$D$148:$BX$152,$BS151,FALSE),0)</f>
        <v>140510</v>
      </c>
      <c r="AL153" s="97">
        <f>IFERROR(HLOOKUP(AL$148+'Confronto Europa'!$P$3,$D$148:$BX$152,$BS151,FALSE),0)</f>
        <v>146690</v>
      </c>
      <c r="AM153" s="97">
        <f>IFERROR(HLOOKUP(AM$148+'Confronto Europa'!$P$3,$D$148:$BX$152,$BS151,FALSE),0)</f>
        <v>152446</v>
      </c>
      <c r="AN153" s="97">
        <f>IFERROR(HLOOKUP(AN$148+'Confronto Europa'!$P$3,$D$148:$BX$152,$BS151,FALSE),0)</f>
        <v>157022</v>
      </c>
      <c r="AO153" s="97">
        <f>IFERROR(HLOOKUP(AO$148+'Confronto Europa'!$P$3,$D$148:$BX$152,$BS151,FALSE),0)</f>
        <v>161852</v>
      </c>
      <c r="AP153" s="97">
        <f>IFERROR(HLOOKUP(AP$148+'Confronto Europa'!$P$3,$D$148:$BX$152,$BS151,FALSE),0)</f>
        <v>166019</v>
      </c>
      <c r="AQ153" s="97">
        <f>IFERROR(HLOOKUP(AQ$148+'Confronto Europa'!$P$3,$D$148:$BX$152,$BS151,FALSE),0)</f>
        <v>169496</v>
      </c>
      <c r="AR153" s="97">
        <f>IFERROR(HLOOKUP(AR$148+'Confronto Europa'!$P$3,$D$148:$BX$152,$BS151,FALSE),0)</f>
        <v>172541</v>
      </c>
      <c r="AS153" s="97">
        <f>IFERROR(HLOOKUP(AS$148+'Confronto Europa'!$P$3,$D$148:$BX$152,$BS151,FALSE),0)</f>
        <v>177633</v>
      </c>
      <c r="AT153" s="97">
        <f>IFERROR(HLOOKUP(AT$148+'Confronto Europa'!$P$3,$D$148:$BX$152,$BS151,FALSE),0)</f>
        <v>182816</v>
      </c>
      <c r="AU153" s="97">
        <f>IFERROR(HLOOKUP(AU$148+'Confronto Europa'!$P$3,$D$148:$BX$152,$BS151,FALSE),0)</f>
        <v>188068</v>
      </c>
      <c r="AV153" s="97">
        <f>IFERROR(HLOOKUP(AV$148+'Confronto Europa'!$P$3,$D$148:$BX$152,$BS151,FALSE),0)</f>
        <v>191726</v>
      </c>
      <c r="AW153" s="97">
        <f>IFERROR(HLOOKUP(AW$148+'Confronto Europa'!$P$3,$D$148:$BX$152,$BS151,FALSE),0)</f>
        <v>195944</v>
      </c>
      <c r="AX153" s="97">
        <f>IFERROR(HLOOKUP(AX$148+'Confronto Europa'!$P$3,$D$148:$BX$152,$BS151,FALSE),0)</f>
        <v>200210</v>
      </c>
      <c r="AY153" s="97">
        <f>IFERROR(HLOOKUP(AY$148+'Confronto Europa'!$P$3,$D$148:$BX$152,$BS151,FALSE),0)</f>
        <v>204178</v>
      </c>
      <c r="AZ153" s="97">
        <f>IFERROR(HLOOKUP(AZ$148+'Confronto Europa'!$P$3,$D$148:$BX$152,$BS151,FALSE),0)</f>
        <v>208389</v>
      </c>
      <c r="BA153" s="97">
        <f>IFERROR(HLOOKUP(BA$148+'Confronto Europa'!$P$3,$D$148:$BX$152,$BS151,FALSE),0)</f>
        <v>213024</v>
      </c>
      <c r="BB153" s="97">
        <f>IFERROR(HLOOKUP(BB$148+'Confronto Europa'!$P$3,$D$148:$BX$152,$BS151,FALSE),0)</f>
        <v>219764</v>
      </c>
      <c r="BC153" s="97">
        <f>IFERROR(HLOOKUP(BC$148+'Confronto Europa'!$P$3,$D$148:$BX$152,$BS151,FALSE),0)</f>
        <v>0</v>
      </c>
      <c r="BD153" s="97">
        <f>IFERROR(HLOOKUP(BD$148+'Confronto Europa'!$P$3,$D$148:$BX$152,$BS151,FALSE),0)</f>
        <v>0</v>
      </c>
      <c r="BE153" s="97">
        <f>IFERROR(HLOOKUP(BE$148+'Confronto Europa'!$P$3,$D$148:$BX$152,$BS151,FALSE),0)</f>
        <v>0</v>
      </c>
      <c r="BF153" s="97">
        <f>IFERROR(HLOOKUP(BF$148+'Confronto Europa'!$P$3,$D$148:$BX$152,$BS151,FALSE),0)</f>
        <v>0</v>
      </c>
      <c r="BG153" s="97">
        <f>IFERROR(HLOOKUP(BG$148+'Confronto Europa'!$P$3,$D$148:$BX$152,$BS151,FALSE),0)</f>
        <v>0</v>
      </c>
      <c r="BH153" s="97">
        <f>IFERROR(HLOOKUP(BH$148+'Confronto Europa'!$P$3,$D$148:$BX$152,$BS151,FALSE),0)</f>
        <v>0</v>
      </c>
      <c r="BI153" s="97">
        <f>IFERROR(HLOOKUP(BI$148+'Confronto Europa'!$P$3,$D$148:$BX$152,$BS151,FALSE),0)</f>
        <v>0</v>
      </c>
      <c r="BJ153" s="97">
        <f>IFERROR(HLOOKUP(BJ$148+'Confronto Europa'!$P$3,$D$148:$BX$152,$BS151,FALSE),0)</f>
        <v>0</v>
      </c>
      <c r="BK153" s="97">
        <f>IFERROR(HLOOKUP(BK$148+'Confronto Europa'!$P$3,$D$148:$BX$152,$BS151,FALSE),0)</f>
        <v>0</v>
      </c>
      <c r="BL153" s="97">
        <f>IFERROR(HLOOKUP(BL$148+'Confronto Europa'!$P$3,$D$148:$BX$152,$BS151,FALSE),0)</f>
        <v>0</v>
      </c>
      <c r="BM153" s="97">
        <f>IFERROR(HLOOKUP(BM$148+'Confronto Europa'!$P$3,$D$148:$BX$152,$BS151,FALSE),0)</f>
        <v>0</v>
      </c>
      <c r="BN153" s="97">
        <f>IFERROR(HLOOKUP(BN$148+'Confronto Europa'!$P$3,$D$148:$BX$152,$BS151,FALSE),0)</f>
        <v>0</v>
      </c>
      <c r="BO153" s="97">
        <f>IFERROR(HLOOKUP(BO$148+'Confronto Europa'!$P$3,$D$148:$BX$152,$BS151,FALSE),0)</f>
        <v>0</v>
      </c>
      <c r="BP153" s="97">
        <f>IFERROR(HLOOKUP(BP$148+'Confronto Europa'!$P$3,$D$148:$BX$152,$BS151,FALSE),0)</f>
        <v>0</v>
      </c>
      <c r="BQ153" s="97">
        <f>IFERROR(HLOOKUP(BQ$148+'Confronto Europa'!$P$3,$D$148:$BX$152,$BS151,FALSE),0)</f>
        <v>0</v>
      </c>
    </row>
    <row r="154" spans="2:72" x14ac:dyDescent="0.25">
      <c r="C154" t="s">
        <v>376</v>
      </c>
      <c r="D154">
        <f>+D155</f>
        <v>278</v>
      </c>
      <c r="E154">
        <f t="shared" ref="E154:J154" si="1111">+E155</f>
        <v>309</v>
      </c>
      <c r="F154">
        <f t="shared" si="1111"/>
        <v>571</v>
      </c>
      <c r="G154">
        <f t="shared" si="1111"/>
        <v>830</v>
      </c>
      <c r="H154">
        <f t="shared" si="1111"/>
        <v>1297</v>
      </c>
      <c r="I154">
        <f t="shared" si="1111"/>
        <v>1985</v>
      </c>
      <c r="J154">
        <f t="shared" si="1111"/>
        <v>2741</v>
      </c>
      <c r="K154">
        <f t="shared" ref="K154:BQ154" si="1112">+K155</f>
        <v>4537</v>
      </c>
      <c r="L154">
        <f t="shared" si="1112"/>
        <v>5997</v>
      </c>
      <c r="M154">
        <f t="shared" si="1112"/>
        <v>7736</v>
      </c>
      <c r="N154">
        <f t="shared" si="1112"/>
        <v>9720</v>
      </c>
      <c r="O154">
        <f t="shared" si="1112"/>
        <v>11821</v>
      </c>
      <c r="P154">
        <f t="shared" si="1112"/>
        <v>14411</v>
      </c>
      <c r="Q154">
        <f t="shared" si="1112"/>
        <v>17238</v>
      </c>
      <c r="R154">
        <f t="shared" si="1112"/>
        <v>20451</v>
      </c>
      <c r="S154">
        <f t="shared" si="1112"/>
        <v>24363</v>
      </c>
      <c r="T154">
        <f t="shared" si="1112"/>
        <v>28060</v>
      </c>
      <c r="U154">
        <f t="shared" si="1112"/>
        <v>31211</v>
      </c>
      <c r="V154">
        <f t="shared" si="1112"/>
        <v>34598</v>
      </c>
      <c r="W154">
        <f t="shared" si="1112"/>
        <v>37251</v>
      </c>
      <c r="X154">
        <f t="shared" si="1112"/>
        <v>40235</v>
      </c>
      <c r="Y154">
        <f t="shared" si="1112"/>
        <v>42708</v>
      </c>
      <c r="Z154">
        <f t="shared" si="1112"/>
        <v>44730</v>
      </c>
      <c r="AA154">
        <f t="shared" si="1112"/>
        <v>46550</v>
      </c>
      <c r="AB154">
        <f t="shared" si="1112"/>
        <v>48548</v>
      </c>
      <c r="AC154">
        <f t="shared" si="1112"/>
        <v>50054</v>
      </c>
      <c r="AD154">
        <f t="shared" si="1112"/>
        <v>51174</v>
      </c>
      <c r="AE154">
        <f t="shared" si="1112"/>
        <v>70635</v>
      </c>
      <c r="AF154">
        <f t="shared" si="1112"/>
        <v>72528</v>
      </c>
      <c r="AG154">
        <f t="shared" si="1112"/>
        <v>74280</v>
      </c>
      <c r="AH154">
        <f t="shared" si="1112"/>
        <v>74675</v>
      </c>
      <c r="AI154">
        <f t="shared" si="1112"/>
        <v>75569</v>
      </c>
      <c r="AJ154">
        <f t="shared" si="1112"/>
        <v>76392</v>
      </c>
      <c r="AK154">
        <f t="shared" si="1112"/>
        <v>77042</v>
      </c>
      <c r="AL154">
        <f t="shared" si="1112"/>
        <v>77262</v>
      </c>
      <c r="AM154">
        <f t="shared" si="1112"/>
        <v>77780</v>
      </c>
      <c r="AN154">
        <f t="shared" si="1112"/>
        <v>78191</v>
      </c>
      <c r="AO154">
        <f t="shared" si="1112"/>
        <v>78630</v>
      </c>
      <c r="AP154">
        <f t="shared" si="1112"/>
        <v>78961</v>
      </c>
      <c r="AQ154">
        <f t="shared" si="1112"/>
        <v>79394</v>
      </c>
      <c r="AR154">
        <f t="shared" si="1112"/>
        <v>79968</v>
      </c>
      <c r="AS154">
        <f t="shared" si="1112"/>
        <v>80174</v>
      </c>
      <c r="AT154">
        <f t="shared" si="1112"/>
        <v>80304</v>
      </c>
      <c r="AU154">
        <f t="shared" si="1112"/>
        <v>80442</v>
      </c>
      <c r="AV154">
        <f t="shared" si="1112"/>
        <v>80565</v>
      </c>
      <c r="AW154">
        <f t="shared" si="1112"/>
        <v>80711</v>
      </c>
      <c r="AX154">
        <f t="shared" si="1112"/>
        <v>80813</v>
      </c>
      <c r="AY154">
        <f t="shared" si="1112"/>
        <v>80859</v>
      </c>
      <c r="AZ154">
        <f t="shared" si="1112"/>
        <v>80860</v>
      </c>
      <c r="BA154">
        <f t="shared" si="1112"/>
        <v>80861</v>
      </c>
      <c r="BB154">
        <f t="shared" si="1112"/>
        <v>80862</v>
      </c>
      <c r="BC154">
        <f t="shared" si="1112"/>
        <v>80863</v>
      </c>
      <c r="BD154">
        <f t="shared" si="1112"/>
        <v>80864</v>
      </c>
      <c r="BE154">
        <f t="shared" si="1112"/>
        <v>80865</v>
      </c>
      <c r="BF154">
        <f t="shared" si="1112"/>
        <v>80866</v>
      </c>
      <c r="BG154">
        <f t="shared" si="1112"/>
        <v>80867</v>
      </c>
      <c r="BH154">
        <f t="shared" si="1112"/>
        <v>80868</v>
      </c>
      <c r="BI154">
        <f t="shared" si="1112"/>
        <v>80869</v>
      </c>
      <c r="BJ154">
        <f t="shared" si="1112"/>
        <v>80870</v>
      </c>
      <c r="BK154">
        <f t="shared" si="1112"/>
        <v>80871</v>
      </c>
      <c r="BL154">
        <f t="shared" si="1112"/>
        <v>80872</v>
      </c>
      <c r="BM154">
        <f t="shared" si="1112"/>
        <v>80873</v>
      </c>
      <c r="BN154">
        <f t="shared" si="1112"/>
        <v>80874</v>
      </c>
      <c r="BO154">
        <f t="shared" si="1112"/>
        <v>80875</v>
      </c>
      <c r="BP154">
        <f t="shared" si="1112"/>
        <v>80876</v>
      </c>
      <c r="BQ154">
        <f t="shared" si="1112"/>
        <v>80877</v>
      </c>
    </row>
    <row r="155" spans="2:72" x14ac:dyDescent="0.25">
      <c r="C155" t="s">
        <v>378</v>
      </c>
      <c r="D155">
        <v>278</v>
      </c>
      <c r="E155">
        <v>309</v>
      </c>
      <c r="F155">
        <v>571</v>
      </c>
      <c r="G155">
        <v>830</v>
      </c>
      <c r="H155">
        <v>1297</v>
      </c>
      <c r="I155">
        <v>1985</v>
      </c>
      <c r="J155">
        <v>2741</v>
      </c>
      <c r="K155">
        <v>4537</v>
      </c>
      <c r="L155">
        <v>5997</v>
      </c>
      <c r="M155">
        <v>7736</v>
      </c>
      <c r="N155">
        <v>9720</v>
      </c>
      <c r="O155">
        <v>11821</v>
      </c>
      <c r="P155">
        <v>14411</v>
      </c>
      <c r="Q155">
        <v>17238</v>
      </c>
      <c r="R155">
        <v>20451</v>
      </c>
      <c r="S155">
        <v>24363</v>
      </c>
      <c r="T155">
        <v>28060</v>
      </c>
      <c r="U155">
        <v>31211</v>
      </c>
      <c r="V155">
        <v>34598</v>
      </c>
      <c r="W155">
        <v>37251</v>
      </c>
      <c r="X155">
        <v>40235</v>
      </c>
      <c r="Y155">
        <v>42708</v>
      </c>
      <c r="Z155">
        <v>44730</v>
      </c>
      <c r="AA155">
        <v>46550</v>
      </c>
      <c r="AB155">
        <v>48548</v>
      </c>
      <c r="AC155">
        <v>50054</v>
      </c>
      <c r="AD155">
        <v>51174</v>
      </c>
      <c r="AE155">
        <v>70635</v>
      </c>
      <c r="AF155">
        <v>72528</v>
      </c>
      <c r="AG155">
        <v>74280</v>
      </c>
      <c r="AH155">
        <v>74675</v>
      </c>
      <c r="AI155">
        <v>75569</v>
      </c>
      <c r="AJ155">
        <v>76392</v>
      </c>
      <c r="AK155">
        <v>77042</v>
      </c>
      <c r="AL155">
        <v>77262</v>
      </c>
      <c r="AM155">
        <v>77780</v>
      </c>
      <c r="AN155">
        <v>78191</v>
      </c>
      <c r="AO155">
        <v>78630</v>
      </c>
      <c r="AP155">
        <v>78961</v>
      </c>
      <c r="AQ155">
        <v>79394</v>
      </c>
      <c r="AR155">
        <v>79968</v>
      </c>
      <c r="AS155">
        <v>80174</v>
      </c>
      <c r="AT155">
        <v>80304</v>
      </c>
      <c r="AU155">
        <v>80442</v>
      </c>
      <c r="AV155">
        <v>80565</v>
      </c>
      <c r="AW155">
        <v>80711</v>
      </c>
      <c r="AX155">
        <v>80813</v>
      </c>
      <c r="AY155">
        <v>80859</v>
      </c>
      <c r="AZ155">
        <v>80860</v>
      </c>
      <c r="BA155">
        <v>80861</v>
      </c>
      <c r="BB155">
        <v>80862</v>
      </c>
      <c r="BC155">
        <v>80863</v>
      </c>
      <c r="BD155">
        <v>80864</v>
      </c>
      <c r="BE155">
        <v>80865</v>
      </c>
      <c r="BF155">
        <v>80866</v>
      </c>
      <c r="BG155">
        <v>80867</v>
      </c>
      <c r="BH155">
        <v>80868</v>
      </c>
      <c r="BI155">
        <v>80869</v>
      </c>
      <c r="BJ155">
        <v>80870</v>
      </c>
      <c r="BK155">
        <v>80871</v>
      </c>
      <c r="BL155">
        <v>80872</v>
      </c>
      <c r="BM155">
        <v>80873</v>
      </c>
      <c r="BN155">
        <v>80874</v>
      </c>
      <c r="BO155">
        <v>80875</v>
      </c>
      <c r="BP155">
        <v>80876</v>
      </c>
      <c r="BQ155">
        <v>80877</v>
      </c>
    </row>
    <row r="158" spans="2:72" x14ac:dyDescent="0.25">
      <c r="D158" s="96">
        <f>+D148</f>
        <v>43885</v>
      </c>
      <c r="E158" s="96">
        <f t="shared" ref="E158:BG158" si="1113">+E148</f>
        <v>43886</v>
      </c>
      <c r="F158" s="96">
        <f t="shared" si="1113"/>
        <v>43887</v>
      </c>
      <c r="G158" s="96">
        <f t="shared" si="1113"/>
        <v>43888</v>
      </c>
      <c r="H158" s="96">
        <f t="shared" si="1113"/>
        <v>43889</v>
      </c>
      <c r="I158" s="96">
        <f t="shared" si="1113"/>
        <v>43890</v>
      </c>
      <c r="J158" s="96">
        <f t="shared" si="1113"/>
        <v>43891</v>
      </c>
      <c r="K158" s="96">
        <f t="shared" si="1113"/>
        <v>43892</v>
      </c>
      <c r="L158" s="96">
        <f t="shared" si="1113"/>
        <v>43893</v>
      </c>
      <c r="M158" s="96">
        <f t="shared" si="1113"/>
        <v>43894</v>
      </c>
      <c r="N158" s="96">
        <f t="shared" si="1113"/>
        <v>43895</v>
      </c>
      <c r="O158" s="96">
        <f t="shared" si="1113"/>
        <v>43896</v>
      </c>
      <c r="P158" s="96">
        <f t="shared" si="1113"/>
        <v>43897</v>
      </c>
      <c r="Q158" s="96">
        <f t="shared" si="1113"/>
        <v>43898</v>
      </c>
      <c r="R158" s="96">
        <f t="shared" si="1113"/>
        <v>43899</v>
      </c>
      <c r="S158" s="96">
        <f t="shared" si="1113"/>
        <v>43900</v>
      </c>
      <c r="T158" s="96">
        <f t="shared" si="1113"/>
        <v>43901</v>
      </c>
      <c r="U158" s="96">
        <f t="shared" si="1113"/>
        <v>43902</v>
      </c>
      <c r="V158" s="96">
        <f t="shared" si="1113"/>
        <v>43903</v>
      </c>
      <c r="W158" s="96">
        <f t="shared" si="1113"/>
        <v>43904</v>
      </c>
      <c r="X158" s="96">
        <f t="shared" si="1113"/>
        <v>43905</v>
      </c>
      <c r="Y158" s="96">
        <f t="shared" si="1113"/>
        <v>43906</v>
      </c>
      <c r="Z158" s="96">
        <f t="shared" si="1113"/>
        <v>43907</v>
      </c>
      <c r="AA158" s="96">
        <f t="shared" si="1113"/>
        <v>43908</v>
      </c>
      <c r="AB158" s="96">
        <f t="shared" si="1113"/>
        <v>43909</v>
      </c>
      <c r="AC158" s="96">
        <f t="shared" si="1113"/>
        <v>43910</v>
      </c>
      <c r="AD158" s="96">
        <f t="shared" si="1113"/>
        <v>43911</v>
      </c>
      <c r="AE158" s="96">
        <f t="shared" si="1113"/>
        <v>43912</v>
      </c>
      <c r="AF158" s="96">
        <f t="shared" si="1113"/>
        <v>43913</v>
      </c>
      <c r="AG158" s="96">
        <f t="shared" si="1113"/>
        <v>43914</v>
      </c>
      <c r="AH158" s="96">
        <f t="shared" si="1113"/>
        <v>43915</v>
      </c>
      <c r="AI158" s="96">
        <f t="shared" si="1113"/>
        <v>43916</v>
      </c>
      <c r="AJ158" s="96">
        <f t="shared" si="1113"/>
        <v>43917</v>
      </c>
      <c r="AK158" s="96">
        <f t="shared" si="1113"/>
        <v>43918</v>
      </c>
      <c r="AL158" s="96">
        <f t="shared" si="1113"/>
        <v>43919</v>
      </c>
      <c r="AM158" s="96">
        <f t="shared" si="1113"/>
        <v>43920</v>
      </c>
      <c r="AN158" s="96">
        <f t="shared" si="1113"/>
        <v>43921</v>
      </c>
      <c r="AO158" s="96">
        <f t="shared" si="1113"/>
        <v>43922</v>
      </c>
      <c r="AP158" s="96">
        <f t="shared" si="1113"/>
        <v>43923</v>
      </c>
      <c r="AQ158" s="96">
        <f t="shared" si="1113"/>
        <v>43924</v>
      </c>
      <c r="AR158" s="96">
        <f t="shared" si="1113"/>
        <v>43925</v>
      </c>
      <c r="AS158" s="96">
        <f t="shared" si="1113"/>
        <v>43926</v>
      </c>
      <c r="AT158" s="96">
        <f t="shared" si="1113"/>
        <v>43927</v>
      </c>
      <c r="AU158" s="96">
        <f t="shared" si="1113"/>
        <v>43928</v>
      </c>
      <c r="AV158" s="96">
        <f t="shared" si="1113"/>
        <v>43929</v>
      </c>
      <c r="AW158" s="96">
        <f t="shared" si="1113"/>
        <v>43930</v>
      </c>
      <c r="AX158" s="96">
        <f t="shared" si="1113"/>
        <v>43931</v>
      </c>
      <c r="AY158" s="96">
        <f t="shared" si="1113"/>
        <v>43932</v>
      </c>
      <c r="AZ158" s="96">
        <f t="shared" si="1113"/>
        <v>43933</v>
      </c>
      <c r="BA158" s="96">
        <f t="shared" si="1113"/>
        <v>43934</v>
      </c>
      <c r="BB158" s="96">
        <f t="shared" si="1113"/>
        <v>43935</v>
      </c>
      <c r="BC158" s="96">
        <f t="shared" si="1113"/>
        <v>43936</v>
      </c>
      <c r="BD158" s="96">
        <f t="shared" si="1113"/>
        <v>43937</v>
      </c>
      <c r="BE158" s="96">
        <f t="shared" si="1113"/>
        <v>43938</v>
      </c>
      <c r="BF158" s="96">
        <f t="shared" si="1113"/>
        <v>43939</v>
      </c>
      <c r="BG158" s="96">
        <f t="shared" si="1113"/>
        <v>43940</v>
      </c>
      <c r="BH158" s="96">
        <f t="shared" ref="BH158:BQ158" si="1114">+BH148</f>
        <v>43941</v>
      </c>
      <c r="BI158" s="96">
        <f t="shared" si="1114"/>
        <v>43942</v>
      </c>
      <c r="BJ158" s="96">
        <f t="shared" si="1114"/>
        <v>43943</v>
      </c>
      <c r="BK158" s="96">
        <f t="shared" si="1114"/>
        <v>43944</v>
      </c>
      <c r="BL158" s="96">
        <f t="shared" si="1114"/>
        <v>43945</v>
      </c>
      <c r="BM158" s="96">
        <f t="shared" si="1114"/>
        <v>43946</v>
      </c>
      <c r="BN158" s="96">
        <f t="shared" si="1114"/>
        <v>43947</v>
      </c>
      <c r="BO158" s="96">
        <f t="shared" si="1114"/>
        <v>43948</v>
      </c>
      <c r="BP158" s="96">
        <f t="shared" si="1114"/>
        <v>43949</v>
      </c>
      <c r="BQ158" s="96">
        <f t="shared" si="1114"/>
        <v>43950</v>
      </c>
    </row>
    <row r="159" spans="2:72" x14ac:dyDescent="0.25">
      <c r="C159" t="s">
        <v>373</v>
      </c>
      <c r="E159">
        <f>+E149-D149</f>
        <v>93</v>
      </c>
      <c r="F159">
        <f t="shared" ref="F159:T159" si="1115">+F149-E149</f>
        <v>78</v>
      </c>
      <c r="G159">
        <f t="shared" si="1115"/>
        <v>250</v>
      </c>
      <c r="H159">
        <f t="shared" si="1115"/>
        <v>238</v>
      </c>
      <c r="I159">
        <f t="shared" si="1115"/>
        <v>240</v>
      </c>
      <c r="J159">
        <f t="shared" si="1115"/>
        <v>566</v>
      </c>
      <c r="K159">
        <f t="shared" si="1115"/>
        <v>342</v>
      </c>
      <c r="L159">
        <f t="shared" si="1115"/>
        <v>445</v>
      </c>
      <c r="M159">
        <f t="shared" si="1115"/>
        <v>608</v>
      </c>
      <c r="N159">
        <f t="shared" si="1115"/>
        <v>769</v>
      </c>
      <c r="O159">
        <f t="shared" si="1115"/>
        <v>778</v>
      </c>
      <c r="P159">
        <f t="shared" si="1115"/>
        <v>1247</v>
      </c>
      <c r="Q159">
        <f t="shared" si="1115"/>
        <v>1492</v>
      </c>
      <c r="R159">
        <f t="shared" si="1115"/>
        <v>1797</v>
      </c>
      <c r="S159">
        <f t="shared" si="1115"/>
        <v>977</v>
      </c>
      <c r="T159">
        <f t="shared" si="1115"/>
        <v>2313</v>
      </c>
      <c r="U159">
        <f t="shared" ref="U159" si="1116">+U149-T149</f>
        <v>2651</v>
      </c>
      <c r="V159">
        <f t="shared" ref="V159" si="1117">+V149-U149</f>
        <v>2547</v>
      </c>
      <c r="W159">
        <f t="shared" ref="W159" si="1118">+W149-V149</f>
        <v>3497</v>
      </c>
      <c r="X159">
        <f t="shared" ref="X159" si="1119">+X149-W149</f>
        <v>3590</v>
      </c>
      <c r="Y159">
        <f t="shared" ref="Y159" si="1120">+Y149-X149</f>
        <v>3233</v>
      </c>
      <c r="Z159">
        <f t="shared" ref="Z159" si="1121">+Z149-Y149</f>
        <v>3526</v>
      </c>
      <c r="AA159">
        <f t="shared" ref="AA159" si="1122">+AA149-Z149</f>
        <v>4207</v>
      </c>
      <c r="AB159">
        <f t="shared" ref="AB159" si="1123">+AB149-AA149</f>
        <v>5322</v>
      </c>
      <c r="AC159">
        <f t="shared" ref="AC159" si="1124">+AC149-AB149</f>
        <v>5986</v>
      </c>
      <c r="AD159">
        <f t="shared" ref="AD159" si="1125">+AD149-AC149</f>
        <v>6557</v>
      </c>
      <c r="AE159">
        <f t="shared" ref="AE159:AF159" si="1126">+AE149-AD149</f>
        <v>5560</v>
      </c>
      <c r="AF159">
        <f t="shared" si="1126"/>
        <v>4789</v>
      </c>
      <c r="AG159">
        <f t="shared" ref="AG159" si="1127">+AG149-AF149</f>
        <v>5249</v>
      </c>
      <c r="AH159">
        <f t="shared" ref="AH159" si="1128">+AH149-AG149</f>
        <v>5210</v>
      </c>
      <c r="AI159">
        <f t="shared" ref="AI159:AY159" si="1129">+AI149-AH149</f>
        <v>6153</v>
      </c>
      <c r="AJ159">
        <f t="shared" si="1129"/>
        <v>5959</v>
      </c>
      <c r="AK159">
        <f t="shared" si="1129"/>
        <v>5974</v>
      </c>
      <c r="AL159">
        <f t="shared" si="1129"/>
        <v>5217</v>
      </c>
      <c r="AM159">
        <f t="shared" si="1129"/>
        <v>4050</v>
      </c>
      <c r="AN159">
        <f t="shared" si="1129"/>
        <v>4053</v>
      </c>
      <c r="AO159">
        <f t="shared" si="1129"/>
        <v>4782</v>
      </c>
      <c r="AP159">
        <f t="shared" si="1129"/>
        <v>4668</v>
      </c>
      <c r="AQ159">
        <f t="shared" si="1129"/>
        <v>4585</v>
      </c>
      <c r="AR159">
        <f t="shared" si="1129"/>
        <v>4805</v>
      </c>
      <c r="AS159">
        <f t="shared" si="1129"/>
        <v>4316</v>
      </c>
      <c r="AT159">
        <f t="shared" si="1129"/>
        <v>3599</v>
      </c>
      <c r="AU159">
        <f t="shared" si="1129"/>
        <v>3039</v>
      </c>
      <c r="AV159">
        <f t="shared" si="1129"/>
        <v>3836</v>
      </c>
      <c r="AW159">
        <f t="shared" si="1129"/>
        <v>4204</v>
      </c>
      <c r="AX159">
        <f t="shared" si="1129"/>
        <v>3951</v>
      </c>
      <c r="AY159">
        <f t="shared" si="1129"/>
        <v>4694</v>
      </c>
      <c r="AZ159">
        <f t="shared" ref="AZ159" si="1130">+AZ149-AY149</f>
        <v>4092</v>
      </c>
      <c r="BA159">
        <f t="shared" ref="BA159" si="1131">+BA149-AZ149</f>
        <v>3153</v>
      </c>
      <c r="BB159">
        <f t="shared" ref="BB159" si="1132">+BB149-BA149</f>
        <v>2972</v>
      </c>
      <c r="BC159">
        <f t="shared" ref="BC159:BG159" si="1133">+BC149-BB149</f>
        <v>2667</v>
      </c>
      <c r="BD159">
        <f t="shared" si="1133"/>
        <v>3786</v>
      </c>
      <c r="BE159">
        <f t="shared" si="1133"/>
        <v>3493</v>
      </c>
      <c r="BF159">
        <f t="shared" si="1133"/>
        <v>3491</v>
      </c>
      <c r="BG159">
        <f t="shared" si="1133"/>
        <v>3047</v>
      </c>
      <c r="BH159">
        <f t="shared" ref="BH159" si="1134">+BH149-BG149</f>
        <v>2256</v>
      </c>
      <c r="BI159">
        <f t="shared" ref="BI159" si="1135">+BI149-BH149</f>
        <v>2729</v>
      </c>
      <c r="BJ159">
        <f t="shared" ref="BJ159" si="1136">+BJ149-BI149</f>
        <v>3370</v>
      </c>
      <c r="BK159">
        <f t="shared" ref="BK159" si="1137">+BK149-BJ149</f>
        <v>2646</v>
      </c>
      <c r="BL159">
        <f t="shared" ref="BL159" si="1138">+BL149-BK149</f>
        <v>3021</v>
      </c>
      <c r="BM159">
        <f t="shared" ref="BM159" si="1139">+BM149-BL149</f>
        <v>2357</v>
      </c>
      <c r="BN159">
        <f t="shared" ref="BN159" si="1140">+BN149-BM149</f>
        <v>-195351</v>
      </c>
      <c r="BO159">
        <f t="shared" ref="BO159" si="1141">+BO149-BN149</f>
        <v>0</v>
      </c>
      <c r="BP159">
        <f t="shared" ref="BP159" si="1142">+BP149-BO149</f>
        <v>0</v>
      </c>
      <c r="BQ159">
        <f t="shared" ref="BQ159" si="1143">+BQ149-BP149</f>
        <v>0</v>
      </c>
    </row>
    <row r="160" spans="2:72" x14ac:dyDescent="0.25">
      <c r="B160" s="1" t="s">
        <v>388</v>
      </c>
      <c r="C160" s="1"/>
      <c r="D160" s="97" t="str">
        <f>IF(D163=0,"",D163)</f>
        <v/>
      </c>
      <c r="E160" s="97">
        <f t="shared" ref="E160:BB160" si="1144">IF(E163=0,"",E163)</f>
        <v>117</v>
      </c>
      <c r="F160" s="97">
        <f t="shared" si="1144"/>
        <v>56</v>
      </c>
      <c r="G160" s="97">
        <f t="shared" si="1144"/>
        <v>159</v>
      </c>
      <c r="H160" s="97">
        <f t="shared" si="1144"/>
        <v>435</v>
      </c>
      <c r="I160" s="97">
        <f t="shared" si="1144"/>
        <v>615</v>
      </c>
      <c r="J160" s="97">
        <f t="shared" si="1144"/>
        <v>501</v>
      </c>
      <c r="K160" s="97">
        <f t="shared" si="1144"/>
        <v>825</v>
      </c>
      <c r="L160" s="97">
        <f t="shared" si="1144"/>
        <v>1266</v>
      </c>
      <c r="M160" s="97">
        <f t="shared" si="1144"/>
        <v>1522</v>
      </c>
      <c r="N160" s="97">
        <f t="shared" si="1144"/>
        <v>2000</v>
      </c>
      <c r="O160" s="97">
        <f t="shared" si="1144"/>
        <v>1438</v>
      </c>
      <c r="P160" s="97">
        <f t="shared" si="1144"/>
        <v>1987</v>
      </c>
      <c r="Q160" s="97">
        <f t="shared" si="1144"/>
        <v>2538</v>
      </c>
      <c r="R160" s="97">
        <f t="shared" si="1144"/>
        <v>3431</v>
      </c>
      <c r="S160" s="97">
        <f t="shared" si="1144"/>
        <v>2833</v>
      </c>
      <c r="T160" s="97">
        <f t="shared" si="1144"/>
        <v>4946</v>
      </c>
      <c r="U160" s="97">
        <f t="shared" si="1144"/>
        <v>3646</v>
      </c>
      <c r="V160" s="97">
        <f t="shared" si="1144"/>
        <v>4517</v>
      </c>
      <c r="W160" s="97">
        <f t="shared" si="1144"/>
        <v>6584</v>
      </c>
      <c r="X160" s="97">
        <f t="shared" si="1144"/>
        <v>7937</v>
      </c>
      <c r="Y160" s="97">
        <f t="shared" si="1144"/>
        <v>8578</v>
      </c>
      <c r="Z160" s="97">
        <f t="shared" si="1144"/>
        <v>7871</v>
      </c>
      <c r="AA160" s="97">
        <f t="shared" si="1144"/>
        <v>8189</v>
      </c>
      <c r="AB160" s="97">
        <f t="shared" si="1144"/>
        <v>6549</v>
      </c>
      <c r="AC160" s="97">
        <f t="shared" si="1144"/>
        <v>6398</v>
      </c>
      <c r="AD160" s="97">
        <f t="shared" si="1144"/>
        <v>9222</v>
      </c>
      <c r="AE160" s="97">
        <f t="shared" si="1144"/>
        <v>7719</v>
      </c>
      <c r="AF160" s="97">
        <f t="shared" si="1144"/>
        <v>8102</v>
      </c>
      <c r="AG160" s="97">
        <f t="shared" si="1144"/>
        <v>7472</v>
      </c>
      <c r="AH160" s="97">
        <f t="shared" si="1144"/>
        <v>7026</v>
      </c>
      <c r="AI160" s="97">
        <f t="shared" si="1144"/>
        <v>6023</v>
      </c>
      <c r="AJ160" s="97">
        <f t="shared" si="1144"/>
        <v>4273</v>
      </c>
      <c r="AK160" s="97">
        <f t="shared" si="1144"/>
        <v>5478</v>
      </c>
      <c r="AL160" s="97">
        <f t="shared" si="1144"/>
        <v>6180</v>
      </c>
      <c r="AM160" s="97">
        <f t="shared" si="1144"/>
        <v>5756</v>
      </c>
      <c r="AN160" s="97">
        <f t="shared" si="1144"/>
        <v>4576</v>
      </c>
      <c r="AO160" s="97">
        <f t="shared" si="1144"/>
        <v>4830</v>
      </c>
      <c r="AP160" s="97">
        <f t="shared" si="1144"/>
        <v>4167</v>
      </c>
      <c r="AQ160" s="97">
        <f t="shared" si="1144"/>
        <v>3477</v>
      </c>
      <c r="AR160" s="97">
        <f t="shared" si="1144"/>
        <v>3045</v>
      </c>
      <c r="AS160" s="97">
        <f t="shared" si="1144"/>
        <v>5092</v>
      </c>
      <c r="AT160" s="97">
        <f t="shared" si="1144"/>
        <v>5183</v>
      </c>
      <c r="AU160" s="97">
        <f t="shared" si="1144"/>
        <v>5252</v>
      </c>
      <c r="AV160" s="97">
        <f t="shared" si="1144"/>
        <v>3658</v>
      </c>
      <c r="AW160" s="97">
        <f t="shared" si="1144"/>
        <v>4218</v>
      </c>
      <c r="AX160" s="97">
        <f t="shared" si="1144"/>
        <v>4266</v>
      </c>
      <c r="AY160" s="97">
        <f t="shared" si="1144"/>
        <v>3968</v>
      </c>
      <c r="AZ160" s="97">
        <f t="shared" si="1144"/>
        <v>4211</v>
      </c>
      <c r="BA160" s="97">
        <f t="shared" si="1144"/>
        <v>4635</v>
      </c>
      <c r="BB160" s="97">
        <f t="shared" si="1144"/>
        <v>6740</v>
      </c>
      <c r="BC160" s="108"/>
      <c r="BD160" s="108"/>
      <c r="BE160" s="108"/>
      <c r="BF160" s="108"/>
      <c r="BG160" s="108"/>
      <c r="BH160" s="108"/>
      <c r="BI160" s="108"/>
      <c r="BJ160" s="108"/>
      <c r="BK160" s="108"/>
      <c r="BL160" s="108"/>
      <c r="BM160" s="108"/>
      <c r="BN160" s="108"/>
      <c r="BO160" s="108"/>
      <c r="BP160" s="108"/>
      <c r="BQ160" s="108"/>
    </row>
    <row r="161" spans="1:88" x14ac:dyDescent="0.25">
      <c r="B161" s="1"/>
      <c r="C161" s="94" t="str">
        <f>+'Confronto Europa'!E3</f>
        <v>Spain</v>
      </c>
      <c r="D161" s="1"/>
      <c r="E161" s="1"/>
      <c r="F161" s="1"/>
      <c r="G161" s="1"/>
      <c r="H161" s="1"/>
      <c r="I161" s="1"/>
      <c r="J161" s="1"/>
      <c r="K161" s="1">
        <f>VLOOKUP($C$151,$B$2:$AD$46,D$152,FALSE)</f>
        <v>45</v>
      </c>
      <c r="L161" s="1">
        <f t="shared" ref="L161" si="1145">VLOOKUP($C$151,$B$2:$AD$46,E$152,FALSE)</f>
        <v>114</v>
      </c>
      <c r="M161" s="1">
        <f t="shared" ref="M161" si="1146">VLOOKUP($C$151,$B$2:$AD$46,F$152,FALSE)</f>
        <v>151</v>
      </c>
      <c r="N161" s="1">
        <f t="shared" ref="N161" si="1147">VLOOKUP($C$151,$B$2:$AD$46,G$152,FALSE)</f>
        <v>198</v>
      </c>
      <c r="O161" s="1">
        <f t="shared" ref="O161" si="1148">VLOOKUP($C$151,$B$2:$AD$46,H$152,FALSE)</f>
        <v>257</v>
      </c>
      <c r="P161" s="1">
        <f t="shared" ref="P161" si="1149">VLOOKUP($C$151,$B$2:$AD$46,I$152,FALSE)</f>
        <v>374</v>
      </c>
      <c r="Q161" s="1">
        <f t="shared" ref="Q161" si="1150">VLOOKUP($C$151,$B$2:$AD$46,J$152,FALSE)</f>
        <v>430</v>
      </c>
      <c r="R161" s="1">
        <f t="shared" ref="R161" si="1151">VLOOKUP($C$151,$B$2:$AD$46,K$152,FALSE)</f>
        <v>589</v>
      </c>
      <c r="S161" s="1">
        <f t="shared" ref="S161" si="1152">VLOOKUP($C$151,$B$2:$AD$46,L$152,FALSE)</f>
        <v>1024</v>
      </c>
      <c r="T161" s="1">
        <f t="shared" ref="T161" si="1153">VLOOKUP($C$151,$B$2:$AD$46,M$152,FALSE)</f>
        <v>1639</v>
      </c>
      <c r="U161" s="1">
        <f t="shared" ref="U161" si="1154">VLOOKUP($C$151,$B$2:$AD$46,N$152,FALSE)</f>
        <v>2140</v>
      </c>
      <c r="V161" s="1">
        <f t="shared" ref="V161" si="1155">VLOOKUP($C$151,$B$2:$AD$46,O$152,FALSE)</f>
        <v>2965</v>
      </c>
      <c r="W161" s="1">
        <f t="shared" ref="W161" si="1156">VLOOKUP($C$151,$B$2:$AD$46,P$152,FALSE)</f>
        <v>4231</v>
      </c>
      <c r="X161" s="1">
        <f t="shared" ref="X161" si="1157">VLOOKUP($C$151,$B$2:$AD$46,Q$152,FALSE)</f>
        <v>5753</v>
      </c>
      <c r="Y161" s="1">
        <f t="shared" ref="Y161" si="1158">VLOOKUP($C$151,$B$2:$AD$46,R$152,FALSE)</f>
        <v>7753</v>
      </c>
      <c r="Z161" s="1">
        <f t="shared" ref="Z161" si="1159">VLOOKUP($C$151,$B$2:$AD$46,S$152,FALSE)</f>
        <v>9191</v>
      </c>
      <c r="AA161" s="1">
        <f t="shared" ref="AA161" si="1160">VLOOKUP($C$151,$B$2:$AD$46,T$152,FALSE)</f>
        <v>11178</v>
      </c>
      <c r="AB161" s="1">
        <f t="shared" ref="AB161" si="1161">VLOOKUP($C$151,$B$2:$AD$46,U$152,FALSE)</f>
        <v>13716</v>
      </c>
      <c r="AC161" s="1">
        <f t="shared" ref="AC161" si="1162">VLOOKUP($C$151,$B$2:$AD$46,V$152,FALSE)</f>
        <v>17147</v>
      </c>
      <c r="AD161" s="1">
        <f t="shared" ref="AD161" si="1163">VLOOKUP($C$151,$B$2:$AD$46,W$152,FALSE)</f>
        <v>19980</v>
      </c>
      <c r="AE161" s="1">
        <f t="shared" ref="AE161" si="1164">VLOOKUP($C$151,$B$2:$AD$46,X$152,FALSE)</f>
        <v>24926</v>
      </c>
      <c r="AF161" s="1">
        <f>VLOOKUP($C$151,$B$2:$AY$46,Y$152,FALSE)</f>
        <v>28572</v>
      </c>
      <c r="AG161" s="1">
        <f t="shared" ref="AG161:AY161" si="1165">VLOOKUP($C$151,$B$2:$AY$46,Z$152,FALSE)</f>
        <v>33089</v>
      </c>
      <c r="AH161" s="1">
        <f t="shared" si="1165"/>
        <v>39673</v>
      </c>
      <c r="AI161" s="1">
        <f t="shared" si="1165"/>
        <v>47610</v>
      </c>
      <c r="AJ161" s="1">
        <f t="shared" si="1165"/>
        <v>56188</v>
      </c>
      <c r="AK161" s="1">
        <f t="shared" si="1165"/>
        <v>64059</v>
      </c>
      <c r="AL161" s="1">
        <f t="shared" si="1165"/>
        <v>72248</v>
      </c>
      <c r="AM161" s="1">
        <f t="shared" si="1165"/>
        <v>78797</v>
      </c>
      <c r="AN161" s="1">
        <f t="shared" si="1165"/>
        <v>85195</v>
      </c>
      <c r="AO161" s="1">
        <f t="shared" si="1165"/>
        <v>94417</v>
      </c>
      <c r="AP161" s="1">
        <f t="shared" si="1165"/>
        <v>102136</v>
      </c>
      <c r="AQ161" s="1">
        <f t="shared" si="1165"/>
        <v>110238</v>
      </c>
      <c r="AR161" s="1">
        <f t="shared" si="1165"/>
        <v>117710</v>
      </c>
      <c r="AS161" s="1">
        <f t="shared" si="1165"/>
        <v>124736</v>
      </c>
      <c r="AT161" s="1">
        <f t="shared" si="1165"/>
        <v>130759</v>
      </c>
      <c r="AU161" s="1">
        <f t="shared" si="1165"/>
        <v>135032</v>
      </c>
      <c r="AV161" s="1">
        <f t="shared" si="1165"/>
        <v>140510</v>
      </c>
      <c r="AW161" s="1">
        <f t="shared" si="1165"/>
        <v>146690</v>
      </c>
      <c r="AX161" s="1">
        <f t="shared" si="1165"/>
        <v>152446</v>
      </c>
      <c r="AY161" s="1">
        <f t="shared" si="1165"/>
        <v>157022</v>
      </c>
      <c r="AZ161" s="1">
        <f t="shared" ref="AZ161" si="1166">VLOOKUP($C$151,$B$2:$AY$46,AS$152,FALSE)</f>
        <v>161852</v>
      </c>
      <c r="BA161" s="1">
        <f t="shared" ref="BA161" si="1167">VLOOKUP($C$151,$B$2:$AY$46,AT$152,FALSE)</f>
        <v>166019</v>
      </c>
      <c r="BB161" s="1">
        <f t="shared" ref="BB161" si="1168">VLOOKUP($C$151,$B$2:$AY$46,AU$152,FALSE)</f>
        <v>169496</v>
      </c>
      <c r="BC161" s="1">
        <f t="shared" ref="BC161:BF161" si="1169">VLOOKUP($C$151,$B$2:$AY$46,AV$152,FALSE)</f>
        <v>172541</v>
      </c>
      <c r="BD161" s="1">
        <f t="shared" si="1169"/>
        <v>177633</v>
      </c>
      <c r="BE161" s="1">
        <f t="shared" si="1169"/>
        <v>182816</v>
      </c>
      <c r="BF161" s="1">
        <f t="shared" si="1169"/>
        <v>188068</v>
      </c>
      <c r="BG161" s="1">
        <f>VLOOKUP($C$151,$B$2:$BG$46,AZ$152,FALSE)</f>
        <v>191726</v>
      </c>
      <c r="BH161" s="1">
        <f t="shared" ref="BH161:BQ161" si="1170">VLOOKUP($C$151,$B$2:$BG$46,BA$152,FALSE)</f>
        <v>195944</v>
      </c>
      <c r="BI161" s="1">
        <f t="shared" si="1170"/>
        <v>200210</v>
      </c>
      <c r="BJ161" s="1">
        <f t="shared" si="1170"/>
        <v>204178</v>
      </c>
      <c r="BK161" s="1">
        <f t="shared" si="1170"/>
        <v>208389</v>
      </c>
      <c r="BL161" s="1">
        <f t="shared" si="1170"/>
        <v>213024</v>
      </c>
      <c r="BM161" s="1">
        <f t="shared" si="1170"/>
        <v>219764</v>
      </c>
      <c r="BN161" s="1">
        <f t="shared" si="1170"/>
        <v>0</v>
      </c>
      <c r="BO161" s="1" t="e">
        <f t="shared" si="1170"/>
        <v>#REF!</v>
      </c>
      <c r="BP161" s="1" t="e">
        <f t="shared" si="1170"/>
        <v>#REF!</v>
      </c>
      <c r="BQ161" s="1" t="e">
        <f t="shared" si="1170"/>
        <v>#REF!</v>
      </c>
    </row>
    <row r="162" spans="1:88" x14ac:dyDescent="0.25">
      <c r="B162" s="1">
        <v>1</v>
      </c>
      <c r="C162" s="1">
        <v>2</v>
      </c>
      <c r="D162" s="1">
        <v>3</v>
      </c>
      <c r="E162" s="1">
        <v>4</v>
      </c>
      <c r="F162" s="1">
        <v>5</v>
      </c>
      <c r="G162" s="1">
        <v>6</v>
      </c>
      <c r="H162" s="1">
        <v>7</v>
      </c>
      <c r="I162" s="1">
        <v>8</v>
      </c>
      <c r="J162" s="1">
        <v>9</v>
      </c>
      <c r="K162" s="1">
        <v>10</v>
      </c>
      <c r="L162" s="1">
        <v>11</v>
      </c>
      <c r="M162" s="1">
        <v>12</v>
      </c>
      <c r="N162" s="1">
        <v>13</v>
      </c>
      <c r="O162" s="1">
        <v>14</v>
      </c>
      <c r="P162" s="1">
        <v>15</v>
      </c>
      <c r="Q162" s="1">
        <v>16</v>
      </c>
      <c r="R162" s="1">
        <v>17</v>
      </c>
      <c r="S162" s="1">
        <v>18</v>
      </c>
      <c r="T162" s="1">
        <v>19</v>
      </c>
      <c r="U162" s="1">
        <v>20</v>
      </c>
      <c r="V162" s="1">
        <v>21</v>
      </c>
      <c r="W162" s="1">
        <v>22</v>
      </c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</row>
    <row r="163" spans="1:88" x14ac:dyDescent="0.25">
      <c r="B163" s="1"/>
      <c r="C163" s="1"/>
      <c r="D163" s="97"/>
      <c r="E163" s="97">
        <f>+E153-D153</f>
        <v>117</v>
      </c>
      <c r="F163" s="97">
        <f t="shared" ref="F163:AD163" si="1171">+F153-E153</f>
        <v>56</v>
      </c>
      <c r="G163" s="97">
        <f t="shared" si="1171"/>
        <v>159</v>
      </c>
      <c r="H163" s="97">
        <f t="shared" si="1171"/>
        <v>435</v>
      </c>
      <c r="I163" s="97">
        <f t="shared" si="1171"/>
        <v>615</v>
      </c>
      <c r="J163" s="97">
        <f t="shared" si="1171"/>
        <v>501</v>
      </c>
      <c r="K163" s="97">
        <f t="shared" si="1171"/>
        <v>825</v>
      </c>
      <c r="L163" s="97">
        <f t="shared" si="1171"/>
        <v>1266</v>
      </c>
      <c r="M163" s="97">
        <f t="shared" si="1171"/>
        <v>1522</v>
      </c>
      <c r="N163" s="97">
        <f t="shared" si="1171"/>
        <v>2000</v>
      </c>
      <c r="O163" s="97">
        <f t="shared" si="1171"/>
        <v>1438</v>
      </c>
      <c r="P163" s="97">
        <f t="shared" si="1171"/>
        <v>1987</v>
      </c>
      <c r="Q163" s="97">
        <f t="shared" si="1171"/>
        <v>2538</v>
      </c>
      <c r="R163" s="97">
        <f t="shared" si="1171"/>
        <v>3431</v>
      </c>
      <c r="S163" s="97">
        <f t="shared" si="1171"/>
        <v>2833</v>
      </c>
      <c r="T163" s="97">
        <f t="shared" si="1171"/>
        <v>4946</v>
      </c>
      <c r="U163" s="97">
        <f t="shared" si="1171"/>
        <v>3646</v>
      </c>
      <c r="V163" s="97">
        <f t="shared" si="1171"/>
        <v>4517</v>
      </c>
      <c r="W163" s="97">
        <f t="shared" si="1171"/>
        <v>6584</v>
      </c>
      <c r="X163" s="97">
        <f t="shared" si="1171"/>
        <v>7937</v>
      </c>
      <c r="Y163" s="97">
        <f t="shared" si="1171"/>
        <v>8578</v>
      </c>
      <c r="Z163" s="97">
        <f t="shared" si="1171"/>
        <v>7871</v>
      </c>
      <c r="AA163" s="97">
        <f t="shared" si="1171"/>
        <v>8189</v>
      </c>
      <c r="AB163" s="97">
        <f t="shared" si="1171"/>
        <v>6549</v>
      </c>
      <c r="AC163" s="97">
        <f t="shared" si="1171"/>
        <v>6398</v>
      </c>
      <c r="AD163" s="97">
        <f t="shared" si="1171"/>
        <v>9222</v>
      </c>
      <c r="AE163" s="97">
        <f t="shared" ref="AE163:AY163" si="1172">+AE153-AD153</f>
        <v>7719</v>
      </c>
      <c r="AF163" s="97">
        <f t="shared" si="1172"/>
        <v>8102</v>
      </c>
      <c r="AG163" s="97">
        <f t="shared" si="1172"/>
        <v>7472</v>
      </c>
      <c r="AH163" s="97">
        <f t="shared" si="1172"/>
        <v>7026</v>
      </c>
      <c r="AI163" s="97">
        <f t="shared" si="1172"/>
        <v>6023</v>
      </c>
      <c r="AJ163" s="97">
        <f t="shared" si="1172"/>
        <v>4273</v>
      </c>
      <c r="AK163" s="97">
        <f t="shared" si="1172"/>
        <v>5478</v>
      </c>
      <c r="AL163" s="97">
        <f t="shared" si="1172"/>
        <v>6180</v>
      </c>
      <c r="AM163" s="97">
        <f t="shared" si="1172"/>
        <v>5756</v>
      </c>
      <c r="AN163" s="97">
        <f t="shared" si="1172"/>
        <v>4576</v>
      </c>
      <c r="AO163" s="97">
        <f t="shared" si="1172"/>
        <v>4830</v>
      </c>
      <c r="AP163" s="97">
        <f t="shared" si="1172"/>
        <v>4167</v>
      </c>
      <c r="AQ163" s="97">
        <f t="shared" si="1172"/>
        <v>3477</v>
      </c>
      <c r="AR163" s="97">
        <f t="shared" si="1172"/>
        <v>3045</v>
      </c>
      <c r="AS163" s="97">
        <f t="shared" si="1172"/>
        <v>5092</v>
      </c>
      <c r="AT163" s="97">
        <f t="shared" si="1172"/>
        <v>5183</v>
      </c>
      <c r="AU163" s="97">
        <f t="shared" si="1172"/>
        <v>5252</v>
      </c>
      <c r="AV163" s="97">
        <f t="shared" si="1172"/>
        <v>3658</v>
      </c>
      <c r="AW163" s="97">
        <f t="shared" si="1172"/>
        <v>4218</v>
      </c>
      <c r="AX163" s="97">
        <f t="shared" si="1172"/>
        <v>4266</v>
      </c>
      <c r="AY163" s="97">
        <f t="shared" si="1172"/>
        <v>3968</v>
      </c>
      <c r="AZ163" s="97">
        <f t="shared" ref="AZ163" si="1173">+AZ153-AY153</f>
        <v>4211</v>
      </c>
      <c r="BA163" s="97">
        <f t="shared" ref="BA163" si="1174">+BA153-AZ153</f>
        <v>4635</v>
      </c>
      <c r="BB163" s="97">
        <f t="shared" ref="BB163" si="1175">+BB153-BA153</f>
        <v>6740</v>
      </c>
      <c r="BC163" s="97">
        <f t="shared" ref="BC163" si="1176">+BC153-BB153</f>
        <v>-219764</v>
      </c>
      <c r="BD163" s="97">
        <f t="shared" ref="BD163" si="1177">+BD153-BC153</f>
        <v>0</v>
      </c>
      <c r="BE163" s="97">
        <f t="shared" ref="BE163" si="1178">+BE153-BD153</f>
        <v>0</v>
      </c>
      <c r="BF163" s="97">
        <f t="shared" ref="BF163" si="1179">+BF153-BE153</f>
        <v>0</v>
      </c>
      <c r="BG163" s="97">
        <f t="shared" ref="BG163" si="1180">+BG153-BF153</f>
        <v>0</v>
      </c>
      <c r="BH163" s="97">
        <f t="shared" ref="BH163" si="1181">+BH153-BG153</f>
        <v>0</v>
      </c>
      <c r="BI163" s="97">
        <f t="shared" ref="BI163" si="1182">+BI153-BH153</f>
        <v>0</v>
      </c>
      <c r="BJ163" s="97">
        <f t="shared" ref="BJ163" si="1183">+BJ153-BI153</f>
        <v>0</v>
      </c>
      <c r="BK163" s="97">
        <f t="shared" ref="BK163" si="1184">+BK153-BJ153</f>
        <v>0</v>
      </c>
      <c r="BL163" s="97">
        <f t="shared" ref="BL163" si="1185">+BL153-BK153</f>
        <v>0</v>
      </c>
      <c r="BM163" s="97">
        <f t="shared" ref="BM163" si="1186">+BM153-BL153</f>
        <v>0</v>
      </c>
      <c r="BN163" s="97">
        <f t="shared" ref="BN163" si="1187">+BN153-BM153</f>
        <v>0</v>
      </c>
      <c r="BO163" s="97">
        <f t="shared" ref="BO163" si="1188">+BO153-BN153</f>
        <v>0</v>
      </c>
      <c r="BP163" s="97">
        <f t="shared" ref="BP163" si="1189">+BP153-BO153</f>
        <v>0</v>
      </c>
      <c r="BQ163" s="97">
        <f t="shared" ref="BQ163" si="1190">+BQ153-BP153</f>
        <v>0</v>
      </c>
    </row>
    <row r="164" spans="1:88" x14ac:dyDescent="0.25">
      <c r="C164" t="s">
        <v>376</v>
      </c>
      <c r="D164">
        <f>+D165</f>
        <v>0</v>
      </c>
      <c r="E164">
        <f t="shared" ref="E164:BP164" si="1191">+E165</f>
        <v>31</v>
      </c>
      <c r="F164">
        <f t="shared" si="1191"/>
        <v>262</v>
      </c>
      <c r="G164">
        <f t="shared" si="1191"/>
        <v>259</v>
      </c>
      <c r="H164">
        <f t="shared" si="1191"/>
        <v>467</v>
      </c>
      <c r="I164">
        <f t="shared" si="1191"/>
        <v>688</v>
      </c>
      <c r="J164">
        <f t="shared" si="1191"/>
        <v>756</v>
      </c>
      <c r="K164">
        <f t="shared" si="1191"/>
        <v>1796</v>
      </c>
      <c r="L164">
        <f t="shared" si="1191"/>
        <v>1460</v>
      </c>
      <c r="M164">
        <f t="shared" si="1191"/>
        <v>1739</v>
      </c>
      <c r="N164">
        <f t="shared" si="1191"/>
        <v>1984</v>
      </c>
      <c r="O164">
        <f t="shared" si="1191"/>
        <v>2101</v>
      </c>
      <c r="P164">
        <f t="shared" si="1191"/>
        <v>2590</v>
      </c>
      <c r="Q164">
        <f t="shared" si="1191"/>
        <v>2827</v>
      </c>
      <c r="R164">
        <f t="shared" si="1191"/>
        <v>3213</v>
      </c>
      <c r="S164">
        <f t="shared" si="1191"/>
        <v>3912</v>
      </c>
      <c r="T164">
        <f t="shared" si="1191"/>
        <v>3697</v>
      </c>
      <c r="U164">
        <f t="shared" si="1191"/>
        <v>3151</v>
      </c>
      <c r="V164">
        <f t="shared" si="1191"/>
        <v>3387</v>
      </c>
      <c r="W164">
        <f t="shared" si="1191"/>
        <v>2653</v>
      </c>
      <c r="X164">
        <f t="shared" si="1191"/>
        <v>2984</v>
      </c>
      <c r="Y164">
        <f t="shared" si="1191"/>
        <v>2473</v>
      </c>
      <c r="Z164">
        <f t="shared" si="1191"/>
        <v>2022</v>
      </c>
      <c r="AA164">
        <f t="shared" si="1191"/>
        <v>1820</v>
      </c>
      <c r="AB164">
        <f t="shared" si="1191"/>
        <v>1998</v>
      </c>
      <c r="AC164">
        <f t="shared" si="1191"/>
        <v>1506</v>
      </c>
      <c r="AD164">
        <f t="shared" si="1191"/>
        <v>1120</v>
      </c>
      <c r="AE164">
        <f t="shared" si="1191"/>
        <v>1500</v>
      </c>
      <c r="AF164">
        <f t="shared" si="1191"/>
        <v>1893</v>
      </c>
      <c r="AG164">
        <f t="shared" si="1191"/>
        <v>1752</v>
      </c>
      <c r="AH164">
        <f t="shared" si="1191"/>
        <v>395</v>
      </c>
      <c r="AI164">
        <f t="shared" si="1191"/>
        <v>894</v>
      </c>
      <c r="AJ164">
        <f t="shared" si="1191"/>
        <v>823</v>
      </c>
      <c r="AK164">
        <f t="shared" si="1191"/>
        <v>650</v>
      </c>
      <c r="AL164">
        <f t="shared" si="1191"/>
        <v>220</v>
      </c>
      <c r="AM164">
        <f t="shared" si="1191"/>
        <v>518</v>
      </c>
      <c r="AN164">
        <f t="shared" si="1191"/>
        <v>411</v>
      </c>
      <c r="AO164">
        <f t="shared" si="1191"/>
        <v>439</v>
      </c>
      <c r="AP164">
        <f t="shared" si="1191"/>
        <v>331</v>
      </c>
      <c r="AQ164">
        <f t="shared" si="1191"/>
        <v>433</v>
      </c>
      <c r="AR164">
        <f t="shared" si="1191"/>
        <v>574</v>
      </c>
      <c r="AS164">
        <f t="shared" si="1191"/>
        <v>206</v>
      </c>
      <c r="AT164">
        <f t="shared" si="1191"/>
        <v>130</v>
      </c>
      <c r="AU164">
        <f t="shared" si="1191"/>
        <v>138</v>
      </c>
      <c r="AV164">
        <f t="shared" si="1191"/>
        <v>123</v>
      </c>
      <c r="AW164">
        <f t="shared" si="1191"/>
        <v>146</v>
      </c>
      <c r="AX164">
        <f t="shared" si="1191"/>
        <v>102</v>
      </c>
      <c r="AY164">
        <f t="shared" si="1191"/>
        <v>46</v>
      </c>
      <c r="AZ164">
        <f t="shared" si="1191"/>
        <v>1</v>
      </c>
      <c r="BA164">
        <f t="shared" si="1191"/>
        <v>1</v>
      </c>
      <c r="BB164">
        <f t="shared" si="1191"/>
        <v>1</v>
      </c>
      <c r="BC164">
        <f t="shared" si="1191"/>
        <v>1</v>
      </c>
      <c r="BD164">
        <f t="shared" si="1191"/>
        <v>1</v>
      </c>
      <c r="BE164">
        <f t="shared" si="1191"/>
        <v>1</v>
      </c>
      <c r="BF164">
        <f t="shared" si="1191"/>
        <v>1</v>
      </c>
      <c r="BG164">
        <f t="shared" si="1191"/>
        <v>1</v>
      </c>
      <c r="BH164">
        <f t="shared" si="1191"/>
        <v>1</v>
      </c>
      <c r="BI164">
        <f t="shared" si="1191"/>
        <v>1</v>
      </c>
      <c r="BJ164">
        <f t="shared" si="1191"/>
        <v>1</v>
      </c>
      <c r="BK164">
        <f t="shared" si="1191"/>
        <v>1</v>
      </c>
      <c r="BL164">
        <f t="shared" si="1191"/>
        <v>1</v>
      </c>
      <c r="BM164">
        <f t="shared" si="1191"/>
        <v>1</v>
      </c>
      <c r="BN164">
        <f t="shared" si="1191"/>
        <v>1</v>
      </c>
      <c r="BO164">
        <f t="shared" si="1191"/>
        <v>1</v>
      </c>
      <c r="BP164">
        <f t="shared" si="1191"/>
        <v>1</v>
      </c>
      <c r="BQ164">
        <f t="shared" ref="BQ164" si="1192">+BQ165</f>
        <v>1</v>
      </c>
    </row>
    <row r="165" spans="1:88" x14ac:dyDescent="0.25">
      <c r="C165" t="s">
        <v>378</v>
      </c>
      <c r="E165">
        <f>+E155-D155</f>
        <v>31</v>
      </c>
      <c r="F165">
        <f t="shared" ref="F165:AD165" si="1193">+F155-E155</f>
        <v>262</v>
      </c>
      <c r="G165">
        <f t="shared" si="1193"/>
        <v>259</v>
      </c>
      <c r="H165">
        <f t="shared" si="1193"/>
        <v>467</v>
      </c>
      <c r="I165">
        <f t="shared" si="1193"/>
        <v>688</v>
      </c>
      <c r="J165">
        <f t="shared" si="1193"/>
        <v>756</v>
      </c>
      <c r="K165">
        <f t="shared" si="1193"/>
        <v>1796</v>
      </c>
      <c r="L165">
        <f t="shared" si="1193"/>
        <v>1460</v>
      </c>
      <c r="M165">
        <f t="shared" si="1193"/>
        <v>1739</v>
      </c>
      <c r="N165">
        <f t="shared" si="1193"/>
        <v>1984</v>
      </c>
      <c r="O165">
        <f t="shared" si="1193"/>
        <v>2101</v>
      </c>
      <c r="P165">
        <f t="shared" si="1193"/>
        <v>2590</v>
      </c>
      <c r="Q165">
        <f t="shared" si="1193"/>
        <v>2827</v>
      </c>
      <c r="R165">
        <f t="shared" si="1193"/>
        <v>3213</v>
      </c>
      <c r="S165">
        <f t="shared" si="1193"/>
        <v>3912</v>
      </c>
      <c r="T165">
        <f t="shared" si="1193"/>
        <v>3697</v>
      </c>
      <c r="U165">
        <f t="shared" si="1193"/>
        <v>3151</v>
      </c>
      <c r="V165">
        <f t="shared" si="1193"/>
        <v>3387</v>
      </c>
      <c r="W165">
        <f t="shared" si="1193"/>
        <v>2653</v>
      </c>
      <c r="X165">
        <f t="shared" si="1193"/>
        <v>2984</v>
      </c>
      <c r="Y165">
        <f t="shared" si="1193"/>
        <v>2473</v>
      </c>
      <c r="Z165">
        <f t="shared" si="1193"/>
        <v>2022</v>
      </c>
      <c r="AA165">
        <f t="shared" si="1193"/>
        <v>1820</v>
      </c>
      <c r="AB165">
        <f t="shared" si="1193"/>
        <v>1998</v>
      </c>
      <c r="AC165">
        <f t="shared" si="1193"/>
        <v>1506</v>
      </c>
      <c r="AD165">
        <f t="shared" si="1193"/>
        <v>1120</v>
      </c>
      <c r="AE165" s="89">
        <v>1500</v>
      </c>
      <c r="AF165">
        <f t="shared" ref="AF165:AY165" si="1194">+AF155-AE155</f>
        <v>1893</v>
      </c>
      <c r="AG165">
        <f t="shared" si="1194"/>
        <v>1752</v>
      </c>
      <c r="AH165">
        <f t="shared" si="1194"/>
        <v>395</v>
      </c>
      <c r="AI165">
        <f t="shared" si="1194"/>
        <v>894</v>
      </c>
      <c r="AJ165">
        <f t="shared" si="1194"/>
        <v>823</v>
      </c>
      <c r="AK165">
        <f t="shared" si="1194"/>
        <v>650</v>
      </c>
      <c r="AL165">
        <f t="shared" si="1194"/>
        <v>220</v>
      </c>
      <c r="AM165">
        <f t="shared" si="1194"/>
        <v>518</v>
      </c>
      <c r="AN165">
        <f t="shared" si="1194"/>
        <v>411</v>
      </c>
      <c r="AO165">
        <f t="shared" si="1194"/>
        <v>439</v>
      </c>
      <c r="AP165">
        <f t="shared" si="1194"/>
        <v>331</v>
      </c>
      <c r="AQ165">
        <f t="shared" si="1194"/>
        <v>433</v>
      </c>
      <c r="AR165">
        <f t="shared" si="1194"/>
        <v>574</v>
      </c>
      <c r="AS165">
        <f t="shared" si="1194"/>
        <v>206</v>
      </c>
      <c r="AT165">
        <f t="shared" si="1194"/>
        <v>130</v>
      </c>
      <c r="AU165">
        <f t="shared" si="1194"/>
        <v>138</v>
      </c>
      <c r="AV165">
        <f t="shared" si="1194"/>
        <v>123</v>
      </c>
      <c r="AW165">
        <f t="shared" si="1194"/>
        <v>146</v>
      </c>
      <c r="AX165">
        <f t="shared" si="1194"/>
        <v>102</v>
      </c>
      <c r="AY165">
        <f t="shared" si="1194"/>
        <v>46</v>
      </c>
      <c r="AZ165">
        <f t="shared" ref="AZ165" si="1195">+AZ155-AY155</f>
        <v>1</v>
      </c>
      <c r="BA165">
        <f t="shared" ref="BA165" si="1196">+BA155-AZ155</f>
        <v>1</v>
      </c>
      <c r="BB165">
        <f t="shared" ref="BB165" si="1197">+BB155-BA155</f>
        <v>1</v>
      </c>
      <c r="BC165">
        <f t="shared" ref="BC165" si="1198">+BC155-BB155</f>
        <v>1</v>
      </c>
      <c r="BD165">
        <f t="shared" ref="BD165" si="1199">+BD155-BC155</f>
        <v>1</v>
      </c>
      <c r="BE165">
        <f t="shared" ref="BE165" si="1200">+BE155-BD155</f>
        <v>1</v>
      </c>
      <c r="BF165">
        <f t="shared" ref="BF165" si="1201">+BF155-BE155</f>
        <v>1</v>
      </c>
      <c r="BG165">
        <f t="shared" ref="BG165" si="1202">+BG155-BF155</f>
        <v>1</v>
      </c>
      <c r="BH165">
        <f t="shared" ref="BH165" si="1203">+BH155-BG155</f>
        <v>1</v>
      </c>
      <c r="BI165">
        <f t="shared" ref="BI165" si="1204">+BI155-BH155</f>
        <v>1</v>
      </c>
      <c r="BJ165">
        <f t="shared" ref="BJ165" si="1205">+BJ155-BI155</f>
        <v>1</v>
      </c>
      <c r="BK165">
        <f t="shared" ref="BK165" si="1206">+BK155-BJ155</f>
        <v>1</v>
      </c>
      <c r="BL165">
        <f t="shared" ref="BL165" si="1207">+BL155-BK155</f>
        <v>1</v>
      </c>
      <c r="BM165">
        <f t="shared" ref="BM165" si="1208">+BM155-BL155</f>
        <v>1</v>
      </c>
      <c r="BN165">
        <f t="shared" ref="BN165" si="1209">+BN155-BM155</f>
        <v>1</v>
      </c>
      <c r="BO165">
        <f t="shared" ref="BO165" si="1210">+BO155-BN155</f>
        <v>1</v>
      </c>
      <c r="BP165">
        <f t="shared" ref="BP165" si="1211">+BP155-BO155</f>
        <v>1</v>
      </c>
      <c r="BQ165">
        <f t="shared" ref="BQ165" si="1212">+BQ155-BP155</f>
        <v>1</v>
      </c>
    </row>
    <row r="167" spans="1:88" x14ac:dyDescent="0.25">
      <c r="A167" t="s">
        <v>392</v>
      </c>
      <c r="D167" s="81">
        <f>+D1</f>
        <v>43892</v>
      </c>
      <c r="E167" s="81">
        <f t="shared" ref="E167:BG167" si="1213">+E1</f>
        <v>43893</v>
      </c>
      <c r="F167" s="81">
        <f t="shared" si="1213"/>
        <v>43894</v>
      </c>
      <c r="G167" s="81">
        <f t="shared" si="1213"/>
        <v>43895</v>
      </c>
      <c r="H167" s="81">
        <f t="shared" si="1213"/>
        <v>43896</v>
      </c>
      <c r="I167" s="81">
        <f t="shared" si="1213"/>
        <v>43897</v>
      </c>
      <c r="J167" s="81">
        <f t="shared" si="1213"/>
        <v>43898</v>
      </c>
      <c r="K167" s="81">
        <f t="shared" si="1213"/>
        <v>43899</v>
      </c>
      <c r="L167" s="81">
        <f t="shared" si="1213"/>
        <v>43900</v>
      </c>
      <c r="M167" s="81">
        <f t="shared" si="1213"/>
        <v>43901</v>
      </c>
      <c r="N167" s="81">
        <f t="shared" si="1213"/>
        <v>43902</v>
      </c>
      <c r="O167" s="81">
        <f t="shared" si="1213"/>
        <v>43903</v>
      </c>
      <c r="P167" s="81">
        <f t="shared" si="1213"/>
        <v>43904</v>
      </c>
      <c r="Q167" s="81">
        <f t="shared" si="1213"/>
        <v>43905</v>
      </c>
      <c r="R167" s="81">
        <f t="shared" si="1213"/>
        <v>43906</v>
      </c>
      <c r="S167" s="81">
        <f t="shared" si="1213"/>
        <v>43907</v>
      </c>
      <c r="T167" s="81">
        <f t="shared" si="1213"/>
        <v>43908</v>
      </c>
      <c r="U167" s="81">
        <f t="shared" si="1213"/>
        <v>43909</v>
      </c>
      <c r="V167" s="81">
        <f t="shared" si="1213"/>
        <v>43910</v>
      </c>
      <c r="W167" s="81">
        <f t="shared" si="1213"/>
        <v>43911</v>
      </c>
      <c r="X167" s="81">
        <f t="shared" si="1213"/>
        <v>43912</v>
      </c>
      <c r="Y167" s="81">
        <f t="shared" si="1213"/>
        <v>43913</v>
      </c>
      <c r="Z167" s="81">
        <f t="shared" si="1213"/>
        <v>43914</v>
      </c>
      <c r="AA167" s="81">
        <f t="shared" si="1213"/>
        <v>43915</v>
      </c>
      <c r="AB167" s="81">
        <f t="shared" si="1213"/>
        <v>43916</v>
      </c>
      <c r="AC167" s="81">
        <f t="shared" si="1213"/>
        <v>43917</v>
      </c>
      <c r="AD167" s="81">
        <f t="shared" si="1213"/>
        <v>43918</v>
      </c>
      <c r="AE167" s="81">
        <f t="shared" si="1213"/>
        <v>43919</v>
      </c>
      <c r="AF167" s="81">
        <f t="shared" si="1213"/>
        <v>43920</v>
      </c>
      <c r="AG167" s="81">
        <f t="shared" si="1213"/>
        <v>43921</v>
      </c>
      <c r="AH167" s="81">
        <f t="shared" si="1213"/>
        <v>43922</v>
      </c>
      <c r="AI167" s="81">
        <f t="shared" si="1213"/>
        <v>43923</v>
      </c>
      <c r="AJ167" s="81">
        <f t="shared" si="1213"/>
        <v>43924</v>
      </c>
      <c r="AK167" s="81">
        <f t="shared" si="1213"/>
        <v>43925</v>
      </c>
      <c r="AL167" s="81">
        <f t="shared" si="1213"/>
        <v>43926</v>
      </c>
      <c r="AM167" s="81">
        <f t="shared" si="1213"/>
        <v>43927</v>
      </c>
      <c r="AN167" s="81">
        <f t="shared" si="1213"/>
        <v>43928</v>
      </c>
      <c r="AO167" s="81">
        <f t="shared" si="1213"/>
        <v>43929</v>
      </c>
      <c r="AP167" s="81">
        <f t="shared" si="1213"/>
        <v>43930</v>
      </c>
      <c r="AQ167" s="81">
        <f t="shared" si="1213"/>
        <v>43931</v>
      </c>
      <c r="AR167" s="81">
        <f t="shared" si="1213"/>
        <v>43932</v>
      </c>
      <c r="AS167" s="81">
        <f t="shared" si="1213"/>
        <v>43933</v>
      </c>
      <c r="AT167" s="81">
        <f t="shared" si="1213"/>
        <v>43934</v>
      </c>
      <c r="AU167" s="81">
        <f t="shared" si="1213"/>
        <v>43935</v>
      </c>
      <c r="AV167" s="81">
        <f t="shared" si="1213"/>
        <v>43936</v>
      </c>
      <c r="AW167" s="81">
        <f t="shared" si="1213"/>
        <v>43937</v>
      </c>
      <c r="AX167" s="81">
        <f t="shared" si="1213"/>
        <v>43938</v>
      </c>
      <c r="AY167" s="81">
        <f t="shared" si="1213"/>
        <v>43939</v>
      </c>
      <c r="AZ167" s="81">
        <f t="shared" si="1213"/>
        <v>43940</v>
      </c>
      <c r="BA167" s="81">
        <f t="shared" si="1213"/>
        <v>43941</v>
      </c>
      <c r="BB167" s="81">
        <f t="shared" si="1213"/>
        <v>43942</v>
      </c>
      <c r="BC167" s="81">
        <f t="shared" si="1213"/>
        <v>43943</v>
      </c>
      <c r="BD167" s="81">
        <f t="shared" si="1213"/>
        <v>43944</v>
      </c>
      <c r="BE167" s="81">
        <f t="shared" si="1213"/>
        <v>43945</v>
      </c>
      <c r="BF167" s="81">
        <f t="shared" si="1213"/>
        <v>43946</v>
      </c>
      <c r="BG167" s="81">
        <f t="shared" si="1213"/>
        <v>43947</v>
      </c>
      <c r="BH167" s="81">
        <f t="shared" ref="BH167:BQ167" si="1214">+BH1</f>
        <v>43948</v>
      </c>
      <c r="BI167" s="81">
        <f t="shared" si="1214"/>
        <v>43949</v>
      </c>
      <c r="BJ167" s="81">
        <f t="shared" si="1214"/>
        <v>43950</v>
      </c>
      <c r="BK167" s="81">
        <f t="shared" si="1214"/>
        <v>43951</v>
      </c>
      <c r="BL167" s="81">
        <f t="shared" si="1214"/>
        <v>43952</v>
      </c>
      <c r="BM167" s="81">
        <f t="shared" si="1214"/>
        <v>43953</v>
      </c>
      <c r="BN167" s="81">
        <f t="shared" si="1214"/>
        <v>43954</v>
      </c>
      <c r="BO167" s="81">
        <f t="shared" si="1214"/>
        <v>43955</v>
      </c>
      <c r="BP167" s="81">
        <f t="shared" si="1214"/>
        <v>43956</v>
      </c>
      <c r="BQ167" s="81">
        <f t="shared" si="1214"/>
        <v>43957</v>
      </c>
      <c r="BS167">
        <v>1</v>
      </c>
      <c r="BU167" s="2" t="s">
        <v>401</v>
      </c>
      <c r="BV167" s="7">
        <f ca="1">+Italia!B170-5</f>
        <v>43941</v>
      </c>
      <c r="BW167" s="7">
        <f ca="1">+Italia!B170-4</f>
        <v>43942</v>
      </c>
      <c r="BX167" s="7">
        <f ca="1">+Italia!B170-3</f>
        <v>43943</v>
      </c>
      <c r="BY167" s="7">
        <f ca="1">+Italia!B170-2</f>
        <v>43944</v>
      </c>
      <c r="BZ167" s="7">
        <f ca="1">+Italia!B170-1</f>
        <v>43945</v>
      </c>
      <c r="CA167" s="7">
        <f ca="1">+Italia!B170</f>
        <v>43946</v>
      </c>
      <c r="CC167" t="s">
        <v>402</v>
      </c>
      <c r="CD167" t="s">
        <v>403</v>
      </c>
      <c r="CE167" s="7">
        <f ca="1">+Italia!B170</f>
        <v>43946</v>
      </c>
      <c r="CG167" t="s">
        <v>405</v>
      </c>
      <c r="CI167" t="s">
        <v>404</v>
      </c>
    </row>
    <row r="168" spans="1:88" x14ac:dyDescent="0.25">
      <c r="B168" t="str">
        <f>+B2</f>
        <v>Andorra</v>
      </c>
      <c r="C168" s="85">
        <v>85458</v>
      </c>
      <c r="E168">
        <f>+E2-D2</f>
        <v>1</v>
      </c>
      <c r="F168">
        <f t="shared" ref="F168:AY173" si="1215">+F2-E2</f>
        <v>0</v>
      </c>
      <c r="G168">
        <f t="shared" si="1215"/>
        <v>0</v>
      </c>
      <c r="H168">
        <f t="shared" si="1215"/>
        <v>0</v>
      </c>
      <c r="I168">
        <f t="shared" si="1215"/>
        <v>0</v>
      </c>
      <c r="J168">
        <f t="shared" si="1215"/>
        <v>0</v>
      </c>
      <c r="K168">
        <f t="shared" si="1215"/>
        <v>0</v>
      </c>
      <c r="L168">
        <f t="shared" si="1215"/>
        <v>0</v>
      </c>
      <c r="M168">
        <f t="shared" si="1215"/>
        <v>0</v>
      </c>
      <c r="N168">
        <f t="shared" si="1215"/>
        <v>0</v>
      </c>
      <c r="O168">
        <f t="shared" si="1215"/>
        <v>0</v>
      </c>
      <c r="P168">
        <f t="shared" si="1215"/>
        <v>1</v>
      </c>
      <c r="Q168">
        <f t="shared" si="1215"/>
        <v>0</v>
      </c>
      <c r="R168">
        <f t="shared" si="1215"/>
        <v>0</v>
      </c>
      <c r="S168">
        <f t="shared" si="1215"/>
        <v>12</v>
      </c>
      <c r="T168">
        <f t="shared" si="1215"/>
        <v>2</v>
      </c>
      <c r="U168">
        <f t="shared" si="1215"/>
        <v>-16</v>
      </c>
      <c r="V168">
        <f t="shared" si="1215"/>
        <v>0</v>
      </c>
      <c r="W168">
        <f t="shared" si="1215"/>
        <v>75</v>
      </c>
      <c r="X168">
        <f t="shared" si="1215"/>
        <v>13</v>
      </c>
      <c r="Y168">
        <f t="shared" si="1215"/>
        <v>25</v>
      </c>
      <c r="Z168">
        <f t="shared" si="1215"/>
        <v>51</v>
      </c>
      <c r="AA168">
        <f t="shared" si="1215"/>
        <v>24</v>
      </c>
      <c r="AB168">
        <f t="shared" si="1215"/>
        <v>25</v>
      </c>
      <c r="AC168">
        <f t="shared" si="1215"/>
        <v>18</v>
      </c>
      <c r="AD168">
        <f t="shared" si="1215"/>
        <v>58</v>
      </c>
      <c r="AE168">
        <f t="shared" si="1215"/>
        <v>32</v>
      </c>
      <c r="AF168">
        <f t="shared" si="1215"/>
        <v>20</v>
      </c>
      <c r="AG168">
        <f t="shared" si="1215"/>
        <v>29</v>
      </c>
      <c r="AH168">
        <f t="shared" si="1215"/>
        <v>6</v>
      </c>
      <c r="AI168">
        <f t="shared" si="1215"/>
        <v>20</v>
      </c>
      <c r="AJ168">
        <f t="shared" si="1215"/>
        <v>33</v>
      </c>
      <c r="AK168">
        <f t="shared" si="1215"/>
        <v>13</v>
      </c>
      <c r="AL168">
        <f t="shared" si="1215"/>
        <v>24</v>
      </c>
      <c r="AM168">
        <f t="shared" si="1215"/>
        <v>57</v>
      </c>
      <c r="AN168">
        <f t="shared" si="1215"/>
        <v>17</v>
      </c>
      <c r="AO168">
        <f t="shared" si="1215"/>
        <v>11</v>
      </c>
      <c r="AP168">
        <f t="shared" si="1215"/>
        <v>15</v>
      </c>
      <c r="AQ168">
        <f t="shared" si="1215"/>
        <v>23</v>
      </c>
      <c r="AR168">
        <f t="shared" si="1215"/>
        <v>13</v>
      </c>
      <c r="AS168">
        <f t="shared" si="1215"/>
        <v>20</v>
      </c>
      <c r="AT168">
        <f t="shared" si="1215"/>
        <v>17</v>
      </c>
      <c r="AU168">
        <f t="shared" si="1215"/>
        <v>12</v>
      </c>
      <c r="AV168">
        <f t="shared" si="1215"/>
        <v>8</v>
      </c>
      <c r="AW168">
        <f t="shared" si="1215"/>
        <v>14</v>
      </c>
      <c r="AX168">
        <f t="shared" si="1215"/>
        <v>21</v>
      </c>
      <c r="AY168">
        <f t="shared" si="1215"/>
        <v>9</v>
      </c>
      <c r="AZ168">
        <f t="shared" ref="AZ168:BG183" si="1216">+AZ2-AY2</f>
        <v>1</v>
      </c>
      <c r="BA168">
        <f t="shared" si="1216"/>
        <v>13</v>
      </c>
      <c r="BB168">
        <f t="shared" si="1216"/>
        <v>1</v>
      </c>
      <c r="BC168">
        <f t="shared" si="1216"/>
        <v>5</v>
      </c>
      <c r="BD168">
        <f t="shared" si="1216"/>
        <v>1</v>
      </c>
      <c r="BE168">
        <f t="shared" si="1216"/>
        <v>2</v>
      </c>
      <c r="BF168">
        <f t="shared" si="1216"/>
        <v>7</v>
      </c>
      <c r="BG168">
        <f t="shared" si="1216"/>
        <v>-733</v>
      </c>
      <c r="BH168">
        <f t="shared" ref="BH168:BH212" si="1217">+BH2-BG2</f>
        <v>0</v>
      </c>
      <c r="BI168">
        <f t="shared" ref="BI168:BI212" si="1218">+BI2-BH2</f>
        <v>0</v>
      </c>
      <c r="BJ168">
        <f t="shared" ref="BJ168:BJ212" si="1219">+BJ2-BI2</f>
        <v>0</v>
      </c>
      <c r="BK168">
        <f t="shared" ref="BK168:BK212" si="1220">+BK2-BJ2</f>
        <v>0</v>
      </c>
      <c r="BL168">
        <f t="shared" ref="BL168:BL212" si="1221">+BL2-BK2</f>
        <v>0</v>
      </c>
      <c r="BM168">
        <f t="shared" ref="BM168:BM212" si="1222">+BM2-BL2</f>
        <v>0</v>
      </c>
      <c r="BN168">
        <f t="shared" ref="BN168:BN212" si="1223">+BN2-BM2</f>
        <v>0</v>
      </c>
      <c r="BO168">
        <f t="shared" ref="BO168:BO212" si="1224">+BO2-BN2</f>
        <v>0</v>
      </c>
      <c r="BP168">
        <f t="shared" ref="BP168:BP212" si="1225">+BP2-BO2</f>
        <v>0</v>
      </c>
      <c r="BQ168">
        <f t="shared" ref="BQ168:BQ212" si="1226">+BQ2-BP2</f>
        <v>0</v>
      </c>
      <c r="BS168">
        <v>2</v>
      </c>
      <c r="BT168" s="114">
        <f ca="1">HLOOKUP(Italia!$B$170,$E$167:$BG$212,$BS168,FALSE)</f>
        <v>7</v>
      </c>
      <c r="BU168" s="2"/>
      <c r="BV168" s="85">
        <f t="shared" ref="BV168:CA177" ca="1" si="1227">HLOOKUP(BV$167,$D$1:$BG$46,$BS168,FALSE)</f>
        <v>717</v>
      </c>
      <c r="BW168" s="85">
        <f t="shared" ca="1" si="1227"/>
        <v>718</v>
      </c>
      <c r="BX168" s="85">
        <f t="shared" ca="1" si="1227"/>
        <v>723</v>
      </c>
      <c r="BY168" s="85">
        <f t="shared" ca="1" si="1227"/>
        <v>724</v>
      </c>
      <c r="BZ168" s="85">
        <f t="shared" ca="1" si="1227"/>
        <v>726</v>
      </c>
      <c r="CA168" s="85">
        <f t="shared" ca="1" si="1227"/>
        <v>733</v>
      </c>
      <c r="CB168" s="85">
        <f>+CF168</f>
        <v>0</v>
      </c>
      <c r="CC168" s="85">
        <f>IF(CF168="",0,(CA168-BV168)/C168*100000+CD168)</f>
        <v>0</v>
      </c>
      <c r="CD168">
        <v>1E-4</v>
      </c>
      <c r="CE168" s="85">
        <f t="shared" ref="CE168:CE212" si="1228">IF(CF168="",0,HLOOKUP(CE$167,$D$1:$BG$46,$BS168,FALSE)/C168*100000+CD168)</f>
        <v>0</v>
      </c>
      <c r="CG168" s="85">
        <f ca="1">LARGE($CC$168:$CC$212,ROW(A1))</f>
        <v>63.858754547037947</v>
      </c>
      <c r="CH168" s="85" t="str">
        <f ca="1">VLOOKUP(CG168,$CC$168:$CF$212,4,FALSE)</f>
        <v>Ireland</v>
      </c>
      <c r="CI168" s="85">
        <f ca="1">LARGE($CE$168:$CE$212,ROW(A1))</f>
        <v>472.53599575245079</v>
      </c>
      <c r="CJ168" s="85" t="str">
        <f ca="1">VLOOKUP(CI168,$CE$168:$CF$212,2,FALSE)</f>
        <v>Spain</v>
      </c>
    </row>
    <row r="169" spans="1:88" x14ac:dyDescent="0.25">
      <c r="B169" t="str">
        <f t="shared" ref="B169:B212" si="1229">+B3</f>
        <v>Armenia</v>
      </c>
      <c r="C169" s="85">
        <v>3092072</v>
      </c>
      <c r="E169">
        <f t="shared" ref="E169:T212" si="1230">+E3-D3</f>
        <v>0</v>
      </c>
      <c r="F169">
        <f t="shared" si="1230"/>
        <v>0</v>
      </c>
      <c r="G169">
        <f t="shared" si="1230"/>
        <v>0</v>
      </c>
      <c r="H169">
        <f t="shared" si="1230"/>
        <v>0</v>
      </c>
      <c r="I169">
        <f t="shared" si="1230"/>
        <v>0</v>
      </c>
      <c r="J169">
        <f t="shared" si="1230"/>
        <v>0</v>
      </c>
      <c r="K169">
        <f t="shared" si="1230"/>
        <v>0</v>
      </c>
      <c r="L169">
        <f t="shared" si="1230"/>
        <v>0</v>
      </c>
      <c r="M169">
        <f t="shared" si="1230"/>
        <v>0</v>
      </c>
      <c r="N169">
        <f t="shared" si="1230"/>
        <v>0</v>
      </c>
      <c r="O169">
        <f t="shared" si="1230"/>
        <v>0</v>
      </c>
      <c r="P169">
        <f t="shared" si="1230"/>
        <v>7</v>
      </c>
      <c r="Q169">
        <f t="shared" si="1230"/>
        <v>0</v>
      </c>
      <c r="R169">
        <f t="shared" si="1230"/>
        <v>18</v>
      </c>
      <c r="S169">
        <f t="shared" si="1230"/>
        <v>26</v>
      </c>
      <c r="T169">
        <f t="shared" si="1230"/>
        <v>0</v>
      </c>
      <c r="U169">
        <f t="shared" si="1215"/>
        <v>32</v>
      </c>
      <c r="V169">
        <f t="shared" si="1215"/>
        <v>38</v>
      </c>
      <c r="W169">
        <f t="shared" si="1215"/>
        <v>14</v>
      </c>
      <c r="X169">
        <f t="shared" si="1215"/>
        <v>24</v>
      </c>
      <c r="Y169">
        <f t="shared" si="1215"/>
        <v>30</v>
      </c>
      <c r="Z169">
        <f t="shared" si="1215"/>
        <v>45</v>
      </c>
      <c r="AA169">
        <f t="shared" si="1215"/>
        <v>30</v>
      </c>
      <c r="AB169">
        <f t="shared" si="1215"/>
        <v>25</v>
      </c>
      <c r="AC169">
        <f t="shared" si="1215"/>
        <v>39</v>
      </c>
      <c r="AD169">
        <f t="shared" si="1215"/>
        <v>43</v>
      </c>
      <c r="AE169">
        <f t="shared" si="1215"/>
        <v>52</v>
      </c>
      <c r="AF169">
        <f t="shared" si="1215"/>
        <v>58</v>
      </c>
      <c r="AG169">
        <f t="shared" si="1215"/>
        <v>0</v>
      </c>
      <c r="AH169">
        <f t="shared" si="1215"/>
        <v>50</v>
      </c>
      <c r="AI169">
        <f t="shared" si="1215"/>
        <v>39</v>
      </c>
      <c r="AJ169">
        <f t="shared" si="1215"/>
        <v>69</v>
      </c>
      <c r="AK169">
        <f t="shared" si="1215"/>
        <v>96</v>
      </c>
      <c r="AL169">
        <f t="shared" si="1215"/>
        <v>10</v>
      </c>
      <c r="AM169">
        <f t="shared" si="1215"/>
        <v>0</v>
      </c>
      <c r="AN169">
        <f t="shared" si="1215"/>
        <v>87</v>
      </c>
      <c r="AO169">
        <f t="shared" si="1215"/>
        <v>44</v>
      </c>
      <c r="AP169">
        <f t="shared" si="1215"/>
        <v>44</v>
      </c>
      <c r="AQ169">
        <f t="shared" si="1215"/>
        <v>16</v>
      </c>
      <c r="AR169">
        <f t="shared" si="1215"/>
        <v>0</v>
      </c>
      <c r="AS169">
        <f t="shared" si="1215"/>
        <v>76</v>
      </c>
      <c r="AT169">
        <f t="shared" si="1215"/>
        <v>26</v>
      </c>
      <c r="AU169">
        <f t="shared" si="1215"/>
        <v>0</v>
      </c>
      <c r="AV169">
        <f t="shared" si="1215"/>
        <v>28</v>
      </c>
      <c r="AW169">
        <f t="shared" si="1215"/>
        <v>68</v>
      </c>
      <c r="AX169">
        <f t="shared" si="1215"/>
        <v>24</v>
      </c>
      <c r="AY169">
        <f t="shared" si="1215"/>
        <v>42</v>
      </c>
      <c r="AZ169">
        <f t="shared" si="1216"/>
        <v>47</v>
      </c>
      <c r="BA169">
        <f t="shared" si="1216"/>
        <v>43</v>
      </c>
      <c r="BB169">
        <f t="shared" si="1216"/>
        <v>48</v>
      </c>
      <c r="BC169">
        <f t="shared" si="1216"/>
        <v>38</v>
      </c>
      <c r="BD169">
        <f t="shared" si="1216"/>
        <v>96</v>
      </c>
      <c r="BE169">
        <f t="shared" si="1216"/>
        <v>50</v>
      </c>
      <c r="BF169">
        <f t="shared" si="1216"/>
        <v>73</v>
      </c>
      <c r="BG169">
        <f t="shared" si="1216"/>
        <v>-1596</v>
      </c>
      <c r="BH169">
        <f t="shared" si="1217"/>
        <v>0</v>
      </c>
      <c r="BI169">
        <f t="shared" si="1218"/>
        <v>0</v>
      </c>
      <c r="BJ169">
        <f t="shared" si="1219"/>
        <v>0</v>
      </c>
      <c r="BK169">
        <f t="shared" si="1220"/>
        <v>0</v>
      </c>
      <c r="BL169">
        <f t="shared" si="1221"/>
        <v>0</v>
      </c>
      <c r="BM169">
        <f t="shared" si="1222"/>
        <v>0</v>
      </c>
      <c r="BN169">
        <f t="shared" si="1223"/>
        <v>0</v>
      </c>
      <c r="BO169">
        <f t="shared" si="1224"/>
        <v>0</v>
      </c>
      <c r="BP169">
        <f t="shared" si="1225"/>
        <v>0</v>
      </c>
      <c r="BQ169">
        <f t="shared" si="1226"/>
        <v>0</v>
      </c>
      <c r="BS169">
        <v>3</v>
      </c>
      <c r="BT169" s="114">
        <f ca="1">HLOOKUP(Italia!$B$170,$E$167:$BG$212,$BS169,FALSE)</f>
        <v>73</v>
      </c>
      <c r="BU169" s="2"/>
      <c r="BV169" s="85">
        <f t="shared" ca="1" si="1227"/>
        <v>1291</v>
      </c>
      <c r="BW169" s="85">
        <f t="shared" ca="1" si="1227"/>
        <v>1339</v>
      </c>
      <c r="BX169" s="85">
        <f t="shared" ca="1" si="1227"/>
        <v>1377</v>
      </c>
      <c r="BY169" s="85">
        <f t="shared" ca="1" si="1227"/>
        <v>1473</v>
      </c>
      <c r="BZ169" s="85">
        <f t="shared" ca="1" si="1227"/>
        <v>1523</v>
      </c>
      <c r="CA169" s="85">
        <f t="shared" ca="1" si="1227"/>
        <v>1596</v>
      </c>
      <c r="CB169" s="85" t="str">
        <f t="shared" ref="CB169:CB212" si="1231">+CF169</f>
        <v>Armenia</v>
      </c>
      <c r="CC169" s="85">
        <f t="shared" ref="CC169:CC212" ca="1" si="1232">IF(CF169="",0,(CA169-BV169)/C169*100000+CD169)</f>
        <v>9.8641358979997875</v>
      </c>
      <c r="CD169">
        <v>2.0000000000000001E-4</v>
      </c>
      <c r="CE169" s="85">
        <f t="shared" ca="1" si="1228"/>
        <v>51.616074403959537</v>
      </c>
      <c r="CF169" t="str">
        <f t="shared" ref="CF169:CF212" si="1233">+B169</f>
        <v>Armenia</v>
      </c>
      <c r="CG169" s="85">
        <f t="shared" ref="CG169:CG212" ca="1" si="1234">LARGE($CC$168:$CC$212,ROW(A2))</f>
        <v>54.117144838315973</v>
      </c>
      <c r="CH169" s="85" t="str">
        <f t="shared" ref="CH169:CH212" ca="1" si="1235">VLOOKUP(CG169,$CC$168:$CF$212,4,FALSE)</f>
        <v>Belgium</v>
      </c>
      <c r="CI169" s="85">
        <f t="shared" ref="CI169:CI212" ca="1" si="1236">LARGE($CE$168:$CE$212,ROW(A2))</f>
        <v>413.48759681275305</v>
      </c>
      <c r="CJ169" s="85" t="str">
        <f t="shared" ref="CJ169:CJ212" ca="1" si="1237">VLOOKUP(CI169,$CE$168:$CF$212,2,FALSE)</f>
        <v>Belgium</v>
      </c>
    </row>
    <row r="170" spans="1:88" x14ac:dyDescent="0.25">
      <c r="B170" t="str">
        <f t="shared" si="1229"/>
        <v>Austria</v>
      </c>
      <c r="C170" s="85">
        <v>8488511</v>
      </c>
      <c r="E170">
        <f t="shared" si="1230"/>
        <v>8</v>
      </c>
      <c r="F170">
        <f t="shared" si="1215"/>
        <v>6</v>
      </c>
      <c r="G170">
        <f t="shared" si="1215"/>
        <v>13</v>
      </c>
      <c r="H170">
        <f t="shared" si="1215"/>
        <v>10</v>
      </c>
      <c r="I170">
        <f t="shared" si="1215"/>
        <v>19</v>
      </c>
      <c r="J170">
        <f t="shared" si="1215"/>
        <v>38</v>
      </c>
      <c r="K170">
        <f t="shared" si="1215"/>
        <v>8</v>
      </c>
      <c r="L170">
        <f t="shared" si="1215"/>
        <v>19</v>
      </c>
      <c r="M170">
        <f t="shared" si="1215"/>
        <v>51</v>
      </c>
      <c r="N170">
        <f t="shared" si="1215"/>
        <v>120</v>
      </c>
      <c r="O170">
        <f t="shared" si="1215"/>
        <v>59</v>
      </c>
      <c r="P170">
        <f t="shared" si="1215"/>
        <v>143</v>
      </c>
      <c r="Q170">
        <f t="shared" si="1215"/>
        <v>296</v>
      </c>
      <c r="R170">
        <f t="shared" si="1215"/>
        <v>159</v>
      </c>
      <c r="S170">
        <f t="shared" si="1215"/>
        <v>173</v>
      </c>
      <c r="T170">
        <f t="shared" si="1215"/>
        <v>200</v>
      </c>
      <c r="U170">
        <f t="shared" si="1215"/>
        <v>314</v>
      </c>
      <c r="V170">
        <f t="shared" si="1215"/>
        <v>197</v>
      </c>
      <c r="W170">
        <f t="shared" si="1215"/>
        <v>806</v>
      </c>
      <c r="X170">
        <f t="shared" si="1215"/>
        <v>375</v>
      </c>
      <c r="Y170">
        <f t="shared" si="1215"/>
        <v>607</v>
      </c>
      <c r="Z170">
        <f t="shared" si="1215"/>
        <v>855</v>
      </c>
      <c r="AA170">
        <f t="shared" si="1215"/>
        <v>796</v>
      </c>
      <c r="AB170">
        <f t="shared" si="1215"/>
        <v>606</v>
      </c>
      <c r="AC170">
        <f t="shared" si="1215"/>
        <v>1141</v>
      </c>
      <c r="AD170">
        <f t="shared" si="1215"/>
        <v>668</v>
      </c>
      <c r="AE170">
        <f t="shared" si="1215"/>
        <v>594</v>
      </c>
      <c r="AF170">
        <f t="shared" si="1215"/>
        <v>522</v>
      </c>
      <c r="AG170">
        <f t="shared" si="1215"/>
        <v>805</v>
      </c>
      <c r="AH170">
        <f t="shared" si="1215"/>
        <v>564</v>
      </c>
      <c r="AI170">
        <f t="shared" si="1215"/>
        <v>529</v>
      </c>
      <c r="AJ170">
        <f t="shared" si="1215"/>
        <v>418</v>
      </c>
      <c r="AK170">
        <f t="shared" si="1215"/>
        <v>396</v>
      </c>
      <c r="AL170">
        <f t="shared" si="1215"/>
        <v>241</v>
      </c>
      <c r="AM170">
        <f t="shared" si="1215"/>
        <v>217</v>
      </c>
      <c r="AN170">
        <f t="shared" si="1215"/>
        <v>314</v>
      </c>
      <c r="AO170">
        <f t="shared" si="1215"/>
        <v>343</v>
      </c>
      <c r="AP170">
        <f t="shared" si="1215"/>
        <v>329</v>
      </c>
      <c r="AQ170">
        <f t="shared" si="1215"/>
        <v>279</v>
      </c>
      <c r="AR170">
        <f t="shared" si="1215"/>
        <v>312</v>
      </c>
      <c r="AS170">
        <f t="shared" si="1215"/>
        <v>247</v>
      </c>
      <c r="AT170">
        <f t="shared" si="1215"/>
        <v>130</v>
      </c>
      <c r="AU170">
        <f t="shared" si="1215"/>
        <v>106</v>
      </c>
      <c r="AV170">
        <f t="shared" si="1215"/>
        <v>191</v>
      </c>
      <c r="AW170">
        <f t="shared" si="1215"/>
        <v>136</v>
      </c>
      <c r="AX170">
        <f t="shared" si="1215"/>
        <v>78</v>
      </c>
      <c r="AY170">
        <f t="shared" si="1215"/>
        <v>155</v>
      </c>
      <c r="AZ170">
        <f t="shared" si="1216"/>
        <v>59</v>
      </c>
      <c r="BA170">
        <f t="shared" si="1216"/>
        <v>48</v>
      </c>
      <c r="BB170">
        <f t="shared" si="1216"/>
        <v>73</v>
      </c>
      <c r="BC170">
        <f t="shared" si="1216"/>
        <v>50</v>
      </c>
      <c r="BD170">
        <f t="shared" si="1216"/>
        <v>91</v>
      </c>
      <c r="BE170">
        <f t="shared" si="1216"/>
        <v>61</v>
      </c>
      <c r="BF170">
        <f t="shared" si="1216"/>
        <v>83</v>
      </c>
      <c r="BG170">
        <f t="shared" si="1216"/>
        <v>-15068</v>
      </c>
      <c r="BH170">
        <f t="shared" si="1217"/>
        <v>0</v>
      </c>
      <c r="BI170">
        <f t="shared" si="1218"/>
        <v>0</v>
      </c>
      <c r="BJ170">
        <f t="shared" si="1219"/>
        <v>0</v>
      </c>
      <c r="BK170">
        <f t="shared" si="1220"/>
        <v>0</v>
      </c>
      <c r="BL170">
        <f t="shared" si="1221"/>
        <v>0</v>
      </c>
      <c r="BM170">
        <f t="shared" si="1222"/>
        <v>0</v>
      </c>
      <c r="BN170">
        <f t="shared" si="1223"/>
        <v>0</v>
      </c>
      <c r="BO170">
        <f t="shared" si="1224"/>
        <v>0</v>
      </c>
      <c r="BP170">
        <f t="shared" si="1225"/>
        <v>0</v>
      </c>
      <c r="BQ170">
        <f t="shared" si="1226"/>
        <v>0</v>
      </c>
      <c r="BS170">
        <v>4</v>
      </c>
      <c r="BT170" s="114">
        <f ca="1">HLOOKUP(Italia!$B$170,$E$167:$BG$212,$BS170,FALSE)</f>
        <v>83</v>
      </c>
      <c r="BU170" s="2"/>
      <c r="BV170" s="85">
        <f t="shared" ca="1" si="1227"/>
        <v>14710</v>
      </c>
      <c r="BW170" s="85">
        <f t="shared" ca="1" si="1227"/>
        <v>14783</v>
      </c>
      <c r="BX170" s="85">
        <f t="shared" ca="1" si="1227"/>
        <v>14833</v>
      </c>
      <c r="BY170" s="85">
        <f t="shared" ca="1" si="1227"/>
        <v>14924</v>
      </c>
      <c r="BZ170" s="85">
        <f t="shared" ca="1" si="1227"/>
        <v>14985</v>
      </c>
      <c r="CA170" s="85">
        <f t="shared" ca="1" si="1227"/>
        <v>15068</v>
      </c>
      <c r="CB170" s="85" t="str">
        <f t="shared" si="1231"/>
        <v>Austria</v>
      </c>
      <c r="CC170" s="85">
        <f t="shared" ca="1" si="1232"/>
        <v>4.2177652303566555</v>
      </c>
      <c r="CD170">
        <v>2.9999999999999997E-4</v>
      </c>
      <c r="CE170" s="85">
        <f t="shared" ca="1" si="1228"/>
        <v>177.51081980730189</v>
      </c>
      <c r="CF170" t="str">
        <f t="shared" si="1233"/>
        <v>Austria</v>
      </c>
      <c r="CG170" s="85">
        <f t="shared" ca="1" si="1234"/>
        <v>51.221359227277347</v>
      </c>
      <c r="CH170" s="85" t="str">
        <f t="shared" ca="1" si="1235"/>
        <v>Spain</v>
      </c>
      <c r="CI170" s="85">
        <f t="shared" ca="1" si="1236"/>
        <v>395.90029511876503</v>
      </c>
      <c r="CJ170" s="85" t="str">
        <f t="shared" ca="1" si="1237"/>
        <v>Ireland</v>
      </c>
    </row>
    <row r="171" spans="1:88" x14ac:dyDescent="0.25">
      <c r="B171" t="str">
        <f t="shared" si="1229"/>
        <v>Azerbaijan</v>
      </c>
      <c r="C171" s="85">
        <v>9187783</v>
      </c>
      <c r="E171">
        <f t="shared" si="1230"/>
        <v>0</v>
      </c>
      <c r="F171">
        <f t="shared" si="1215"/>
        <v>0</v>
      </c>
      <c r="G171">
        <f t="shared" si="1215"/>
        <v>0</v>
      </c>
      <c r="H171">
        <f t="shared" si="1215"/>
        <v>0</v>
      </c>
      <c r="I171">
        <f t="shared" si="1215"/>
        <v>6</v>
      </c>
      <c r="J171">
        <f t="shared" si="1215"/>
        <v>0</v>
      </c>
      <c r="K171">
        <f t="shared" si="1215"/>
        <v>0</v>
      </c>
      <c r="L171">
        <f t="shared" si="1215"/>
        <v>0</v>
      </c>
      <c r="M171">
        <f t="shared" si="1215"/>
        <v>0</v>
      </c>
      <c r="N171">
        <f t="shared" si="1215"/>
        <v>0</v>
      </c>
      <c r="O171">
        <f t="shared" si="1215"/>
        <v>2</v>
      </c>
      <c r="P171">
        <f t="shared" si="1215"/>
        <v>0</v>
      </c>
      <c r="Q171">
        <f t="shared" si="1215"/>
        <v>8</v>
      </c>
      <c r="R171">
        <f t="shared" si="1215"/>
        <v>0</v>
      </c>
      <c r="S171">
        <f t="shared" si="1215"/>
        <v>0</v>
      </c>
      <c r="T171">
        <f t="shared" si="1215"/>
        <v>2</v>
      </c>
      <c r="U171">
        <f t="shared" si="1215"/>
        <v>13</v>
      </c>
      <c r="V171">
        <f t="shared" si="1215"/>
        <v>0</v>
      </c>
      <c r="W171">
        <f t="shared" si="1215"/>
        <v>10</v>
      </c>
      <c r="X171">
        <f t="shared" si="1215"/>
        <v>9</v>
      </c>
      <c r="Y171">
        <f t="shared" si="1215"/>
        <v>12</v>
      </c>
      <c r="Z171">
        <f t="shared" si="1215"/>
        <v>7</v>
      </c>
      <c r="AA171">
        <f t="shared" si="1215"/>
        <v>15</v>
      </c>
      <c r="AB171">
        <f t="shared" si="1215"/>
        <v>6</v>
      </c>
      <c r="AC171">
        <f t="shared" si="1215"/>
        <v>29</v>
      </c>
      <c r="AD171">
        <f t="shared" si="1215"/>
        <v>25</v>
      </c>
      <c r="AE171">
        <f t="shared" si="1215"/>
        <v>17</v>
      </c>
      <c r="AF171">
        <f t="shared" si="1215"/>
        <v>26</v>
      </c>
      <c r="AG171">
        <f t="shared" si="1215"/>
        <v>83</v>
      </c>
      <c r="AH171">
        <f t="shared" si="1215"/>
        <v>25</v>
      </c>
      <c r="AI171">
        <f t="shared" si="1215"/>
        <v>61</v>
      </c>
      <c r="AJ171">
        <f t="shared" si="1215"/>
        <v>41</v>
      </c>
      <c r="AK171">
        <f t="shared" si="1215"/>
        <v>43</v>
      </c>
      <c r="AL171">
        <f t="shared" si="1215"/>
        <v>69</v>
      </c>
      <c r="AM171">
        <f t="shared" si="1215"/>
        <v>72</v>
      </c>
      <c r="AN171">
        <f t="shared" si="1215"/>
        <v>57</v>
      </c>
      <c r="AO171">
        <f t="shared" si="1215"/>
        <v>76</v>
      </c>
      <c r="AP171">
        <f t="shared" si="1215"/>
        <v>105</v>
      </c>
      <c r="AQ171">
        <f t="shared" si="1215"/>
        <v>104</v>
      </c>
      <c r="AR171">
        <f t="shared" si="1215"/>
        <v>65</v>
      </c>
      <c r="AS171">
        <f t="shared" si="1215"/>
        <v>67</v>
      </c>
      <c r="AT171">
        <f t="shared" si="1215"/>
        <v>40</v>
      </c>
      <c r="AU171">
        <f t="shared" si="1215"/>
        <v>50</v>
      </c>
      <c r="AV171">
        <f t="shared" si="1215"/>
        <v>49</v>
      </c>
      <c r="AW171">
        <f t="shared" si="1215"/>
        <v>56</v>
      </c>
      <c r="AX171">
        <f t="shared" si="1215"/>
        <v>30</v>
      </c>
      <c r="AY171">
        <f t="shared" si="1215"/>
        <v>57</v>
      </c>
      <c r="AZ171">
        <f t="shared" si="1216"/>
        <v>33</v>
      </c>
      <c r="BA171">
        <f t="shared" si="1216"/>
        <v>25</v>
      </c>
      <c r="BB171">
        <f t="shared" si="1216"/>
        <v>38</v>
      </c>
      <c r="BC171">
        <f t="shared" si="1216"/>
        <v>44</v>
      </c>
      <c r="BD171">
        <f t="shared" si="1216"/>
        <v>38</v>
      </c>
      <c r="BE171">
        <f t="shared" si="1216"/>
        <v>30</v>
      </c>
      <c r="BF171">
        <f t="shared" si="1216"/>
        <v>44</v>
      </c>
      <c r="BG171">
        <f t="shared" si="1216"/>
        <v>-1592</v>
      </c>
      <c r="BH171">
        <f t="shared" si="1217"/>
        <v>0</v>
      </c>
      <c r="BI171">
        <f t="shared" si="1218"/>
        <v>0</v>
      </c>
      <c r="BJ171">
        <f t="shared" si="1219"/>
        <v>0</v>
      </c>
      <c r="BK171">
        <f t="shared" si="1220"/>
        <v>0</v>
      </c>
      <c r="BL171">
        <f t="shared" si="1221"/>
        <v>0</v>
      </c>
      <c r="BM171">
        <f t="shared" si="1222"/>
        <v>0</v>
      </c>
      <c r="BN171">
        <f t="shared" si="1223"/>
        <v>0</v>
      </c>
      <c r="BO171">
        <f t="shared" si="1224"/>
        <v>0</v>
      </c>
      <c r="BP171">
        <f t="shared" si="1225"/>
        <v>0</v>
      </c>
      <c r="BQ171">
        <f t="shared" si="1226"/>
        <v>0</v>
      </c>
      <c r="BS171">
        <v>5</v>
      </c>
      <c r="BT171" s="114">
        <f ca="1">HLOOKUP(Italia!$B$170,$E$167:$BG$212,$BS171,FALSE)</f>
        <v>44</v>
      </c>
      <c r="BU171" s="2"/>
      <c r="BV171" s="85">
        <f t="shared" ca="1" si="1227"/>
        <v>1398</v>
      </c>
      <c r="BW171" s="85">
        <f t="shared" ca="1" si="1227"/>
        <v>1436</v>
      </c>
      <c r="BX171" s="85">
        <f t="shared" ca="1" si="1227"/>
        <v>1480</v>
      </c>
      <c r="BY171" s="85">
        <f t="shared" ca="1" si="1227"/>
        <v>1518</v>
      </c>
      <c r="BZ171" s="85">
        <f t="shared" ca="1" si="1227"/>
        <v>1548</v>
      </c>
      <c r="CA171" s="85">
        <f t="shared" ca="1" si="1227"/>
        <v>1592</v>
      </c>
      <c r="CB171" s="85" t="str">
        <f t="shared" si="1231"/>
        <v>Azerbaijan</v>
      </c>
      <c r="CC171" s="85">
        <f t="shared" ca="1" si="1232"/>
        <v>2.1118995859175169</v>
      </c>
      <c r="CD171">
        <v>4.0000000000000002E-4</v>
      </c>
      <c r="CE171" s="85">
        <f t="shared" ca="1" si="1228"/>
        <v>17.327757426704569</v>
      </c>
      <c r="CF171" t="str">
        <f t="shared" si="1233"/>
        <v>Azerbaijan</v>
      </c>
      <c r="CG171" s="85">
        <f t="shared" ca="1" si="1234"/>
        <v>41.624520457257688</v>
      </c>
      <c r="CH171" s="85" t="str">
        <f t="shared" ca="1" si="1235"/>
        <v>Belarus</v>
      </c>
      <c r="CI171" s="85">
        <f t="shared" ca="1" si="1236"/>
        <v>350.39457558235</v>
      </c>
      <c r="CJ171" s="85" t="str">
        <f t="shared" ca="1" si="1237"/>
        <v>Switzerland</v>
      </c>
    </row>
    <row r="172" spans="1:88" x14ac:dyDescent="0.25">
      <c r="B172" t="str">
        <f t="shared" si="1229"/>
        <v>Belarus</v>
      </c>
      <c r="C172" s="85">
        <v>9595421</v>
      </c>
      <c r="E172">
        <f t="shared" si="1230"/>
        <v>0</v>
      </c>
      <c r="F172">
        <f t="shared" si="1215"/>
        <v>0</v>
      </c>
      <c r="G172">
        <f t="shared" si="1215"/>
        <v>5</v>
      </c>
      <c r="H172">
        <f t="shared" si="1215"/>
        <v>0</v>
      </c>
      <c r="I172">
        <f t="shared" si="1215"/>
        <v>0</v>
      </c>
      <c r="J172">
        <f t="shared" si="1215"/>
        <v>0</v>
      </c>
      <c r="K172">
        <f t="shared" si="1215"/>
        <v>0</v>
      </c>
      <c r="L172">
        <f t="shared" si="1215"/>
        <v>0</v>
      </c>
      <c r="M172">
        <f t="shared" si="1215"/>
        <v>3</v>
      </c>
      <c r="N172">
        <f t="shared" si="1215"/>
        <v>3</v>
      </c>
      <c r="O172">
        <f t="shared" si="1215"/>
        <v>0</v>
      </c>
      <c r="P172">
        <f t="shared" si="1215"/>
        <v>9</v>
      </c>
      <c r="Q172">
        <f t="shared" si="1215"/>
        <v>0</v>
      </c>
      <c r="R172">
        <f t="shared" si="1215"/>
        <v>15</v>
      </c>
      <c r="S172">
        <f t="shared" si="1215"/>
        <v>0</v>
      </c>
      <c r="T172">
        <f t="shared" si="1215"/>
        <v>0</v>
      </c>
      <c r="U172">
        <f t="shared" si="1215"/>
        <v>10</v>
      </c>
      <c r="V172">
        <f t="shared" si="1215"/>
        <v>0</v>
      </c>
      <c r="W172">
        <f t="shared" si="1215"/>
        <v>11</v>
      </c>
      <c r="X172">
        <f t="shared" si="1215"/>
        <v>19</v>
      </c>
      <c r="Y172">
        <f t="shared" si="1215"/>
        <v>0</v>
      </c>
      <c r="Z172">
        <f t="shared" si="1215"/>
        <v>5</v>
      </c>
      <c r="AA172">
        <f t="shared" si="1215"/>
        <v>0</v>
      </c>
      <c r="AB172">
        <f t="shared" si="1215"/>
        <v>5</v>
      </c>
      <c r="AC172">
        <f t="shared" si="1215"/>
        <v>0</v>
      </c>
      <c r="AD172">
        <f t="shared" si="1215"/>
        <v>8</v>
      </c>
      <c r="AE172">
        <f t="shared" si="1215"/>
        <v>0</v>
      </c>
      <c r="AF172">
        <f t="shared" si="1215"/>
        <v>0</v>
      </c>
      <c r="AG172">
        <f t="shared" si="1215"/>
        <v>58</v>
      </c>
      <c r="AH172">
        <f t="shared" si="1215"/>
        <v>0</v>
      </c>
      <c r="AI172">
        <f t="shared" si="1215"/>
        <v>40</v>
      </c>
      <c r="AJ172">
        <f t="shared" si="1215"/>
        <v>62</v>
      </c>
      <c r="AK172">
        <f t="shared" si="1215"/>
        <v>0</v>
      </c>
      <c r="AL172">
        <f t="shared" si="1215"/>
        <v>186</v>
      </c>
      <c r="AM172">
        <f t="shared" si="1215"/>
        <v>122</v>
      </c>
      <c r="AN172">
        <f t="shared" si="1215"/>
        <v>138</v>
      </c>
      <c r="AO172">
        <f t="shared" si="1215"/>
        <v>161</v>
      </c>
      <c r="AP172">
        <f t="shared" si="1215"/>
        <v>205</v>
      </c>
      <c r="AQ172">
        <f t="shared" si="1215"/>
        <v>0</v>
      </c>
      <c r="AR172">
        <f t="shared" si="1215"/>
        <v>915</v>
      </c>
      <c r="AS172">
        <f t="shared" si="1215"/>
        <v>245</v>
      </c>
      <c r="AT172">
        <f t="shared" si="1215"/>
        <v>352</v>
      </c>
      <c r="AU172">
        <f t="shared" si="1215"/>
        <v>341</v>
      </c>
      <c r="AV172">
        <f t="shared" si="1215"/>
        <v>362</v>
      </c>
      <c r="AW172">
        <f t="shared" si="1215"/>
        <v>447</v>
      </c>
      <c r="AX172">
        <f t="shared" si="1215"/>
        <v>476</v>
      </c>
      <c r="AY172">
        <f t="shared" si="1215"/>
        <v>575</v>
      </c>
      <c r="AZ172">
        <f t="shared" si="1216"/>
        <v>0</v>
      </c>
      <c r="BA172">
        <f t="shared" si="1216"/>
        <v>0</v>
      </c>
      <c r="BB172">
        <f t="shared" si="1216"/>
        <v>1485</v>
      </c>
      <c r="BC172">
        <f t="shared" si="1216"/>
        <v>459</v>
      </c>
      <c r="BD172">
        <f t="shared" si="1216"/>
        <v>558</v>
      </c>
      <c r="BE172">
        <f t="shared" si="1216"/>
        <v>741</v>
      </c>
      <c r="BF172">
        <f t="shared" si="1216"/>
        <v>751</v>
      </c>
      <c r="BG172">
        <f t="shared" si="1216"/>
        <v>-8773</v>
      </c>
      <c r="BH172">
        <f t="shared" si="1217"/>
        <v>0</v>
      </c>
      <c r="BI172">
        <f t="shared" si="1218"/>
        <v>0</v>
      </c>
      <c r="BJ172">
        <f t="shared" si="1219"/>
        <v>0</v>
      </c>
      <c r="BK172">
        <f t="shared" si="1220"/>
        <v>0</v>
      </c>
      <c r="BL172">
        <f t="shared" si="1221"/>
        <v>0</v>
      </c>
      <c r="BM172">
        <f t="shared" si="1222"/>
        <v>0</v>
      </c>
      <c r="BN172">
        <f t="shared" si="1223"/>
        <v>0</v>
      </c>
      <c r="BO172">
        <f t="shared" si="1224"/>
        <v>0</v>
      </c>
      <c r="BP172">
        <f t="shared" si="1225"/>
        <v>0</v>
      </c>
      <c r="BQ172">
        <f t="shared" si="1226"/>
        <v>0</v>
      </c>
      <c r="BS172">
        <v>6</v>
      </c>
      <c r="BT172" s="114">
        <f ca="1">HLOOKUP(Italia!$B$170,$E$167:$BG$212,$BS172,FALSE)</f>
        <v>751</v>
      </c>
      <c r="BU172" s="2"/>
      <c r="BV172" s="85">
        <f t="shared" ca="1" si="1227"/>
        <v>4779</v>
      </c>
      <c r="BW172" s="85">
        <f t="shared" ca="1" si="1227"/>
        <v>6264</v>
      </c>
      <c r="BX172" s="85">
        <f t="shared" ca="1" si="1227"/>
        <v>6723</v>
      </c>
      <c r="BY172" s="85">
        <f t="shared" ca="1" si="1227"/>
        <v>7281</v>
      </c>
      <c r="BZ172" s="85">
        <f t="shared" ca="1" si="1227"/>
        <v>8022</v>
      </c>
      <c r="CA172" s="85">
        <f t="shared" ca="1" si="1227"/>
        <v>8773</v>
      </c>
      <c r="CB172" s="85" t="str">
        <f t="shared" si="1231"/>
        <v>Belarus</v>
      </c>
      <c r="CC172" s="85">
        <f t="shared" ca="1" si="1232"/>
        <v>41.624520457257688</v>
      </c>
      <c r="CD172">
        <v>5.0000000000000001E-4</v>
      </c>
      <c r="CE172" s="85">
        <f t="shared" ca="1" si="1228"/>
        <v>91.429526407491664</v>
      </c>
      <c r="CF172" t="str">
        <f t="shared" si="1233"/>
        <v>Belarus</v>
      </c>
      <c r="CG172" s="85">
        <f t="shared" ca="1" si="1234"/>
        <v>37.035648330709286</v>
      </c>
      <c r="CH172" s="85" t="str">
        <f t="shared" ca="1" si="1235"/>
        <v>The United Kingdom</v>
      </c>
      <c r="CI172" s="85">
        <f t="shared" ca="1" si="1236"/>
        <v>227.07620986922257</v>
      </c>
      <c r="CJ172" s="85" t="str">
        <f t="shared" ca="1" si="1237"/>
        <v>The United Kingdom</v>
      </c>
    </row>
    <row r="173" spans="1:88" x14ac:dyDescent="0.25">
      <c r="B173" t="str">
        <f t="shared" si="1229"/>
        <v>Belgium</v>
      </c>
      <c r="C173" s="85">
        <v>10712066</v>
      </c>
      <c r="E173">
        <f t="shared" si="1230"/>
        <v>7</v>
      </c>
      <c r="F173">
        <f t="shared" si="1215"/>
        <v>0</v>
      </c>
      <c r="G173">
        <f t="shared" si="1215"/>
        <v>15</v>
      </c>
      <c r="H173">
        <f t="shared" si="1215"/>
        <v>27</v>
      </c>
      <c r="I173">
        <f t="shared" si="1215"/>
        <v>59</v>
      </c>
      <c r="J173">
        <f t="shared" si="1215"/>
        <v>60</v>
      </c>
      <c r="K173">
        <f t="shared" si="1215"/>
        <v>31</v>
      </c>
      <c r="L173">
        <f t="shared" si="1215"/>
        <v>39</v>
      </c>
      <c r="M173">
        <f t="shared" si="1215"/>
        <v>28</v>
      </c>
      <c r="N173">
        <f t="shared" si="1215"/>
        <v>47</v>
      </c>
      <c r="O173">
        <f t="shared" si="1215"/>
        <v>0</v>
      </c>
      <c r="P173">
        <f t="shared" si="1215"/>
        <v>285</v>
      </c>
      <c r="Q173">
        <f t="shared" si="1215"/>
        <v>90</v>
      </c>
      <c r="R173">
        <f t="shared" si="1215"/>
        <v>396</v>
      </c>
      <c r="S173">
        <f t="shared" si="1215"/>
        <v>0</v>
      </c>
      <c r="T173">
        <f t="shared" si="1215"/>
        <v>401</v>
      </c>
      <c r="U173">
        <f t="shared" si="1215"/>
        <v>0</v>
      </c>
      <c r="V173">
        <f t="shared" si="1215"/>
        <v>309</v>
      </c>
      <c r="W173">
        <f t="shared" si="1215"/>
        <v>462</v>
      </c>
      <c r="X173">
        <f t="shared" si="1215"/>
        <v>558</v>
      </c>
      <c r="Y173">
        <f t="shared" si="1215"/>
        <v>586</v>
      </c>
      <c r="Z173">
        <f t="shared" si="1215"/>
        <v>342</v>
      </c>
      <c r="AA173">
        <f t="shared" si="1215"/>
        <v>526</v>
      </c>
      <c r="AB173">
        <f t="shared" si="1215"/>
        <v>668</v>
      </c>
      <c r="AC173">
        <f t="shared" si="1215"/>
        <v>1298</v>
      </c>
      <c r="AD173">
        <f t="shared" si="1215"/>
        <v>1049</v>
      </c>
      <c r="AE173">
        <f t="shared" si="1215"/>
        <v>1850</v>
      </c>
      <c r="AF173">
        <f t="shared" si="1215"/>
        <v>1702</v>
      </c>
      <c r="AG173">
        <f t="shared" si="1215"/>
        <v>1063</v>
      </c>
      <c r="AH173">
        <f t="shared" si="1215"/>
        <v>876</v>
      </c>
      <c r="AI173">
        <f t="shared" si="1215"/>
        <v>1189</v>
      </c>
      <c r="AJ173">
        <f t="shared" si="1215"/>
        <v>1384</v>
      </c>
      <c r="AK173">
        <f t="shared" si="1215"/>
        <v>1422</v>
      </c>
      <c r="AL173">
        <f t="shared" si="1215"/>
        <v>1661</v>
      </c>
      <c r="AM173">
        <f t="shared" si="1215"/>
        <v>1260</v>
      </c>
      <c r="AN173">
        <f t="shared" si="1215"/>
        <v>1123</v>
      </c>
      <c r="AO173">
        <f t="shared" si="1215"/>
        <v>1380</v>
      </c>
      <c r="AP173">
        <f t="shared" si="1215"/>
        <v>1209</v>
      </c>
      <c r="AQ173">
        <f t="shared" si="1215"/>
        <v>1580</v>
      </c>
      <c r="AR173">
        <f t="shared" si="1215"/>
        <v>1684</v>
      </c>
      <c r="AS173">
        <f t="shared" si="1215"/>
        <v>1351</v>
      </c>
      <c r="AT173">
        <f t="shared" ref="F173:AY179" si="1238">+AT7-AS7</f>
        <v>1629</v>
      </c>
      <c r="AU173">
        <f t="shared" si="1238"/>
        <v>942</v>
      </c>
      <c r="AV173">
        <f t="shared" si="1238"/>
        <v>530</v>
      </c>
      <c r="AW173">
        <f t="shared" si="1238"/>
        <v>2454</v>
      </c>
      <c r="AX173">
        <f t="shared" si="1238"/>
        <v>1236</v>
      </c>
      <c r="AY173">
        <f t="shared" si="1238"/>
        <v>1329</v>
      </c>
      <c r="AZ173">
        <f t="shared" si="1216"/>
        <v>1045</v>
      </c>
      <c r="BA173">
        <f t="shared" si="1216"/>
        <v>1313</v>
      </c>
      <c r="BB173">
        <f t="shared" si="1216"/>
        <v>1487</v>
      </c>
      <c r="BC173">
        <f t="shared" si="1216"/>
        <v>973</v>
      </c>
      <c r="BD173">
        <f t="shared" si="1216"/>
        <v>933</v>
      </c>
      <c r="BE173">
        <f t="shared" si="1216"/>
        <v>908</v>
      </c>
      <c r="BF173">
        <f t="shared" si="1216"/>
        <v>1496</v>
      </c>
      <c r="BG173">
        <f t="shared" si="1216"/>
        <v>-44293</v>
      </c>
      <c r="BH173">
        <f t="shared" si="1217"/>
        <v>0</v>
      </c>
      <c r="BI173">
        <f t="shared" si="1218"/>
        <v>0</v>
      </c>
      <c r="BJ173">
        <f t="shared" si="1219"/>
        <v>0</v>
      </c>
      <c r="BK173">
        <f t="shared" si="1220"/>
        <v>0</v>
      </c>
      <c r="BL173">
        <f t="shared" si="1221"/>
        <v>0</v>
      </c>
      <c r="BM173">
        <f t="shared" si="1222"/>
        <v>0</v>
      </c>
      <c r="BN173">
        <f t="shared" si="1223"/>
        <v>0</v>
      </c>
      <c r="BO173">
        <f t="shared" si="1224"/>
        <v>0</v>
      </c>
      <c r="BP173">
        <f t="shared" si="1225"/>
        <v>0</v>
      </c>
      <c r="BQ173">
        <f t="shared" si="1226"/>
        <v>0</v>
      </c>
      <c r="BS173">
        <v>7</v>
      </c>
      <c r="BT173" s="114">
        <f ca="1">HLOOKUP(Italia!$B$170,$E$167:$BG$212,$BS173,FALSE)</f>
        <v>1496</v>
      </c>
      <c r="BU173" s="2"/>
      <c r="BV173" s="85">
        <f t="shared" ca="1" si="1227"/>
        <v>38496</v>
      </c>
      <c r="BW173" s="85">
        <f t="shared" ca="1" si="1227"/>
        <v>39983</v>
      </c>
      <c r="BX173" s="85">
        <f t="shared" ca="1" si="1227"/>
        <v>40956</v>
      </c>
      <c r="BY173" s="85">
        <f t="shared" ca="1" si="1227"/>
        <v>41889</v>
      </c>
      <c r="BZ173" s="85">
        <f t="shared" ca="1" si="1227"/>
        <v>42797</v>
      </c>
      <c r="CA173" s="85">
        <f t="shared" ca="1" si="1227"/>
        <v>44293</v>
      </c>
      <c r="CB173" s="85" t="str">
        <f t="shared" si="1231"/>
        <v>Belgium</v>
      </c>
      <c r="CC173" s="85">
        <f t="shared" ca="1" si="1232"/>
        <v>54.117144838315973</v>
      </c>
      <c r="CD173">
        <v>5.9999999999999995E-4</v>
      </c>
      <c r="CE173" s="85">
        <f t="shared" ca="1" si="1228"/>
        <v>413.48759681275305</v>
      </c>
      <c r="CF173" t="str">
        <f t="shared" si="1233"/>
        <v>Belgium</v>
      </c>
      <c r="CG173" s="85">
        <f t="shared" ca="1" si="1234"/>
        <v>33.162343294031238</v>
      </c>
      <c r="CH173" s="85" t="str">
        <f t="shared" ca="1" si="1235"/>
        <v>Sweden</v>
      </c>
      <c r="CI173" s="85">
        <f t="shared" ca="1" si="1236"/>
        <v>226.85389953214116</v>
      </c>
      <c r="CJ173" s="85" t="str">
        <f t="shared" ca="1" si="1237"/>
        <v>Netherlands</v>
      </c>
    </row>
    <row r="174" spans="1:88" x14ac:dyDescent="0.25">
      <c r="B174" t="str">
        <f t="shared" si="1229"/>
        <v>Bosnia and Herzegovina</v>
      </c>
      <c r="C174" s="85">
        <v>3760149</v>
      </c>
      <c r="E174">
        <f t="shared" si="1230"/>
        <v>0</v>
      </c>
      <c r="F174">
        <f t="shared" si="1238"/>
        <v>0</v>
      </c>
      <c r="G174">
        <f t="shared" si="1238"/>
        <v>2</v>
      </c>
      <c r="H174">
        <f t="shared" si="1238"/>
        <v>0</v>
      </c>
      <c r="I174">
        <f t="shared" si="1238"/>
        <v>0</v>
      </c>
      <c r="J174">
        <f t="shared" si="1238"/>
        <v>0</v>
      </c>
      <c r="K174">
        <f t="shared" si="1238"/>
        <v>-2</v>
      </c>
      <c r="L174">
        <f t="shared" si="1238"/>
        <v>2</v>
      </c>
      <c r="M174">
        <f t="shared" si="1238"/>
        <v>2</v>
      </c>
      <c r="N174">
        <f t="shared" si="1238"/>
        <v>0</v>
      </c>
      <c r="O174">
        <f t="shared" si="1238"/>
        <v>0</v>
      </c>
      <c r="P174">
        <f t="shared" si="1238"/>
        <v>7</v>
      </c>
      <c r="Q174">
        <f t="shared" si="1238"/>
        <v>7</v>
      </c>
      <c r="R174">
        <f t="shared" si="1238"/>
        <v>0</v>
      </c>
      <c r="S174">
        <f t="shared" si="1238"/>
        <v>1</v>
      </c>
      <c r="T174">
        <f t="shared" si="1238"/>
        <v>0</v>
      </c>
      <c r="U174">
        <f t="shared" si="1238"/>
        <v>17</v>
      </c>
      <c r="V174">
        <f t="shared" si="1238"/>
        <v>8</v>
      </c>
      <c r="W174">
        <f t="shared" si="1238"/>
        <v>0</v>
      </c>
      <c r="X174">
        <f t="shared" si="1238"/>
        <v>48</v>
      </c>
      <c r="Y174">
        <f t="shared" si="1238"/>
        <v>33</v>
      </c>
      <c r="Z174">
        <f t="shared" si="1238"/>
        <v>6</v>
      </c>
      <c r="AA174">
        <f t="shared" si="1238"/>
        <v>33</v>
      </c>
      <c r="AB174">
        <f t="shared" si="1238"/>
        <v>9</v>
      </c>
      <c r="AC174">
        <f t="shared" si="1238"/>
        <v>40</v>
      </c>
      <c r="AD174">
        <f t="shared" si="1238"/>
        <v>20</v>
      </c>
      <c r="AE174">
        <f t="shared" si="1238"/>
        <v>36</v>
      </c>
      <c r="AF174">
        <f t="shared" si="1238"/>
        <v>56</v>
      </c>
      <c r="AG174">
        <f t="shared" si="1238"/>
        <v>34</v>
      </c>
      <c r="AH174">
        <f t="shared" si="1238"/>
        <v>54</v>
      </c>
      <c r="AI174">
        <f t="shared" si="1238"/>
        <v>51</v>
      </c>
      <c r="AJ174">
        <f t="shared" si="1238"/>
        <v>57</v>
      </c>
      <c r="AK174">
        <f t="shared" si="1238"/>
        <v>65</v>
      </c>
      <c r="AL174">
        <f t="shared" si="1238"/>
        <v>46</v>
      </c>
      <c r="AM174">
        <f t="shared" si="1238"/>
        <v>30</v>
      </c>
      <c r="AN174">
        <f t="shared" si="1238"/>
        <v>33</v>
      </c>
      <c r="AO174">
        <f t="shared" si="1238"/>
        <v>86</v>
      </c>
      <c r="AP174">
        <f t="shared" si="1238"/>
        <v>35</v>
      </c>
      <c r="AQ174">
        <f t="shared" si="1238"/>
        <v>59</v>
      </c>
      <c r="AR174">
        <f t="shared" si="1238"/>
        <v>26</v>
      </c>
      <c r="AS174">
        <f t="shared" si="1238"/>
        <v>47</v>
      </c>
      <c r="AT174">
        <f t="shared" si="1238"/>
        <v>59</v>
      </c>
      <c r="AU174">
        <f t="shared" si="1238"/>
        <v>27</v>
      </c>
      <c r="AV174">
        <f t="shared" si="1238"/>
        <v>52</v>
      </c>
      <c r="AW174">
        <f t="shared" si="1238"/>
        <v>30</v>
      </c>
      <c r="AX174">
        <f t="shared" si="1238"/>
        <v>53</v>
      </c>
      <c r="AY174">
        <f t="shared" si="1238"/>
        <v>41</v>
      </c>
      <c r="AZ174">
        <f t="shared" si="1216"/>
        <v>58</v>
      </c>
      <c r="BA174">
        <f t="shared" si="1216"/>
        <v>18</v>
      </c>
      <c r="BB174">
        <f t="shared" si="1216"/>
        <v>14</v>
      </c>
      <c r="BC174">
        <f t="shared" si="1216"/>
        <v>40</v>
      </c>
      <c r="BD174">
        <f t="shared" si="1216"/>
        <v>27</v>
      </c>
      <c r="BE174">
        <f t="shared" si="1216"/>
        <v>46</v>
      </c>
      <c r="BF174">
        <f t="shared" si="1216"/>
        <v>15</v>
      </c>
      <c r="BG174">
        <f t="shared" si="1216"/>
        <v>-1428</v>
      </c>
      <c r="BH174">
        <f t="shared" si="1217"/>
        <v>0</v>
      </c>
      <c r="BI174">
        <f t="shared" si="1218"/>
        <v>0</v>
      </c>
      <c r="BJ174">
        <f t="shared" si="1219"/>
        <v>0</v>
      </c>
      <c r="BK174">
        <f t="shared" si="1220"/>
        <v>0</v>
      </c>
      <c r="BL174">
        <f t="shared" si="1221"/>
        <v>0</v>
      </c>
      <c r="BM174">
        <f t="shared" si="1222"/>
        <v>0</v>
      </c>
      <c r="BN174">
        <f t="shared" si="1223"/>
        <v>0</v>
      </c>
      <c r="BO174">
        <f t="shared" si="1224"/>
        <v>0</v>
      </c>
      <c r="BP174">
        <f t="shared" si="1225"/>
        <v>0</v>
      </c>
      <c r="BQ174">
        <f t="shared" si="1226"/>
        <v>0</v>
      </c>
      <c r="BS174">
        <v>8</v>
      </c>
      <c r="BT174" s="114">
        <f ca="1">HLOOKUP(Italia!$B$170,$E$167:$BG$212,$BS174,FALSE)</f>
        <v>15</v>
      </c>
      <c r="BU174" s="2"/>
      <c r="BV174" s="85">
        <f t="shared" ca="1" si="1227"/>
        <v>1286</v>
      </c>
      <c r="BW174" s="85">
        <f t="shared" ca="1" si="1227"/>
        <v>1300</v>
      </c>
      <c r="BX174" s="85">
        <f t="shared" ca="1" si="1227"/>
        <v>1340</v>
      </c>
      <c r="BY174" s="85">
        <f t="shared" ca="1" si="1227"/>
        <v>1367</v>
      </c>
      <c r="BZ174" s="85">
        <f t="shared" ca="1" si="1227"/>
        <v>1413</v>
      </c>
      <c r="CA174" s="85">
        <f t="shared" ca="1" si="1227"/>
        <v>1428</v>
      </c>
      <c r="CB174" s="85" t="str">
        <f t="shared" si="1231"/>
        <v>Bosnia and Herzegovina</v>
      </c>
      <c r="CC174" s="85">
        <f t="shared" ca="1" si="1232"/>
        <v>3.7771460929606779</v>
      </c>
      <c r="CD174">
        <v>6.9999999999999999E-4</v>
      </c>
      <c r="CE174" s="85">
        <f t="shared" ca="1" si="1228"/>
        <v>37.977918455970759</v>
      </c>
      <c r="CF174" t="str">
        <f t="shared" si="1233"/>
        <v>Bosnia and Herzegovina</v>
      </c>
      <c r="CG174" s="85">
        <f t="shared" ca="1" si="1234"/>
        <v>24.709398973719519</v>
      </c>
      <c r="CH174" s="85" t="str">
        <f t="shared" ca="1" si="1235"/>
        <v>Portugal</v>
      </c>
      <c r="CI174" s="85">
        <f t="shared" ca="1" si="1236"/>
        <v>217.38073662828401</v>
      </c>
      <c r="CJ174" s="85" t="str">
        <f t="shared" ca="1" si="1237"/>
        <v>Portugal</v>
      </c>
    </row>
    <row r="175" spans="1:88" x14ac:dyDescent="0.25">
      <c r="B175" t="str">
        <f t="shared" si="1229"/>
        <v>Bulgaria</v>
      </c>
      <c r="C175" s="85">
        <v>7494332</v>
      </c>
      <c r="E175">
        <f t="shared" si="1230"/>
        <v>0</v>
      </c>
      <c r="F175">
        <f t="shared" si="1238"/>
        <v>0</v>
      </c>
      <c r="G175">
        <f t="shared" si="1238"/>
        <v>0</v>
      </c>
      <c r="H175">
        <f t="shared" si="1238"/>
        <v>0</v>
      </c>
      <c r="I175">
        <f t="shared" si="1238"/>
        <v>0</v>
      </c>
      <c r="J175">
        <f t="shared" si="1238"/>
        <v>2</v>
      </c>
      <c r="K175">
        <f t="shared" si="1238"/>
        <v>2</v>
      </c>
      <c r="L175">
        <f t="shared" si="1238"/>
        <v>0</v>
      </c>
      <c r="M175">
        <f t="shared" si="1238"/>
        <v>6</v>
      </c>
      <c r="N175">
        <f t="shared" si="1238"/>
        <v>-3</v>
      </c>
      <c r="O175">
        <f t="shared" si="1238"/>
        <v>0</v>
      </c>
      <c r="P175">
        <f t="shared" si="1238"/>
        <v>0</v>
      </c>
      <c r="Q175">
        <f t="shared" si="1238"/>
        <v>36</v>
      </c>
      <c r="R175">
        <f t="shared" si="1238"/>
        <v>8</v>
      </c>
      <c r="S175">
        <f t="shared" si="1238"/>
        <v>16</v>
      </c>
      <c r="T175">
        <f t="shared" si="1238"/>
        <v>14</v>
      </c>
      <c r="U175">
        <f t="shared" si="1238"/>
        <v>11</v>
      </c>
      <c r="V175">
        <f t="shared" si="1238"/>
        <v>2</v>
      </c>
      <c r="W175">
        <f t="shared" si="1238"/>
        <v>33</v>
      </c>
      <c r="X175">
        <f t="shared" si="1238"/>
        <v>36</v>
      </c>
      <c r="Y175">
        <f t="shared" si="1238"/>
        <v>22</v>
      </c>
      <c r="Z175">
        <f t="shared" si="1238"/>
        <v>16</v>
      </c>
      <c r="AA175">
        <f t="shared" si="1238"/>
        <v>19</v>
      </c>
      <c r="AB175">
        <f t="shared" si="1238"/>
        <v>22</v>
      </c>
      <c r="AC175">
        <f t="shared" si="1238"/>
        <v>22</v>
      </c>
      <c r="AD175">
        <f t="shared" si="1238"/>
        <v>29</v>
      </c>
      <c r="AE175">
        <f t="shared" si="1238"/>
        <v>38</v>
      </c>
      <c r="AF175">
        <f t="shared" si="1238"/>
        <v>15</v>
      </c>
      <c r="AG175">
        <f t="shared" si="1238"/>
        <v>13</v>
      </c>
      <c r="AH175">
        <f t="shared" si="1238"/>
        <v>40</v>
      </c>
      <c r="AI175">
        <f t="shared" si="1238"/>
        <v>23</v>
      </c>
      <c r="AJ175">
        <f t="shared" si="1238"/>
        <v>35</v>
      </c>
      <c r="AK175">
        <f t="shared" si="1238"/>
        <v>28</v>
      </c>
      <c r="AL175">
        <f t="shared" si="1238"/>
        <v>18</v>
      </c>
      <c r="AM175">
        <f t="shared" si="1238"/>
        <v>28</v>
      </c>
      <c r="AN175">
        <f t="shared" si="1238"/>
        <v>18</v>
      </c>
      <c r="AO175">
        <f t="shared" si="1238"/>
        <v>28</v>
      </c>
      <c r="AP175">
        <f t="shared" si="1238"/>
        <v>16</v>
      </c>
      <c r="AQ175">
        <f t="shared" si="1238"/>
        <v>31</v>
      </c>
      <c r="AR175">
        <f t="shared" si="1238"/>
        <v>11</v>
      </c>
      <c r="AS175">
        <f t="shared" si="1238"/>
        <v>26</v>
      </c>
      <c r="AT175">
        <f t="shared" si="1238"/>
        <v>14</v>
      </c>
      <c r="AU175">
        <f t="shared" si="1238"/>
        <v>10</v>
      </c>
      <c r="AV175">
        <f t="shared" si="1238"/>
        <v>28</v>
      </c>
      <c r="AW175">
        <f t="shared" si="1238"/>
        <v>34</v>
      </c>
      <c r="AX175">
        <f t="shared" si="1238"/>
        <v>53</v>
      </c>
      <c r="AY175">
        <f t="shared" si="1238"/>
        <v>46</v>
      </c>
      <c r="AZ175">
        <f t="shared" si="1216"/>
        <v>32</v>
      </c>
      <c r="BA175">
        <f t="shared" si="1216"/>
        <v>37</v>
      </c>
      <c r="BB175">
        <f t="shared" si="1216"/>
        <v>14</v>
      </c>
      <c r="BC175">
        <f t="shared" si="1216"/>
        <v>46</v>
      </c>
      <c r="BD175">
        <f t="shared" si="1216"/>
        <v>49</v>
      </c>
      <c r="BE175">
        <f t="shared" si="1216"/>
        <v>73</v>
      </c>
      <c r="BF175">
        <f t="shared" si="1216"/>
        <v>91</v>
      </c>
      <c r="BG175">
        <f t="shared" si="1216"/>
        <v>-1188</v>
      </c>
      <c r="BH175">
        <f t="shared" si="1217"/>
        <v>0</v>
      </c>
      <c r="BI175">
        <f t="shared" si="1218"/>
        <v>0</v>
      </c>
      <c r="BJ175">
        <f t="shared" si="1219"/>
        <v>0</v>
      </c>
      <c r="BK175">
        <f t="shared" si="1220"/>
        <v>0</v>
      </c>
      <c r="BL175">
        <f t="shared" si="1221"/>
        <v>0</v>
      </c>
      <c r="BM175">
        <f t="shared" si="1222"/>
        <v>0</v>
      </c>
      <c r="BN175">
        <f t="shared" si="1223"/>
        <v>0</v>
      </c>
      <c r="BO175">
        <f t="shared" si="1224"/>
        <v>0</v>
      </c>
      <c r="BP175">
        <f t="shared" si="1225"/>
        <v>0</v>
      </c>
      <c r="BQ175">
        <f t="shared" si="1226"/>
        <v>0</v>
      </c>
      <c r="BS175">
        <v>9</v>
      </c>
      <c r="BT175" s="114">
        <f ca="1">HLOOKUP(Italia!$B$170,$E$167:$BG$212,$BS175,FALSE)</f>
        <v>91</v>
      </c>
      <c r="BU175" s="2"/>
      <c r="BV175" s="85">
        <f t="shared" ca="1" si="1227"/>
        <v>915</v>
      </c>
      <c r="BW175" s="85">
        <f t="shared" ca="1" si="1227"/>
        <v>929</v>
      </c>
      <c r="BX175" s="85">
        <f t="shared" ca="1" si="1227"/>
        <v>975</v>
      </c>
      <c r="BY175" s="85">
        <f t="shared" ca="1" si="1227"/>
        <v>1024</v>
      </c>
      <c r="BZ175" s="85">
        <f t="shared" ca="1" si="1227"/>
        <v>1097</v>
      </c>
      <c r="CA175" s="85">
        <f t="shared" ca="1" si="1227"/>
        <v>1188</v>
      </c>
      <c r="CB175" s="85" t="str">
        <f t="shared" si="1231"/>
        <v>Bulgaria</v>
      </c>
      <c r="CC175" s="85">
        <f t="shared" ca="1" si="1232"/>
        <v>3.6435529498292842</v>
      </c>
      <c r="CD175">
        <v>8.0000000000000004E-4</v>
      </c>
      <c r="CE175" s="85">
        <f t="shared" ca="1" si="1228"/>
        <v>15.852779869586774</v>
      </c>
      <c r="CF175" t="str">
        <f t="shared" si="1233"/>
        <v>Bulgaria</v>
      </c>
      <c r="CG175" s="85">
        <f t="shared" ca="1" si="1234"/>
        <v>24.334101207852793</v>
      </c>
      <c r="CH175" s="85" t="str">
        <f t="shared" ca="1" si="1235"/>
        <v>Russian Federation</v>
      </c>
      <c r="CI175" s="85">
        <f t="shared" ca="1" si="1236"/>
        <v>187.20969415224718</v>
      </c>
      <c r="CJ175" s="85" t="str">
        <f t="shared" ca="1" si="1237"/>
        <v>France</v>
      </c>
    </row>
    <row r="176" spans="1:88" x14ac:dyDescent="0.25">
      <c r="B176" t="str">
        <f t="shared" si="1229"/>
        <v>Croatia</v>
      </c>
      <c r="C176" s="85">
        <v>4470534</v>
      </c>
      <c r="E176">
        <f t="shared" si="1230"/>
        <v>1</v>
      </c>
      <c r="F176">
        <f t="shared" si="1238"/>
        <v>1</v>
      </c>
      <c r="G176">
        <f t="shared" si="1238"/>
        <v>0</v>
      </c>
      <c r="H176">
        <f t="shared" si="1238"/>
        <v>1</v>
      </c>
      <c r="I176">
        <f t="shared" si="1238"/>
        <v>1</v>
      </c>
      <c r="J176">
        <f t="shared" si="1238"/>
        <v>0</v>
      </c>
      <c r="K176">
        <f t="shared" si="1238"/>
        <v>0</v>
      </c>
      <c r="L176">
        <f t="shared" si="1238"/>
        <v>1</v>
      </c>
      <c r="M176">
        <f t="shared" si="1238"/>
        <v>4</v>
      </c>
      <c r="N176">
        <f t="shared" si="1238"/>
        <v>0</v>
      </c>
      <c r="O176">
        <f t="shared" si="1238"/>
        <v>0</v>
      </c>
      <c r="P176">
        <f t="shared" si="1238"/>
        <v>11</v>
      </c>
      <c r="Q176">
        <f t="shared" si="1238"/>
        <v>10</v>
      </c>
      <c r="R176">
        <f t="shared" si="1238"/>
        <v>12</v>
      </c>
      <c r="S176">
        <f t="shared" si="1238"/>
        <v>7</v>
      </c>
      <c r="T176">
        <f t="shared" si="1238"/>
        <v>9</v>
      </c>
      <c r="U176">
        <f t="shared" si="1238"/>
        <v>16</v>
      </c>
      <c r="V176">
        <f t="shared" si="1238"/>
        <v>0</v>
      </c>
      <c r="W176">
        <f t="shared" si="1238"/>
        <v>45</v>
      </c>
      <c r="X176">
        <f t="shared" si="1238"/>
        <v>80</v>
      </c>
      <c r="Y176">
        <f t="shared" si="1238"/>
        <v>29</v>
      </c>
      <c r="Z176">
        <f t="shared" si="1238"/>
        <v>71</v>
      </c>
      <c r="AA176">
        <f t="shared" si="1238"/>
        <v>76</v>
      </c>
      <c r="AB176">
        <f t="shared" si="1238"/>
        <v>36</v>
      </c>
      <c r="AC176">
        <f t="shared" si="1238"/>
        <v>77</v>
      </c>
      <c r="AD176">
        <f t="shared" si="1238"/>
        <v>91</v>
      </c>
      <c r="AE176">
        <f t="shared" si="1238"/>
        <v>71</v>
      </c>
      <c r="AF176">
        <f t="shared" si="1238"/>
        <v>56</v>
      </c>
      <c r="AG176">
        <f t="shared" si="1238"/>
        <v>77</v>
      </c>
      <c r="AH176">
        <f t="shared" si="1238"/>
        <v>77</v>
      </c>
      <c r="AI176">
        <f t="shared" si="1238"/>
        <v>96</v>
      </c>
      <c r="AJ176">
        <f t="shared" si="1238"/>
        <v>48</v>
      </c>
      <c r="AK176">
        <f t="shared" si="1238"/>
        <v>68</v>
      </c>
      <c r="AL176">
        <f t="shared" si="1238"/>
        <v>47</v>
      </c>
      <c r="AM176">
        <f t="shared" si="1238"/>
        <v>56</v>
      </c>
      <c r="AN176">
        <f t="shared" si="1238"/>
        <v>40</v>
      </c>
      <c r="AO176">
        <f t="shared" si="1238"/>
        <v>60</v>
      </c>
      <c r="AP176">
        <f t="shared" si="1238"/>
        <v>61</v>
      </c>
      <c r="AQ176">
        <f t="shared" si="1238"/>
        <v>64</v>
      </c>
      <c r="AR176">
        <f t="shared" si="1238"/>
        <v>88</v>
      </c>
      <c r="AS176">
        <f t="shared" si="1238"/>
        <v>39</v>
      </c>
      <c r="AT176">
        <f t="shared" si="1238"/>
        <v>66</v>
      </c>
      <c r="AU176">
        <f t="shared" si="1238"/>
        <v>50</v>
      </c>
      <c r="AV176">
        <f t="shared" si="1238"/>
        <v>54</v>
      </c>
      <c r="AW176">
        <f t="shared" si="1238"/>
        <v>37</v>
      </c>
      <c r="AX176">
        <f t="shared" si="1238"/>
        <v>50</v>
      </c>
      <c r="AY176">
        <f t="shared" si="1238"/>
        <v>23</v>
      </c>
      <c r="AZ176">
        <f t="shared" si="1216"/>
        <v>18</v>
      </c>
      <c r="BA176">
        <f t="shared" si="1216"/>
        <v>39</v>
      </c>
      <c r="BB176">
        <f t="shared" si="1216"/>
        <v>10</v>
      </c>
      <c r="BC176">
        <f t="shared" si="1216"/>
        <v>27</v>
      </c>
      <c r="BD176">
        <f t="shared" si="1216"/>
        <v>42</v>
      </c>
      <c r="BE176">
        <f t="shared" si="1216"/>
        <v>31</v>
      </c>
      <c r="BF176">
        <f t="shared" si="1216"/>
        <v>28</v>
      </c>
      <c r="BG176">
        <f t="shared" si="1216"/>
        <v>-2009</v>
      </c>
      <c r="BH176">
        <f t="shared" si="1217"/>
        <v>0</v>
      </c>
      <c r="BI176">
        <f t="shared" si="1218"/>
        <v>0</v>
      </c>
      <c r="BJ176">
        <f t="shared" si="1219"/>
        <v>0</v>
      </c>
      <c r="BK176">
        <f t="shared" si="1220"/>
        <v>0</v>
      </c>
      <c r="BL176">
        <f t="shared" si="1221"/>
        <v>0</v>
      </c>
      <c r="BM176">
        <f t="shared" si="1222"/>
        <v>0</v>
      </c>
      <c r="BN176">
        <f t="shared" si="1223"/>
        <v>0</v>
      </c>
      <c r="BO176">
        <f t="shared" si="1224"/>
        <v>0</v>
      </c>
      <c r="BP176">
        <f t="shared" si="1225"/>
        <v>0</v>
      </c>
      <c r="BQ176">
        <f t="shared" si="1226"/>
        <v>0</v>
      </c>
      <c r="BS176">
        <v>10</v>
      </c>
      <c r="BT176" s="114">
        <f ca="1">HLOOKUP(Italia!$B$170,$E$167:$BG$212,$BS176,FALSE)</f>
        <v>28</v>
      </c>
      <c r="BU176" s="2"/>
      <c r="BV176" s="85">
        <f t="shared" ca="1" si="1227"/>
        <v>1871</v>
      </c>
      <c r="BW176" s="85">
        <f t="shared" ca="1" si="1227"/>
        <v>1881</v>
      </c>
      <c r="BX176" s="85">
        <f t="shared" ca="1" si="1227"/>
        <v>1908</v>
      </c>
      <c r="BY176" s="85">
        <f t="shared" ca="1" si="1227"/>
        <v>1950</v>
      </c>
      <c r="BZ176" s="85">
        <f t="shared" ca="1" si="1227"/>
        <v>1981</v>
      </c>
      <c r="CA176" s="85">
        <f t="shared" ca="1" si="1227"/>
        <v>2009</v>
      </c>
      <c r="CB176" s="85" t="str">
        <f t="shared" si="1231"/>
        <v>Croatia</v>
      </c>
      <c r="CC176" s="85">
        <f t="shared" ca="1" si="1232"/>
        <v>3.0877795539861679</v>
      </c>
      <c r="CD176">
        <v>8.9999999999999998E-4</v>
      </c>
      <c r="CE176" s="85">
        <f t="shared" ca="1" si="1228"/>
        <v>44.939603072160956</v>
      </c>
      <c r="CF176" t="str">
        <f t="shared" si="1233"/>
        <v>Croatia</v>
      </c>
      <c r="CG176" s="85">
        <f t="shared" ca="1" si="1234"/>
        <v>24.09437059490099</v>
      </c>
      <c r="CH176" s="85" t="str">
        <f t="shared" ca="1" si="1235"/>
        <v>Netherlands</v>
      </c>
      <c r="CI176" s="85">
        <f t="shared" ca="1" si="1236"/>
        <v>183.0617434463378</v>
      </c>
      <c r="CJ176" s="85" t="str">
        <f t="shared" ca="1" si="1237"/>
        <v>Sweden</v>
      </c>
    </row>
    <row r="177" spans="2:88" x14ac:dyDescent="0.25">
      <c r="B177" t="str">
        <f t="shared" si="1229"/>
        <v>Czechia</v>
      </c>
      <c r="C177" s="85">
        <v>10512419</v>
      </c>
      <c r="E177">
        <f t="shared" si="1230"/>
        <v>0</v>
      </c>
      <c r="F177">
        <f t="shared" si="1238"/>
        <v>2</v>
      </c>
      <c r="G177">
        <f t="shared" si="1238"/>
        <v>0</v>
      </c>
      <c r="H177">
        <f t="shared" si="1238"/>
        <v>-5</v>
      </c>
      <c r="I177">
        <f t="shared" si="1238"/>
        <v>12</v>
      </c>
      <c r="J177">
        <f t="shared" si="1238"/>
        <v>14</v>
      </c>
      <c r="K177">
        <f t="shared" si="1238"/>
        <v>6</v>
      </c>
      <c r="L177">
        <f t="shared" si="1238"/>
        <v>6</v>
      </c>
      <c r="M177">
        <f t="shared" si="1238"/>
        <v>23</v>
      </c>
      <c r="N177">
        <f t="shared" si="1238"/>
        <v>33</v>
      </c>
      <c r="O177">
        <f t="shared" si="1238"/>
        <v>22</v>
      </c>
      <c r="P177">
        <f t="shared" si="1238"/>
        <v>34</v>
      </c>
      <c r="Q177">
        <f t="shared" si="1238"/>
        <v>64</v>
      </c>
      <c r="R177">
        <f t="shared" si="1238"/>
        <v>84</v>
      </c>
      <c r="S177">
        <f t="shared" si="1238"/>
        <v>85</v>
      </c>
      <c r="T177">
        <f t="shared" si="1238"/>
        <v>51</v>
      </c>
      <c r="U177">
        <f t="shared" si="1238"/>
        <v>88</v>
      </c>
      <c r="V177">
        <f t="shared" si="1238"/>
        <v>172</v>
      </c>
      <c r="W177">
        <f t="shared" si="1238"/>
        <v>210</v>
      </c>
      <c r="X177">
        <f t="shared" si="1238"/>
        <v>91</v>
      </c>
      <c r="Y177">
        <f t="shared" si="1238"/>
        <v>170</v>
      </c>
      <c r="Z177">
        <f t="shared" si="1238"/>
        <v>71</v>
      </c>
      <c r="AA177">
        <f t="shared" si="1238"/>
        <v>158</v>
      </c>
      <c r="AB177">
        <f t="shared" si="1238"/>
        <v>260</v>
      </c>
      <c r="AC177">
        <f t="shared" si="1238"/>
        <v>408</v>
      </c>
      <c r="AD177">
        <f t="shared" si="1238"/>
        <v>217</v>
      </c>
      <c r="AE177">
        <f t="shared" si="1238"/>
        <v>384</v>
      </c>
      <c r="AF177">
        <f t="shared" si="1238"/>
        <v>166</v>
      </c>
      <c r="AG177">
        <f t="shared" si="1238"/>
        <v>173</v>
      </c>
      <c r="AH177">
        <f t="shared" si="1238"/>
        <v>306</v>
      </c>
      <c r="AI177">
        <f t="shared" si="1238"/>
        <v>281</v>
      </c>
      <c r="AJ177">
        <f t="shared" si="1238"/>
        <v>269</v>
      </c>
      <c r="AK177">
        <f t="shared" si="1238"/>
        <v>332</v>
      </c>
      <c r="AL177">
        <f t="shared" si="1238"/>
        <v>282</v>
      </c>
      <c r="AM177">
        <f t="shared" si="1238"/>
        <v>115</v>
      </c>
      <c r="AN177">
        <f t="shared" si="1238"/>
        <v>235</v>
      </c>
      <c r="AO177">
        <f t="shared" si="1238"/>
        <v>195</v>
      </c>
      <c r="AP177">
        <f t="shared" si="1238"/>
        <v>295</v>
      </c>
      <c r="AQ177">
        <f t="shared" si="1238"/>
        <v>257</v>
      </c>
      <c r="AR177">
        <f t="shared" si="1238"/>
        <v>163</v>
      </c>
      <c r="AS177">
        <f t="shared" si="1238"/>
        <v>170</v>
      </c>
      <c r="AT177">
        <f t="shared" si="1238"/>
        <v>89</v>
      </c>
      <c r="AU177">
        <f t="shared" si="1238"/>
        <v>68</v>
      </c>
      <c r="AV177">
        <f t="shared" si="1238"/>
        <v>82</v>
      </c>
      <c r="AW177">
        <f t="shared" si="1238"/>
        <v>162</v>
      </c>
      <c r="AX177">
        <f t="shared" si="1238"/>
        <v>130</v>
      </c>
      <c r="AY177">
        <f t="shared" si="1238"/>
        <v>116</v>
      </c>
      <c r="AZ177">
        <f t="shared" si="1216"/>
        <v>105</v>
      </c>
      <c r="BA177">
        <f t="shared" si="1216"/>
        <v>133</v>
      </c>
      <c r="BB177">
        <f t="shared" si="1216"/>
        <v>127</v>
      </c>
      <c r="BC177">
        <f t="shared" si="1216"/>
        <v>127</v>
      </c>
      <c r="BD177">
        <f t="shared" si="1216"/>
        <v>95</v>
      </c>
      <c r="BE177">
        <f t="shared" si="1216"/>
        <v>52</v>
      </c>
      <c r="BF177">
        <f t="shared" si="1216"/>
        <v>85</v>
      </c>
      <c r="BG177">
        <f t="shared" si="1216"/>
        <v>-7273</v>
      </c>
      <c r="BH177">
        <f t="shared" si="1217"/>
        <v>0</v>
      </c>
      <c r="BI177">
        <f t="shared" si="1218"/>
        <v>0</v>
      </c>
      <c r="BJ177">
        <f t="shared" si="1219"/>
        <v>0</v>
      </c>
      <c r="BK177">
        <f t="shared" si="1220"/>
        <v>0</v>
      </c>
      <c r="BL177">
        <f t="shared" si="1221"/>
        <v>0</v>
      </c>
      <c r="BM177">
        <f t="shared" si="1222"/>
        <v>0</v>
      </c>
      <c r="BN177">
        <f t="shared" si="1223"/>
        <v>0</v>
      </c>
      <c r="BO177">
        <f t="shared" si="1224"/>
        <v>0</v>
      </c>
      <c r="BP177">
        <f t="shared" si="1225"/>
        <v>0</v>
      </c>
      <c r="BQ177">
        <f t="shared" si="1226"/>
        <v>0</v>
      </c>
      <c r="BS177">
        <v>11</v>
      </c>
      <c r="BT177" s="114">
        <f ca="1">HLOOKUP(Italia!$B$170,$E$167:$BG$212,$BS177,FALSE)</f>
        <v>85</v>
      </c>
      <c r="BU177" s="2"/>
      <c r="BV177" s="85">
        <f t="shared" ca="1" si="1227"/>
        <v>6787</v>
      </c>
      <c r="BW177" s="85">
        <f t="shared" ca="1" si="1227"/>
        <v>6914</v>
      </c>
      <c r="BX177" s="85">
        <f t="shared" ca="1" si="1227"/>
        <v>7041</v>
      </c>
      <c r="BY177" s="85">
        <f t="shared" ca="1" si="1227"/>
        <v>7136</v>
      </c>
      <c r="BZ177" s="85">
        <f t="shared" ca="1" si="1227"/>
        <v>7188</v>
      </c>
      <c r="CA177" s="85">
        <f t="shared" ca="1" si="1227"/>
        <v>7273</v>
      </c>
      <c r="CB177" s="85" t="str">
        <f t="shared" si="1231"/>
        <v>Czechia</v>
      </c>
      <c r="CC177" s="85">
        <f t="shared" ca="1" si="1232"/>
        <v>4.6241033979905106</v>
      </c>
      <c r="CD177">
        <v>1E-3</v>
      </c>
      <c r="CE177" s="85">
        <f t="shared" ca="1" si="1228"/>
        <v>69.185837476512305</v>
      </c>
      <c r="CF177" t="str">
        <f t="shared" si="1233"/>
        <v>Czechia</v>
      </c>
      <c r="CG177" s="85">
        <f t="shared" ca="1" si="1234"/>
        <v>19.966250329538646</v>
      </c>
      <c r="CH177" s="85" t="str">
        <f t="shared" ca="1" si="1235"/>
        <v>Israel</v>
      </c>
      <c r="CI177" s="85">
        <f t="shared" ca="1" si="1236"/>
        <v>182.79093566836065</v>
      </c>
      <c r="CJ177" s="85" t="str">
        <f t="shared" ca="1" si="1237"/>
        <v>Germany</v>
      </c>
    </row>
    <row r="178" spans="2:88" x14ac:dyDescent="0.25">
      <c r="B178" t="str">
        <f t="shared" si="1229"/>
        <v>Denmark</v>
      </c>
      <c r="C178" s="85">
        <v>5556442</v>
      </c>
      <c r="E178">
        <f t="shared" si="1230"/>
        <v>1</v>
      </c>
      <c r="F178">
        <f t="shared" si="1238"/>
        <v>3</v>
      </c>
      <c r="G178">
        <f t="shared" si="1238"/>
        <v>2</v>
      </c>
      <c r="H178">
        <f t="shared" si="1238"/>
        <v>8</v>
      </c>
      <c r="I178">
        <f t="shared" si="1238"/>
        <v>5</v>
      </c>
      <c r="J178">
        <f t="shared" si="1238"/>
        <v>8</v>
      </c>
      <c r="K178">
        <f t="shared" si="1238"/>
        <v>5</v>
      </c>
      <c r="L178">
        <f t="shared" si="1238"/>
        <v>54</v>
      </c>
      <c r="M178">
        <f t="shared" si="1238"/>
        <v>172</v>
      </c>
      <c r="N178">
        <f t="shared" si="1238"/>
        <v>353</v>
      </c>
      <c r="O178">
        <f t="shared" si="1238"/>
        <v>59</v>
      </c>
      <c r="P178">
        <f t="shared" si="1238"/>
        <v>127</v>
      </c>
      <c r="Q178">
        <f t="shared" si="1238"/>
        <v>26</v>
      </c>
      <c r="R178">
        <f t="shared" si="1238"/>
        <v>71</v>
      </c>
      <c r="S178">
        <f t="shared" si="1238"/>
        <v>62</v>
      </c>
      <c r="T178">
        <f t="shared" si="1238"/>
        <v>17</v>
      </c>
      <c r="U178">
        <f t="shared" si="1238"/>
        <v>67</v>
      </c>
      <c r="V178">
        <f t="shared" si="1238"/>
        <v>88</v>
      </c>
      <c r="W178">
        <f t="shared" si="1238"/>
        <v>123</v>
      </c>
      <c r="X178">
        <f t="shared" si="1238"/>
        <v>71</v>
      </c>
      <c r="Y178">
        <f t="shared" si="1238"/>
        <v>69</v>
      </c>
      <c r="Z178">
        <f t="shared" si="1238"/>
        <v>65</v>
      </c>
      <c r="AA178">
        <f t="shared" si="1238"/>
        <v>131</v>
      </c>
      <c r="AB178">
        <f t="shared" si="1238"/>
        <v>133</v>
      </c>
      <c r="AC178">
        <f t="shared" si="1238"/>
        <v>153</v>
      </c>
      <c r="AD178">
        <f t="shared" si="1238"/>
        <v>169</v>
      </c>
      <c r="AE178">
        <f t="shared" si="1238"/>
        <v>155</v>
      </c>
      <c r="AF178">
        <f t="shared" si="1238"/>
        <v>194</v>
      </c>
      <c r="AG178">
        <f t="shared" si="1238"/>
        <v>182</v>
      </c>
      <c r="AH178">
        <f t="shared" si="1238"/>
        <v>283</v>
      </c>
      <c r="AI178">
        <f t="shared" si="1238"/>
        <v>247</v>
      </c>
      <c r="AJ178">
        <f t="shared" si="1238"/>
        <v>279</v>
      </c>
      <c r="AK178">
        <f t="shared" si="1238"/>
        <v>371</v>
      </c>
      <c r="AL178">
        <f t="shared" si="1238"/>
        <v>320</v>
      </c>
      <c r="AM178">
        <f t="shared" si="1238"/>
        <v>292</v>
      </c>
      <c r="AN178">
        <f t="shared" si="1238"/>
        <v>312</v>
      </c>
      <c r="AO178">
        <f t="shared" si="1238"/>
        <v>390</v>
      </c>
      <c r="AP178">
        <f t="shared" si="1238"/>
        <v>331</v>
      </c>
      <c r="AQ178">
        <f t="shared" si="1238"/>
        <v>233</v>
      </c>
      <c r="AR178">
        <f t="shared" si="1238"/>
        <v>184</v>
      </c>
      <c r="AS178">
        <f t="shared" si="1238"/>
        <v>177</v>
      </c>
      <c r="AT178">
        <f t="shared" si="1238"/>
        <v>178</v>
      </c>
      <c r="AU178">
        <f t="shared" si="1238"/>
        <v>144</v>
      </c>
      <c r="AV178">
        <f t="shared" si="1238"/>
        <v>193</v>
      </c>
      <c r="AW178">
        <f t="shared" si="1238"/>
        <v>170</v>
      </c>
      <c r="AX178">
        <f t="shared" si="1238"/>
        <v>198</v>
      </c>
      <c r="AY178">
        <f t="shared" si="1238"/>
        <v>194</v>
      </c>
      <c r="AZ178">
        <f t="shared" si="1216"/>
        <v>169</v>
      </c>
      <c r="BA178">
        <f t="shared" si="1216"/>
        <v>142</v>
      </c>
      <c r="BB178">
        <f t="shared" si="1216"/>
        <v>131</v>
      </c>
      <c r="BC178">
        <f t="shared" si="1216"/>
        <v>180</v>
      </c>
      <c r="BD178">
        <f t="shared" si="1216"/>
        <v>217</v>
      </c>
      <c r="BE178">
        <f t="shared" si="1216"/>
        <v>161</v>
      </c>
      <c r="BF178">
        <f t="shared" si="1216"/>
        <v>137</v>
      </c>
      <c r="BG178">
        <f t="shared" si="1216"/>
        <v>-8210</v>
      </c>
      <c r="BH178">
        <f t="shared" si="1217"/>
        <v>0</v>
      </c>
      <c r="BI178">
        <f t="shared" si="1218"/>
        <v>0</v>
      </c>
      <c r="BJ178">
        <f t="shared" si="1219"/>
        <v>0</v>
      </c>
      <c r="BK178">
        <f t="shared" si="1220"/>
        <v>0</v>
      </c>
      <c r="BL178">
        <f t="shared" si="1221"/>
        <v>0</v>
      </c>
      <c r="BM178">
        <f t="shared" si="1222"/>
        <v>0</v>
      </c>
      <c r="BN178">
        <f t="shared" si="1223"/>
        <v>0</v>
      </c>
      <c r="BO178">
        <f t="shared" si="1224"/>
        <v>0</v>
      </c>
      <c r="BP178">
        <f t="shared" si="1225"/>
        <v>0</v>
      </c>
      <c r="BQ178">
        <f t="shared" si="1226"/>
        <v>0</v>
      </c>
      <c r="BS178">
        <v>12</v>
      </c>
      <c r="BT178" s="114">
        <f ca="1">HLOOKUP(Italia!$B$170,$E$167:$BG$212,$BS178,FALSE)</f>
        <v>137</v>
      </c>
      <c r="BU178" s="2"/>
      <c r="BV178" s="85">
        <f t="shared" ref="BV178:CA187" ca="1" si="1239">HLOOKUP(BV$167,$D$1:$BG$46,$BS178,FALSE)</f>
        <v>7384</v>
      </c>
      <c r="BW178" s="85">
        <f t="shared" ca="1" si="1239"/>
        <v>7515</v>
      </c>
      <c r="BX178" s="85">
        <f t="shared" ca="1" si="1239"/>
        <v>7695</v>
      </c>
      <c r="BY178" s="85">
        <f t="shared" ca="1" si="1239"/>
        <v>7912</v>
      </c>
      <c r="BZ178" s="85">
        <f t="shared" ca="1" si="1239"/>
        <v>8073</v>
      </c>
      <c r="CA178" s="85">
        <f t="shared" ca="1" si="1239"/>
        <v>8210</v>
      </c>
      <c r="CB178" s="85" t="str">
        <f t="shared" si="1231"/>
        <v>Denmark</v>
      </c>
      <c r="CC178" s="85">
        <f t="shared" ca="1" si="1232"/>
        <v>14.866728040389873</v>
      </c>
      <c r="CD178">
        <v>1.1000000000000001E-3</v>
      </c>
      <c r="CE178" s="85">
        <f t="shared" ca="1" si="1228"/>
        <v>147.75752398498895</v>
      </c>
      <c r="CF178" t="str">
        <f t="shared" si="1233"/>
        <v>Denmark</v>
      </c>
      <c r="CG178" s="85">
        <f t="shared" ca="1" si="1234"/>
        <v>17.860118030387209</v>
      </c>
      <c r="CH178" s="85" t="str">
        <f t="shared" ca="1" si="1235"/>
        <v>Republic of Moldova</v>
      </c>
      <c r="CI178" s="85">
        <f t="shared" ca="1" si="1236"/>
        <v>180.08608256440982</v>
      </c>
      <c r="CJ178" s="85" t="str">
        <f t="shared" ca="1" si="1237"/>
        <v>Israel</v>
      </c>
    </row>
    <row r="179" spans="2:88" x14ac:dyDescent="0.25">
      <c r="B179" t="str">
        <f t="shared" si="1229"/>
        <v>Estonia</v>
      </c>
      <c r="C179" s="85">
        <v>1341140</v>
      </c>
      <c r="E179">
        <f t="shared" si="1230"/>
        <v>0</v>
      </c>
      <c r="F179">
        <f t="shared" si="1238"/>
        <v>1</v>
      </c>
      <c r="G179">
        <f t="shared" si="1238"/>
        <v>0</v>
      </c>
      <c r="H179">
        <f t="shared" si="1238"/>
        <v>1</v>
      </c>
      <c r="I179">
        <f t="shared" si="1238"/>
        <v>7</v>
      </c>
      <c r="J179">
        <f t="shared" si="1238"/>
        <v>0</v>
      </c>
      <c r="K179">
        <f t="shared" si="1238"/>
        <v>0</v>
      </c>
      <c r="L179">
        <f t="shared" si="1238"/>
        <v>0</v>
      </c>
      <c r="M179">
        <f t="shared" si="1238"/>
        <v>3</v>
      </c>
      <c r="N179">
        <f t="shared" si="1238"/>
        <v>0</v>
      </c>
      <c r="O179">
        <f t="shared" si="1238"/>
        <v>0</v>
      </c>
      <c r="P179">
        <f t="shared" si="1238"/>
        <v>66</v>
      </c>
      <c r="Q179">
        <f t="shared" si="1238"/>
        <v>0</v>
      </c>
      <c r="R179">
        <f t="shared" si="1238"/>
        <v>126</v>
      </c>
      <c r="S179">
        <f t="shared" si="1238"/>
        <v>0</v>
      </c>
      <c r="T179">
        <f t="shared" si="1238"/>
        <v>20</v>
      </c>
      <c r="U179">
        <f t="shared" si="1238"/>
        <v>33</v>
      </c>
      <c r="V179">
        <f t="shared" si="1238"/>
        <v>9</v>
      </c>
      <c r="W179">
        <f t="shared" si="1238"/>
        <v>16</v>
      </c>
      <c r="X179">
        <f t="shared" si="1238"/>
        <v>23</v>
      </c>
      <c r="Y179">
        <f t="shared" ref="F179:AY184" si="1240">+Y13-X13</f>
        <v>20</v>
      </c>
      <c r="Z179">
        <f t="shared" si="1240"/>
        <v>26</v>
      </c>
      <c r="AA179">
        <f t="shared" si="1240"/>
        <v>17</v>
      </c>
      <c r="AB179">
        <f t="shared" si="1240"/>
        <v>35</v>
      </c>
      <c r="AC179">
        <f t="shared" si="1240"/>
        <v>134</v>
      </c>
      <c r="AD179">
        <f t="shared" si="1240"/>
        <v>37</v>
      </c>
      <c r="AE179">
        <f t="shared" si="1240"/>
        <v>65</v>
      </c>
      <c r="AF179">
        <f t="shared" si="1240"/>
        <v>39</v>
      </c>
      <c r="AG179">
        <f t="shared" si="1240"/>
        <v>36</v>
      </c>
      <c r="AH179">
        <f t="shared" si="1240"/>
        <v>30</v>
      </c>
      <c r="AI179">
        <f t="shared" si="1240"/>
        <v>34</v>
      </c>
      <c r="AJ179">
        <f t="shared" si="1240"/>
        <v>79</v>
      </c>
      <c r="AK179">
        <f t="shared" si="1240"/>
        <v>103</v>
      </c>
      <c r="AL179">
        <f t="shared" si="1240"/>
        <v>57</v>
      </c>
      <c r="AM179">
        <f t="shared" si="1240"/>
        <v>79</v>
      </c>
      <c r="AN179">
        <f t="shared" si="1240"/>
        <v>11</v>
      </c>
      <c r="AO179">
        <f t="shared" si="1240"/>
        <v>41</v>
      </c>
      <c r="AP179">
        <f t="shared" si="1240"/>
        <v>36</v>
      </c>
      <c r="AQ179">
        <f t="shared" si="1240"/>
        <v>22</v>
      </c>
      <c r="AR179">
        <f t="shared" si="1240"/>
        <v>51</v>
      </c>
      <c r="AS179">
        <f t="shared" si="1240"/>
        <v>46</v>
      </c>
      <c r="AT179">
        <f t="shared" si="1240"/>
        <v>5</v>
      </c>
      <c r="AU179">
        <f t="shared" si="1240"/>
        <v>23</v>
      </c>
      <c r="AV179">
        <f t="shared" si="1240"/>
        <v>41</v>
      </c>
      <c r="AW179">
        <f t="shared" si="1240"/>
        <v>29</v>
      </c>
      <c r="AX179">
        <f t="shared" si="1240"/>
        <v>32</v>
      </c>
      <c r="AY179">
        <f t="shared" si="1240"/>
        <v>25</v>
      </c>
      <c r="AZ179">
        <f t="shared" si="1216"/>
        <v>53</v>
      </c>
      <c r="BA179">
        <f t="shared" si="1216"/>
        <v>16</v>
      </c>
      <c r="BB179">
        <f t="shared" si="1216"/>
        <v>7</v>
      </c>
      <c r="BC179">
        <f t="shared" si="1216"/>
        <v>17</v>
      </c>
      <c r="BD179">
        <f t="shared" si="1216"/>
        <v>7</v>
      </c>
      <c r="BE179">
        <f t="shared" si="1216"/>
        <v>33</v>
      </c>
      <c r="BF179">
        <f t="shared" si="1216"/>
        <v>13</v>
      </c>
      <c r="BG179">
        <f t="shared" si="1216"/>
        <v>-1605</v>
      </c>
      <c r="BH179">
        <f t="shared" si="1217"/>
        <v>0</v>
      </c>
      <c r="BI179">
        <f t="shared" si="1218"/>
        <v>0</v>
      </c>
      <c r="BJ179">
        <f t="shared" si="1219"/>
        <v>0</v>
      </c>
      <c r="BK179">
        <f t="shared" si="1220"/>
        <v>0</v>
      </c>
      <c r="BL179">
        <f t="shared" si="1221"/>
        <v>0</v>
      </c>
      <c r="BM179">
        <f t="shared" si="1222"/>
        <v>0</v>
      </c>
      <c r="BN179">
        <f t="shared" si="1223"/>
        <v>0</v>
      </c>
      <c r="BO179">
        <f t="shared" si="1224"/>
        <v>0</v>
      </c>
      <c r="BP179">
        <f t="shared" si="1225"/>
        <v>0</v>
      </c>
      <c r="BQ179">
        <f t="shared" si="1226"/>
        <v>0</v>
      </c>
      <c r="BS179">
        <v>13</v>
      </c>
      <c r="BT179" s="114">
        <f ca="1">HLOOKUP(Italia!$B$170,$E$167:$BG$212,$BS179,FALSE)</f>
        <v>13</v>
      </c>
      <c r="BU179" s="2"/>
      <c r="BV179" s="85">
        <f t="shared" ca="1" si="1239"/>
        <v>1528</v>
      </c>
      <c r="BW179" s="85">
        <f t="shared" ca="1" si="1239"/>
        <v>1535</v>
      </c>
      <c r="BX179" s="85">
        <f t="shared" ca="1" si="1239"/>
        <v>1552</v>
      </c>
      <c r="BY179" s="85">
        <f t="shared" ca="1" si="1239"/>
        <v>1559</v>
      </c>
      <c r="BZ179" s="85">
        <f t="shared" ca="1" si="1239"/>
        <v>1592</v>
      </c>
      <c r="CA179" s="85">
        <f t="shared" ca="1" si="1239"/>
        <v>1605</v>
      </c>
      <c r="CB179" s="85" t="str">
        <f t="shared" si="1231"/>
        <v>Estonia</v>
      </c>
      <c r="CC179" s="85">
        <f t="shared" ca="1" si="1232"/>
        <v>5.7425841955351418</v>
      </c>
      <c r="CD179">
        <v>1.1999999999999999E-3</v>
      </c>
      <c r="CE179" s="85">
        <f t="shared" ca="1" si="1228"/>
        <v>119.67550693290781</v>
      </c>
      <c r="CF179" t="str">
        <f t="shared" si="1233"/>
        <v>Estonia</v>
      </c>
      <c r="CG179" s="85">
        <f t="shared" ca="1" si="1234"/>
        <v>15.421557710136097</v>
      </c>
      <c r="CH179" s="85" t="str">
        <f t="shared" ca="1" si="1235"/>
        <v>Serbia</v>
      </c>
      <c r="CI179" s="85">
        <f t="shared" ca="1" si="1236"/>
        <v>177.51081980730189</v>
      </c>
      <c r="CJ179" s="85" t="str">
        <f t="shared" ca="1" si="1237"/>
        <v>Austria</v>
      </c>
    </row>
    <row r="180" spans="2:88" x14ac:dyDescent="0.25">
      <c r="B180" t="str">
        <f t="shared" si="1229"/>
        <v>Finland</v>
      </c>
      <c r="C180" s="85">
        <v>5428130</v>
      </c>
      <c r="E180">
        <f t="shared" si="1230"/>
        <v>1</v>
      </c>
      <c r="F180">
        <f t="shared" si="1240"/>
        <v>0</v>
      </c>
      <c r="G180">
        <f t="shared" si="1240"/>
        <v>0</v>
      </c>
      <c r="H180">
        <f t="shared" si="1240"/>
        <v>5</v>
      </c>
      <c r="I180">
        <f t="shared" si="1240"/>
        <v>7</v>
      </c>
      <c r="J180">
        <f t="shared" si="1240"/>
        <v>0</v>
      </c>
      <c r="K180">
        <f t="shared" si="1240"/>
        <v>11</v>
      </c>
      <c r="L180">
        <f t="shared" si="1240"/>
        <v>10</v>
      </c>
      <c r="M180">
        <f t="shared" si="1240"/>
        <v>0</v>
      </c>
      <c r="N180">
        <f t="shared" si="1240"/>
        <v>0</v>
      </c>
      <c r="O180">
        <f t="shared" si="1240"/>
        <v>69</v>
      </c>
      <c r="P180">
        <f t="shared" si="1240"/>
        <v>0</v>
      </c>
      <c r="Q180">
        <f t="shared" si="1240"/>
        <v>101</v>
      </c>
      <c r="R180">
        <f t="shared" si="1240"/>
        <v>57</v>
      </c>
      <c r="S180">
        <f t="shared" si="1240"/>
        <v>5</v>
      </c>
      <c r="T180">
        <f t="shared" si="1240"/>
        <v>47</v>
      </c>
      <c r="U180">
        <f t="shared" si="1240"/>
        <v>40</v>
      </c>
      <c r="V180">
        <f t="shared" si="1240"/>
        <v>10</v>
      </c>
      <c r="W180">
        <f t="shared" si="1240"/>
        <v>81</v>
      </c>
      <c r="X180">
        <f t="shared" si="1240"/>
        <v>71</v>
      </c>
      <c r="Y180">
        <f t="shared" si="1240"/>
        <v>105</v>
      </c>
      <c r="Z180">
        <f t="shared" si="1240"/>
        <v>74</v>
      </c>
      <c r="AA180">
        <f t="shared" si="1240"/>
        <v>92</v>
      </c>
      <c r="AB180">
        <f t="shared" si="1240"/>
        <v>88</v>
      </c>
      <c r="AC180">
        <f t="shared" si="1240"/>
        <v>78</v>
      </c>
      <c r="AD180">
        <f t="shared" si="1240"/>
        <v>67</v>
      </c>
      <c r="AE180">
        <f t="shared" si="1240"/>
        <v>193</v>
      </c>
      <c r="AF180">
        <f t="shared" si="1240"/>
        <v>0</v>
      </c>
      <c r="AG180">
        <f t="shared" si="1240"/>
        <v>95</v>
      </c>
      <c r="AH180">
        <f t="shared" si="1240"/>
        <v>71</v>
      </c>
      <c r="AI180">
        <f t="shared" si="1240"/>
        <v>62</v>
      </c>
      <c r="AJ180">
        <f t="shared" si="1240"/>
        <v>72</v>
      </c>
      <c r="AK180">
        <f t="shared" si="1240"/>
        <v>97</v>
      </c>
      <c r="AL180">
        <f t="shared" si="1240"/>
        <v>267</v>
      </c>
      <c r="AM180">
        <f t="shared" si="1240"/>
        <v>45</v>
      </c>
      <c r="AN180">
        <f t="shared" si="1240"/>
        <v>249</v>
      </c>
      <c r="AO180">
        <f t="shared" si="1240"/>
        <v>132</v>
      </c>
      <c r="AP180">
        <f t="shared" si="1240"/>
        <v>179</v>
      </c>
      <c r="AQ180">
        <f t="shared" si="1240"/>
        <v>118</v>
      </c>
      <c r="AR180">
        <f t="shared" si="1240"/>
        <v>164</v>
      </c>
      <c r="AS180">
        <f t="shared" si="1240"/>
        <v>136</v>
      </c>
      <c r="AT180">
        <f t="shared" si="1240"/>
        <v>69</v>
      </c>
      <c r="AU180">
        <f t="shared" si="1240"/>
        <v>90</v>
      </c>
      <c r="AV180">
        <f t="shared" si="1240"/>
        <v>97</v>
      </c>
      <c r="AW180">
        <f t="shared" si="1240"/>
        <v>76</v>
      </c>
      <c r="AX180">
        <f t="shared" si="1240"/>
        <v>132</v>
      </c>
      <c r="AY180">
        <f t="shared" si="1240"/>
        <v>120</v>
      </c>
      <c r="AZ180">
        <f t="shared" si="1216"/>
        <v>192</v>
      </c>
      <c r="BA180">
        <f t="shared" si="1216"/>
        <v>102</v>
      </c>
      <c r="BB180">
        <f t="shared" si="1216"/>
        <v>85</v>
      </c>
      <c r="BC180">
        <f t="shared" si="1216"/>
        <v>146</v>
      </c>
      <c r="BD180">
        <f t="shared" si="1216"/>
        <v>115</v>
      </c>
      <c r="BE180">
        <f t="shared" si="1216"/>
        <v>155</v>
      </c>
      <c r="BF180">
        <f t="shared" si="1216"/>
        <v>111</v>
      </c>
      <c r="BG180">
        <f t="shared" si="1216"/>
        <v>-4395</v>
      </c>
      <c r="BH180">
        <f t="shared" si="1217"/>
        <v>0</v>
      </c>
      <c r="BI180">
        <f t="shared" si="1218"/>
        <v>0</v>
      </c>
      <c r="BJ180">
        <f t="shared" si="1219"/>
        <v>0</v>
      </c>
      <c r="BK180">
        <f t="shared" si="1220"/>
        <v>0</v>
      </c>
      <c r="BL180">
        <f t="shared" si="1221"/>
        <v>0</v>
      </c>
      <c r="BM180">
        <f t="shared" si="1222"/>
        <v>0</v>
      </c>
      <c r="BN180">
        <f t="shared" si="1223"/>
        <v>0</v>
      </c>
      <c r="BO180">
        <f t="shared" si="1224"/>
        <v>0</v>
      </c>
      <c r="BP180">
        <f t="shared" si="1225"/>
        <v>0</v>
      </c>
      <c r="BQ180">
        <f t="shared" si="1226"/>
        <v>0</v>
      </c>
      <c r="BS180">
        <v>14</v>
      </c>
      <c r="BT180" s="114">
        <f ca="1">HLOOKUP(Italia!$B$170,$E$167:$BG$212,$BS180,FALSE)</f>
        <v>111</v>
      </c>
      <c r="BU180" s="2"/>
      <c r="BV180" s="85">
        <f t="shared" ca="1" si="1239"/>
        <v>3783</v>
      </c>
      <c r="BW180" s="85">
        <f t="shared" ca="1" si="1239"/>
        <v>3868</v>
      </c>
      <c r="BX180" s="85">
        <f t="shared" ca="1" si="1239"/>
        <v>4014</v>
      </c>
      <c r="BY180" s="85">
        <f t="shared" ca="1" si="1239"/>
        <v>4129</v>
      </c>
      <c r="BZ180" s="85">
        <f t="shared" ca="1" si="1239"/>
        <v>4284</v>
      </c>
      <c r="CA180" s="85">
        <f t="shared" ca="1" si="1239"/>
        <v>4395</v>
      </c>
      <c r="CB180" s="85" t="str">
        <f t="shared" si="1231"/>
        <v>Finland</v>
      </c>
      <c r="CC180" s="85">
        <f t="shared" ca="1" si="1232"/>
        <v>11.275901013608738</v>
      </c>
      <c r="CD180">
        <v>1.2999999999999999E-3</v>
      </c>
      <c r="CE180" s="85">
        <f t="shared" ca="1" si="1228"/>
        <v>80.968410220278443</v>
      </c>
      <c r="CF180" t="str">
        <f t="shared" si="1233"/>
        <v>Finland</v>
      </c>
      <c r="CG180" s="85">
        <f t="shared" ca="1" si="1234"/>
        <v>15.237203332455135</v>
      </c>
      <c r="CH180" s="85" t="str">
        <f t="shared" ca="1" si="1235"/>
        <v>France</v>
      </c>
      <c r="CI180" s="85">
        <f t="shared" ca="1" si="1236"/>
        <v>147.75752398498895</v>
      </c>
      <c r="CJ180" s="85" t="str">
        <f t="shared" ca="1" si="1237"/>
        <v>Denmark</v>
      </c>
    </row>
    <row r="181" spans="2:88" x14ac:dyDescent="0.25">
      <c r="B181" t="str">
        <f t="shared" si="1229"/>
        <v>France</v>
      </c>
      <c r="C181" s="85">
        <v>64814436</v>
      </c>
      <c r="E181">
        <f t="shared" si="1230"/>
        <v>91</v>
      </c>
      <c r="F181">
        <f t="shared" si="1240"/>
        <v>21</v>
      </c>
      <c r="G181">
        <f t="shared" si="1240"/>
        <v>70</v>
      </c>
      <c r="H181">
        <f t="shared" si="1240"/>
        <v>138</v>
      </c>
      <c r="I181">
        <f t="shared" si="1240"/>
        <v>193</v>
      </c>
      <c r="J181">
        <f t="shared" si="1240"/>
        <v>93</v>
      </c>
      <c r="K181">
        <f t="shared" si="1240"/>
        <v>410</v>
      </c>
      <c r="L181">
        <f t="shared" si="1240"/>
        <v>286</v>
      </c>
      <c r="M181">
        <f t="shared" si="1240"/>
        <v>372</v>
      </c>
      <c r="N181">
        <f t="shared" si="1240"/>
        <v>495</v>
      </c>
      <c r="O181">
        <f t="shared" si="1240"/>
        <v>591</v>
      </c>
      <c r="P181">
        <f t="shared" si="1240"/>
        <v>780</v>
      </c>
      <c r="Q181">
        <f t="shared" si="1240"/>
        <v>829</v>
      </c>
      <c r="R181">
        <f t="shared" si="1240"/>
        <v>911</v>
      </c>
      <c r="S181">
        <f t="shared" si="1240"/>
        <v>1193</v>
      </c>
      <c r="T181">
        <f t="shared" si="1240"/>
        <v>1079</v>
      </c>
      <c r="U181">
        <f t="shared" si="1240"/>
        <v>1391</v>
      </c>
      <c r="V181">
        <f t="shared" si="1240"/>
        <v>1834</v>
      </c>
      <c r="W181">
        <f t="shared" si="1240"/>
        <v>1598</v>
      </c>
      <c r="X181">
        <f t="shared" si="1240"/>
        <v>1821</v>
      </c>
      <c r="Y181">
        <f t="shared" si="1240"/>
        <v>1525</v>
      </c>
      <c r="Z181">
        <f t="shared" si="1240"/>
        <v>3794</v>
      </c>
      <c r="AA181">
        <f t="shared" si="1240"/>
        <v>2410</v>
      </c>
      <c r="AB181">
        <f t="shared" si="1240"/>
        <v>2895</v>
      </c>
      <c r="AC181">
        <f t="shared" si="1240"/>
        <v>3866</v>
      </c>
      <c r="AD181">
        <f t="shared" si="1240"/>
        <v>3756</v>
      </c>
      <c r="AE181">
        <f t="shared" si="1240"/>
        <v>4603</v>
      </c>
      <c r="AF181">
        <f t="shared" si="1240"/>
        <v>2497</v>
      </c>
      <c r="AG181">
        <f t="shared" si="1240"/>
        <v>4335</v>
      </c>
      <c r="AH181">
        <f t="shared" si="1240"/>
        <v>7500</v>
      </c>
      <c r="AI181">
        <f t="shared" si="1240"/>
        <v>4784</v>
      </c>
      <c r="AJ181">
        <f t="shared" si="1240"/>
        <v>2066</v>
      </c>
      <c r="AK181">
        <f t="shared" si="1240"/>
        <v>5209</v>
      </c>
      <c r="AL181">
        <f t="shared" si="1240"/>
        <v>4221</v>
      </c>
      <c r="AM181">
        <f t="shared" si="1240"/>
        <v>1850</v>
      </c>
      <c r="AN181">
        <f t="shared" si="1240"/>
        <v>3881</v>
      </c>
      <c r="AO181">
        <f t="shared" si="1240"/>
        <v>3738</v>
      </c>
      <c r="AP181">
        <f t="shared" si="1240"/>
        <v>3869</v>
      </c>
      <c r="AQ181">
        <f t="shared" si="1240"/>
        <v>4256</v>
      </c>
      <c r="AR181">
        <f t="shared" si="1240"/>
        <v>4332</v>
      </c>
      <c r="AS181">
        <f t="shared" si="1240"/>
        <v>3104</v>
      </c>
      <c r="AT181">
        <f t="shared" si="1240"/>
        <v>1595</v>
      </c>
      <c r="AU181">
        <f t="shared" si="1240"/>
        <v>2668</v>
      </c>
      <c r="AV181">
        <f t="shared" si="1240"/>
        <v>5483</v>
      </c>
      <c r="AW181">
        <f t="shared" si="1240"/>
        <v>2622</v>
      </c>
      <c r="AX181">
        <f t="shared" si="1240"/>
        <v>2623</v>
      </c>
      <c r="AY181">
        <f t="shared" si="1240"/>
        <v>385</v>
      </c>
      <c r="AZ181">
        <f t="shared" si="1216"/>
        <v>2558</v>
      </c>
      <c r="BA181">
        <f t="shared" si="1216"/>
        <v>742</v>
      </c>
      <c r="BB181">
        <f t="shared" si="1216"/>
        <v>2050</v>
      </c>
      <c r="BC181">
        <f t="shared" si="1216"/>
        <v>2638</v>
      </c>
      <c r="BD181">
        <f t="shared" si="1216"/>
        <v>1810</v>
      </c>
      <c r="BE181">
        <f t="shared" si="1216"/>
        <v>1622</v>
      </c>
      <c r="BF181">
        <f t="shared" si="1216"/>
        <v>1755</v>
      </c>
      <c r="BG181">
        <f t="shared" si="1216"/>
        <v>-121338</v>
      </c>
      <c r="BH181">
        <f t="shared" si="1217"/>
        <v>0</v>
      </c>
      <c r="BI181">
        <f t="shared" si="1218"/>
        <v>0</v>
      </c>
      <c r="BJ181">
        <f t="shared" si="1219"/>
        <v>0</v>
      </c>
      <c r="BK181">
        <f t="shared" si="1220"/>
        <v>0</v>
      </c>
      <c r="BL181">
        <f t="shared" si="1221"/>
        <v>0</v>
      </c>
      <c r="BM181">
        <f t="shared" si="1222"/>
        <v>0</v>
      </c>
      <c r="BN181">
        <f t="shared" si="1223"/>
        <v>0</v>
      </c>
      <c r="BO181">
        <f t="shared" si="1224"/>
        <v>0</v>
      </c>
      <c r="BP181">
        <f t="shared" si="1225"/>
        <v>0</v>
      </c>
      <c r="BQ181">
        <f t="shared" si="1226"/>
        <v>0</v>
      </c>
      <c r="BS181">
        <v>15</v>
      </c>
      <c r="BT181" s="114">
        <f ca="1">HLOOKUP(Italia!$B$170,$E$167:$BG$212,$BS181,FALSE)</f>
        <v>1755</v>
      </c>
      <c r="BU181" s="2"/>
      <c r="BV181" s="85">
        <f t="shared" ca="1" si="1239"/>
        <v>111463</v>
      </c>
      <c r="BW181" s="85">
        <f t="shared" ca="1" si="1239"/>
        <v>113513</v>
      </c>
      <c r="BX181" s="85">
        <f t="shared" ca="1" si="1239"/>
        <v>116151</v>
      </c>
      <c r="BY181" s="85">
        <f t="shared" ca="1" si="1239"/>
        <v>117961</v>
      </c>
      <c r="BZ181" s="85">
        <f t="shared" ca="1" si="1239"/>
        <v>119583</v>
      </c>
      <c r="CA181" s="85">
        <f t="shared" ca="1" si="1239"/>
        <v>121338</v>
      </c>
      <c r="CB181" s="85" t="str">
        <f t="shared" si="1231"/>
        <v>France</v>
      </c>
      <c r="CC181" s="85">
        <f t="shared" ca="1" si="1232"/>
        <v>15.237203332455135</v>
      </c>
      <c r="CD181">
        <v>1.4E-3</v>
      </c>
      <c r="CE181" s="85">
        <f t="shared" ca="1" si="1228"/>
        <v>187.20969415224718</v>
      </c>
      <c r="CF181" t="str">
        <f t="shared" si="1233"/>
        <v>France</v>
      </c>
      <c r="CG181" s="85">
        <f t="shared" ca="1" si="1234"/>
        <v>14.866728040389873</v>
      </c>
      <c r="CH181" s="85" t="str">
        <f t="shared" ca="1" si="1235"/>
        <v>Denmark</v>
      </c>
      <c r="CI181" s="85">
        <f t="shared" ca="1" si="1236"/>
        <v>146.65208749247256</v>
      </c>
      <c r="CJ181" s="85" t="str">
        <f t="shared" ca="1" si="1237"/>
        <v>Norway</v>
      </c>
    </row>
    <row r="182" spans="2:88" x14ac:dyDescent="0.25">
      <c r="B182" t="str">
        <f t="shared" si="1229"/>
        <v>Georgia</v>
      </c>
      <c r="C182" s="85">
        <v>4352244</v>
      </c>
      <c r="E182">
        <f t="shared" si="1230"/>
        <v>0</v>
      </c>
      <c r="F182">
        <f t="shared" si="1240"/>
        <v>0</v>
      </c>
      <c r="G182">
        <f t="shared" si="1240"/>
        <v>0</v>
      </c>
      <c r="H182">
        <f t="shared" si="1240"/>
        <v>6</v>
      </c>
      <c r="I182">
        <f t="shared" si="1240"/>
        <v>0</v>
      </c>
      <c r="J182">
        <f t="shared" si="1240"/>
        <v>3</v>
      </c>
      <c r="K182">
        <f t="shared" si="1240"/>
        <v>1</v>
      </c>
      <c r="L182">
        <f t="shared" si="1240"/>
        <v>2</v>
      </c>
      <c r="M182">
        <f t="shared" si="1240"/>
        <v>8</v>
      </c>
      <c r="N182">
        <f t="shared" si="1240"/>
        <v>0</v>
      </c>
      <c r="O182">
        <f t="shared" si="1240"/>
        <v>2</v>
      </c>
      <c r="P182">
        <f t="shared" si="1240"/>
        <v>0</v>
      </c>
      <c r="Q182">
        <f t="shared" si="1240"/>
        <v>5</v>
      </c>
      <c r="R182">
        <f t="shared" si="1240"/>
        <v>3</v>
      </c>
      <c r="S182">
        <f t="shared" si="1240"/>
        <v>0</v>
      </c>
      <c r="T182">
        <f t="shared" si="1240"/>
        <v>1</v>
      </c>
      <c r="U182">
        <f t="shared" si="1240"/>
        <v>4</v>
      </c>
      <c r="V182">
        <f t="shared" si="1240"/>
        <v>0</v>
      </c>
      <c r="W182">
        <f t="shared" si="1240"/>
        <v>5</v>
      </c>
      <c r="X182">
        <f t="shared" si="1240"/>
        <v>6</v>
      </c>
      <c r="Y182">
        <f t="shared" si="1240"/>
        <v>5</v>
      </c>
      <c r="Z182">
        <f t="shared" si="1240"/>
        <v>13</v>
      </c>
      <c r="AA182">
        <f t="shared" si="1240"/>
        <v>6</v>
      </c>
      <c r="AB182">
        <f t="shared" si="1240"/>
        <v>4</v>
      </c>
      <c r="AC182">
        <f t="shared" si="1240"/>
        <v>4</v>
      </c>
      <c r="AD182">
        <f t="shared" si="1240"/>
        <v>4</v>
      </c>
      <c r="AE182">
        <f t="shared" si="1240"/>
        <v>5</v>
      </c>
      <c r="AF182">
        <f t="shared" si="1240"/>
        <v>8</v>
      </c>
      <c r="AG182">
        <f t="shared" si="1240"/>
        <v>5</v>
      </c>
      <c r="AH182">
        <f t="shared" si="1240"/>
        <v>12</v>
      </c>
      <c r="AI182">
        <f t="shared" si="1240"/>
        <v>6</v>
      </c>
      <c r="AJ182">
        <f t="shared" si="1240"/>
        <v>27</v>
      </c>
      <c r="AK182">
        <f t="shared" si="1240"/>
        <v>9</v>
      </c>
      <c r="AL182">
        <f t="shared" si="1240"/>
        <v>13</v>
      </c>
      <c r="AM182">
        <f t="shared" si="1240"/>
        <v>18</v>
      </c>
      <c r="AN182">
        <f t="shared" si="1240"/>
        <v>7</v>
      </c>
      <c r="AO182">
        <f t="shared" si="1240"/>
        <v>13</v>
      </c>
      <c r="AP182">
        <f t="shared" si="1240"/>
        <v>6</v>
      </c>
      <c r="AQ182">
        <f t="shared" si="1240"/>
        <v>16</v>
      </c>
      <c r="AR182">
        <f t="shared" si="1240"/>
        <v>3</v>
      </c>
      <c r="AS182">
        <f t="shared" si="1240"/>
        <v>19</v>
      </c>
      <c r="AT182">
        <f t="shared" si="1240"/>
        <v>14</v>
      </c>
      <c r="AU182">
        <f t="shared" si="1240"/>
        <v>30</v>
      </c>
      <c r="AV182">
        <f t="shared" si="1240"/>
        <v>10</v>
      </c>
      <c r="AW182">
        <f t="shared" si="1240"/>
        <v>30</v>
      </c>
      <c r="AX182">
        <f t="shared" si="1240"/>
        <v>34</v>
      </c>
      <c r="AY182">
        <f t="shared" si="1240"/>
        <v>15</v>
      </c>
      <c r="AZ182">
        <f t="shared" si="1216"/>
        <v>9</v>
      </c>
      <c r="BA182">
        <f t="shared" si="1216"/>
        <v>5</v>
      </c>
      <c r="BB182">
        <f t="shared" si="1216"/>
        <v>9</v>
      </c>
      <c r="BC182">
        <f t="shared" si="1216"/>
        <v>3</v>
      </c>
      <c r="BD182">
        <f t="shared" si="1216"/>
        <v>9</v>
      </c>
      <c r="BE182">
        <f t="shared" si="1216"/>
        <v>11</v>
      </c>
      <c r="BF182">
        <f t="shared" si="1216"/>
        <v>25</v>
      </c>
      <c r="BG182">
        <f t="shared" si="1216"/>
        <v>-456</v>
      </c>
      <c r="BH182">
        <f t="shared" si="1217"/>
        <v>0</v>
      </c>
      <c r="BI182">
        <f t="shared" si="1218"/>
        <v>0</v>
      </c>
      <c r="BJ182">
        <f t="shared" si="1219"/>
        <v>0</v>
      </c>
      <c r="BK182">
        <f t="shared" si="1220"/>
        <v>0</v>
      </c>
      <c r="BL182">
        <f t="shared" si="1221"/>
        <v>0</v>
      </c>
      <c r="BM182">
        <f t="shared" si="1222"/>
        <v>0</v>
      </c>
      <c r="BN182">
        <f t="shared" si="1223"/>
        <v>0</v>
      </c>
      <c r="BO182">
        <f t="shared" si="1224"/>
        <v>0</v>
      </c>
      <c r="BP182">
        <f t="shared" si="1225"/>
        <v>0</v>
      </c>
      <c r="BQ182">
        <f t="shared" si="1226"/>
        <v>0</v>
      </c>
      <c r="BS182">
        <v>16</v>
      </c>
      <c r="BT182" s="114">
        <f ca="1">HLOOKUP(Italia!$B$170,$E$167:$BG$212,$BS182,FALSE)</f>
        <v>25</v>
      </c>
      <c r="BU182" s="2"/>
      <c r="BV182" s="85">
        <f t="shared" ca="1" si="1239"/>
        <v>399</v>
      </c>
      <c r="BW182" s="85">
        <f t="shared" ca="1" si="1239"/>
        <v>408</v>
      </c>
      <c r="BX182" s="85">
        <f t="shared" ca="1" si="1239"/>
        <v>411</v>
      </c>
      <c r="BY182" s="85">
        <f t="shared" ca="1" si="1239"/>
        <v>420</v>
      </c>
      <c r="BZ182" s="85">
        <f t="shared" ca="1" si="1239"/>
        <v>431</v>
      </c>
      <c r="CA182" s="85">
        <f t="shared" ca="1" si="1239"/>
        <v>456</v>
      </c>
      <c r="CB182" s="85" t="str">
        <f t="shared" si="1231"/>
        <v>Georgia</v>
      </c>
      <c r="CC182" s="85">
        <f t="shared" ca="1" si="1232"/>
        <v>1.311169218913278</v>
      </c>
      <c r="CD182">
        <v>1.5E-3</v>
      </c>
      <c r="CE182" s="85">
        <f t="shared" ca="1" si="1228"/>
        <v>10.478853751306223</v>
      </c>
      <c r="CF182" t="str">
        <f t="shared" si="1233"/>
        <v>Georgia</v>
      </c>
      <c r="CG182" s="85">
        <f t="shared" ca="1" si="1234"/>
        <v>12.911176272357093</v>
      </c>
      <c r="CH182" s="85" t="str">
        <f t="shared" ca="1" si="1235"/>
        <v>Germany</v>
      </c>
      <c r="CI182" s="85">
        <f t="shared" ca="1" si="1236"/>
        <v>119.67550693290781</v>
      </c>
      <c r="CJ182" s="85" t="str">
        <f t="shared" ca="1" si="1237"/>
        <v>Estonia</v>
      </c>
    </row>
    <row r="183" spans="2:88" x14ac:dyDescent="0.25">
      <c r="B183" t="str">
        <f t="shared" si="1229"/>
        <v>Germany</v>
      </c>
      <c r="C183" s="85">
        <v>83395456</v>
      </c>
      <c r="E183">
        <f t="shared" si="1230"/>
        <v>28</v>
      </c>
      <c r="F183">
        <f t="shared" si="1240"/>
        <v>39</v>
      </c>
      <c r="G183">
        <f t="shared" si="1240"/>
        <v>66</v>
      </c>
      <c r="H183">
        <f t="shared" si="1240"/>
        <v>272</v>
      </c>
      <c r="I183">
        <f t="shared" si="1240"/>
        <v>105</v>
      </c>
      <c r="J183">
        <f t="shared" si="1240"/>
        <v>156</v>
      </c>
      <c r="K183">
        <f t="shared" si="1240"/>
        <v>317</v>
      </c>
      <c r="L183">
        <f t="shared" si="1240"/>
        <v>27</v>
      </c>
      <c r="M183">
        <f t="shared" si="1240"/>
        <v>157</v>
      </c>
      <c r="N183">
        <f t="shared" si="1240"/>
        <v>271</v>
      </c>
      <c r="O183">
        <f t="shared" si="1240"/>
        <v>802</v>
      </c>
      <c r="P183">
        <f t="shared" si="1240"/>
        <v>693</v>
      </c>
      <c r="Q183">
        <f t="shared" si="1240"/>
        <v>733</v>
      </c>
      <c r="R183">
        <f t="shared" si="1240"/>
        <v>1043</v>
      </c>
      <c r="S183">
        <f t="shared" si="1240"/>
        <v>1174</v>
      </c>
      <c r="T183">
        <f t="shared" si="1240"/>
        <v>1144</v>
      </c>
      <c r="U183">
        <f t="shared" si="1240"/>
        <v>1042</v>
      </c>
      <c r="V183">
        <f t="shared" si="1240"/>
        <v>2801</v>
      </c>
      <c r="W183">
        <f t="shared" si="1240"/>
        <v>7324</v>
      </c>
      <c r="X183">
        <f t="shared" si="1240"/>
        <v>3140</v>
      </c>
      <c r="Y183">
        <f t="shared" si="1240"/>
        <v>3311</v>
      </c>
      <c r="Z183">
        <f t="shared" si="1240"/>
        <v>4438</v>
      </c>
      <c r="AA183">
        <f t="shared" si="1240"/>
        <v>2342</v>
      </c>
      <c r="AB183">
        <f t="shared" si="1240"/>
        <v>4954</v>
      </c>
      <c r="AC183">
        <f t="shared" si="1240"/>
        <v>5780</v>
      </c>
      <c r="AD183">
        <f t="shared" si="1240"/>
        <v>6294</v>
      </c>
      <c r="AE183">
        <f t="shared" si="1240"/>
        <v>3965</v>
      </c>
      <c r="AF183">
        <f t="shared" si="1240"/>
        <v>4751</v>
      </c>
      <c r="AG183">
        <f t="shared" si="1240"/>
        <v>4615</v>
      </c>
      <c r="AH183">
        <f t="shared" si="1240"/>
        <v>5453</v>
      </c>
      <c r="AI183">
        <f t="shared" si="1240"/>
        <v>6156</v>
      </c>
      <c r="AJ183">
        <f t="shared" si="1240"/>
        <v>6174</v>
      </c>
      <c r="AK183">
        <f t="shared" si="1240"/>
        <v>6082</v>
      </c>
      <c r="AL183">
        <f t="shared" si="1240"/>
        <v>5936</v>
      </c>
      <c r="AM183">
        <f t="shared" si="1240"/>
        <v>3677</v>
      </c>
      <c r="AN183">
        <f t="shared" si="1240"/>
        <v>3834</v>
      </c>
      <c r="AO183">
        <f t="shared" si="1240"/>
        <v>4003</v>
      </c>
      <c r="AP183">
        <f t="shared" si="1240"/>
        <v>4974</v>
      </c>
      <c r="AQ183">
        <f t="shared" si="1240"/>
        <v>5323</v>
      </c>
      <c r="AR183">
        <f t="shared" si="1240"/>
        <v>4133</v>
      </c>
      <c r="AS183">
        <f t="shared" si="1240"/>
        <v>2821</v>
      </c>
      <c r="AT183">
        <f t="shared" si="1240"/>
        <v>2537</v>
      </c>
      <c r="AU183">
        <f t="shared" si="1240"/>
        <v>2082</v>
      </c>
      <c r="AV183">
        <f t="shared" si="1240"/>
        <v>2486</v>
      </c>
      <c r="AW183">
        <f t="shared" si="1240"/>
        <v>2866</v>
      </c>
      <c r="AX183">
        <f t="shared" si="1240"/>
        <v>3380</v>
      </c>
      <c r="AY183">
        <f t="shared" si="1240"/>
        <v>3609</v>
      </c>
      <c r="AZ183">
        <f t="shared" si="1216"/>
        <v>2458</v>
      </c>
      <c r="BA183">
        <f t="shared" si="1216"/>
        <v>1775</v>
      </c>
      <c r="BB183">
        <f t="shared" si="1216"/>
        <v>1785</v>
      </c>
      <c r="BC183">
        <f t="shared" si="1216"/>
        <v>2237</v>
      </c>
      <c r="BD183">
        <f t="shared" si="1216"/>
        <v>2352</v>
      </c>
      <c r="BE183">
        <f t="shared" si="1216"/>
        <v>2337</v>
      </c>
      <c r="BF183">
        <f t="shared" si="1216"/>
        <v>2055</v>
      </c>
      <c r="BG183">
        <f t="shared" si="1216"/>
        <v>-152438</v>
      </c>
      <c r="BH183">
        <f t="shared" si="1217"/>
        <v>0</v>
      </c>
      <c r="BI183">
        <f t="shared" si="1218"/>
        <v>0</v>
      </c>
      <c r="BJ183">
        <f t="shared" si="1219"/>
        <v>0</v>
      </c>
      <c r="BK183">
        <f t="shared" si="1220"/>
        <v>0</v>
      </c>
      <c r="BL183">
        <f t="shared" si="1221"/>
        <v>0</v>
      </c>
      <c r="BM183">
        <f t="shared" si="1222"/>
        <v>0</v>
      </c>
      <c r="BN183">
        <f t="shared" si="1223"/>
        <v>0</v>
      </c>
      <c r="BO183">
        <f t="shared" si="1224"/>
        <v>0</v>
      </c>
      <c r="BP183">
        <f t="shared" si="1225"/>
        <v>0</v>
      </c>
      <c r="BQ183">
        <f t="shared" si="1226"/>
        <v>0</v>
      </c>
      <c r="BS183">
        <v>17</v>
      </c>
      <c r="BT183" s="114">
        <f ca="1">HLOOKUP(Italia!$B$170,$E$167:$BG$212,$BS183,FALSE)</f>
        <v>2055</v>
      </c>
      <c r="BU183" s="2"/>
      <c r="BV183" s="85">
        <f t="shared" ca="1" si="1239"/>
        <v>141672</v>
      </c>
      <c r="BW183" s="85">
        <f t="shared" ca="1" si="1239"/>
        <v>143457</v>
      </c>
      <c r="BX183" s="85">
        <f t="shared" ca="1" si="1239"/>
        <v>145694</v>
      </c>
      <c r="BY183" s="85">
        <f t="shared" ca="1" si="1239"/>
        <v>148046</v>
      </c>
      <c r="BZ183" s="85">
        <f t="shared" ca="1" si="1239"/>
        <v>150383</v>
      </c>
      <c r="CA183" s="85">
        <f t="shared" ca="1" si="1239"/>
        <v>152438</v>
      </c>
      <c r="CB183" s="85" t="str">
        <f t="shared" si="1231"/>
        <v>Germany</v>
      </c>
      <c r="CC183" s="85">
        <f t="shared" ca="1" si="1232"/>
        <v>12.911176272357093</v>
      </c>
      <c r="CD183">
        <v>1.6000000000000001E-3</v>
      </c>
      <c r="CE183" s="85">
        <f t="shared" ca="1" si="1228"/>
        <v>182.79093566836065</v>
      </c>
      <c r="CF183" t="str">
        <f t="shared" si="1233"/>
        <v>Germany</v>
      </c>
      <c r="CG183" s="85">
        <f t="shared" ca="1" si="1234"/>
        <v>11.485876786873996</v>
      </c>
      <c r="CH183" s="85" t="str">
        <f t="shared" ca="1" si="1235"/>
        <v>Switzerland</v>
      </c>
      <c r="CI183" s="85">
        <f t="shared" ca="1" si="1236"/>
        <v>99.034770768196054</v>
      </c>
      <c r="CJ183" s="85" t="str">
        <f t="shared" ca="1" si="1237"/>
        <v>Serbia</v>
      </c>
    </row>
    <row r="184" spans="2:88" x14ac:dyDescent="0.25">
      <c r="B184" t="str">
        <f t="shared" si="1229"/>
        <v>Greece</v>
      </c>
      <c r="C184" s="85">
        <v>11295002</v>
      </c>
      <c r="E184">
        <f t="shared" si="1230"/>
        <v>0</v>
      </c>
      <c r="F184">
        <f t="shared" si="1240"/>
        <v>0</v>
      </c>
      <c r="G184">
        <f t="shared" si="1240"/>
        <v>2</v>
      </c>
      <c r="H184">
        <f t="shared" si="1240"/>
        <v>23</v>
      </c>
      <c r="I184">
        <f t="shared" si="1240"/>
        <v>0</v>
      </c>
      <c r="J184">
        <f t="shared" si="1240"/>
        <v>34</v>
      </c>
      <c r="K184">
        <f t="shared" si="1240"/>
        <v>7</v>
      </c>
      <c r="L184">
        <f t="shared" si="1240"/>
        <v>0</v>
      </c>
      <c r="M184">
        <f t="shared" si="1240"/>
        <v>16</v>
      </c>
      <c r="N184">
        <f t="shared" si="1240"/>
        <v>9</v>
      </c>
      <c r="O184">
        <f t="shared" si="1240"/>
        <v>0</v>
      </c>
      <c r="P184">
        <f t="shared" si="1240"/>
        <v>0</v>
      </c>
      <c r="Q184">
        <f t="shared" si="1240"/>
        <v>130</v>
      </c>
      <c r="R184">
        <f t="shared" si="1240"/>
        <v>103</v>
      </c>
      <c r="S184">
        <f t="shared" si="1240"/>
        <v>0</v>
      </c>
      <c r="T184">
        <f t="shared" si="1240"/>
        <v>56</v>
      </c>
      <c r="U184">
        <f t="shared" si="1240"/>
        <v>31</v>
      </c>
      <c r="V184">
        <f t="shared" si="1240"/>
        <v>0</v>
      </c>
      <c r="W184">
        <f t="shared" si="1240"/>
        <v>77</v>
      </c>
      <c r="X184">
        <f t="shared" si="1240"/>
        <v>35</v>
      </c>
      <c r="Y184">
        <f t="shared" si="1240"/>
        <v>94</v>
      </c>
      <c r="Z184">
        <f t="shared" si="1240"/>
        <v>71</v>
      </c>
      <c r="AA184">
        <f t="shared" si="1240"/>
        <v>48</v>
      </c>
      <c r="AB184">
        <f t="shared" si="1240"/>
        <v>78</v>
      </c>
      <c r="AC184">
        <f t="shared" si="1240"/>
        <v>71</v>
      </c>
      <c r="AD184">
        <f t="shared" si="1240"/>
        <v>74</v>
      </c>
      <c r="AE184">
        <f t="shared" si="1240"/>
        <v>95</v>
      </c>
      <c r="AF184">
        <f t="shared" si="1240"/>
        <v>95</v>
      </c>
      <c r="AG184">
        <f t="shared" si="1240"/>
        <v>56</v>
      </c>
      <c r="AH184">
        <f t="shared" si="1240"/>
        <v>102</v>
      </c>
      <c r="AI184">
        <f t="shared" si="1240"/>
        <v>61</v>
      </c>
      <c r="AJ184">
        <f t="shared" si="1240"/>
        <v>139</v>
      </c>
      <c r="AK184">
        <f t="shared" si="1240"/>
        <v>99</v>
      </c>
      <c r="AL184">
        <f t="shared" si="1240"/>
        <v>60</v>
      </c>
      <c r="AM184">
        <f t="shared" si="1240"/>
        <v>62</v>
      </c>
      <c r="AN184">
        <f t="shared" si="1240"/>
        <v>20</v>
      </c>
      <c r="AO184">
        <f t="shared" si="1240"/>
        <v>77</v>
      </c>
      <c r="AP184">
        <f t="shared" si="1240"/>
        <v>52</v>
      </c>
      <c r="AQ184">
        <f t="shared" si="1240"/>
        <v>71</v>
      </c>
      <c r="AR184">
        <f t="shared" si="1240"/>
        <v>56</v>
      </c>
      <c r="AS184">
        <f t="shared" si="1240"/>
        <v>70</v>
      </c>
      <c r="AT184">
        <f t="shared" si="1240"/>
        <v>33</v>
      </c>
      <c r="AU184">
        <f t="shared" si="1240"/>
        <v>31</v>
      </c>
      <c r="AV184">
        <f t="shared" si="1240"/>
        <v>25</v>
      </c>
      <c r="AW184">
        <f t="shared" si="1240"/>
        <v>22</v>
      </c>
      <c r="AX184">
        <f t="shared" ref="F184:AY190" si="1241">+AX18-AW18</f>
        <v>15</v>
      </c>
      <c r="AY184">
        <f t="shared" si="1241"/>
        <v>0</v>
      </c>
      <c r="AZ184">
        <f t="shared" ref="AZ184:BG199" si="1242">+AZ18-AY18</f>
        <v>0</v>
      </c>
      <c r="BA184">
        <f t="shared" si="1242"/>
        <v>28</v>
      </c>
      <c r="BB184">
        <f t="shared" si="1242"/>
        <v>10</v>
      </c>
      <c r="BC184">
        <f t="shared" si="1242"/>
        <v>156</v>
      </c>
      <c r="BD184">
        <f t="shared" si="1242"/>
        <v>7</v>
      </c>
      <c r="BE184">
        <f t="shared" si="1242"/>
        <v>55</v>
      </c>
      <c r="BF184">
        <f t="shared" si="1242"/>
        <v>27</v>
      </c>
      <c r="BG184">
        <f t="shared" si="1242"/>
        <v>-2490</v>
      </c>
      <c r="BH184">
        <f t="shared" si="1217"/>
        <v>0</v>
      </c>
      <c r="BI184">
        <f t="shared" si="1218"/>
        <v>0</v>
      </c>
      <c r="BJ184">
        <f t="shared" si="1219"/>
        <v>0</v>
      </c>
      <c r="BK184">
        <f t="shared" si="1220"/>
        <v>0</v>
      </c>
      <c r="BL184">
        <f t="shared" si="1221"/>
        <v>0</v>
      </c>
      <c r="BM184">
        <f t="shared" si="1222"/>
        <v>0</v>
      </c>
      <c r="BN184">
        <f t="shared" si="1223"/>
        <v>0</v>
      </c>
      <c r="BO184">
        <f t="shared" si="1224"/>
        <v>0</v>
      </c>
      <c r="BP184">
        <f t="shared" si="1225"/>
        <v>0</v>
      </c>
      <c r="BQ184">
        <f t="shared" si="1226"/>
        <v>0</v>
      </c>
      <c r="BS184">
        <v>18</v>
      </c>
      <c r="BT184" s="114">
        <f ca="1">HLOOKUP(Italia!$B$170,$E$167:$BG$212,$BS184,FALSE)</f>
        <v>27</v>
      </c>
      <c r="BU184" s="2"/>
      <c r="BV184" s="85">
        <f t="shared" ca="1" si="1239"/>
        <v>2235</v>
      </c>
      <c r="BW184" s="85">
        <f t="shared" ca="1" si="1239"/>
        <v>2245</v>
      </c>
      <c r="BX184" s="85">
        <f t="shared" ca="1" si="1239"/>
        <v>2401</v>
      </c>
      <c r="BY184" s="85">
        <f t="shared" ca="1" si="1239"/>
        <v>2408</v>
      </c>
      <c r="BZ184" s="85">
        <f t="shared" ca="1" si="1239"/>
        <v>2463</v>
      </c>
      <c r="CA184" s="85">
        <f t="shared" ca="1" si="1239"/>
        <v>2490</v>
      </c>
      <c r="CB184" s="85" t="str">
        <f t="shared" si="1231"/>
        <v>Greece</v>
      </c>
      <c r="CC184" s="85">
        <f t="shared" ca="1" si="1232"/>
        <v>2.259335722419527</v>
      </c>
      <c r="CD184">
        <v>1.6999999999999999E-3</v>
      </c>
      <c r="CE184" s="85">
        <f t="shared" ca="1" si="1228"/>
        <v>22.046848818920086</v>
      </c>
      <c r="CF184" t="str">
        <f t="shared" si="1233"/>
        <v>Greece</v>
      </c>
      <c r="CG184" s="85">
        <f t="shared" ca="1" si="1234"/>
        <v>11.275901013608738</v>
      </c>
      <c r="CH184" s="85" t="str">
        <f t="shared" ca="1" si="1235"/>
        <v>Finland</v>
      </c>
      <c r="CI184" s="85">
        <f t="shared" ca="1" si="1236"/>
        <v>91.429526407491664</v>
      </c>
      <c r="CJ184" s="85" t="str">
        <f t="shared" ca="1" si="1237"/>
        <v>Belarus</v>
      </c>
    </row>
    <row r="185" spans="2:88" x14ac:dyDescent="0.25">
      <c r="B185" t="str">
        <f t="shared" si="1229"/>
        <v>Holy See</v>
      </c>
      <c r="C185" s="85">
        <v>836</v>
      </c>
      <c r="E185">
        <f t="shared" si="1230"/>
        <v>0</v>
      </c>
      <c r="F185">
        <f t="shared" si="1241"/>
        <v>0</v>
      </c>
      <c r="G185">
        <f t="shared" si="1241"/>
        <v>0</v>
      </c>
      <c r="H185">
        <f t="shared" si="1241"/>
        <v>0</v>
      </c>
      <c r="I185">
        <f t="shared" si="1241"/>
        <v>1</v>
      </c>
      <c r="J185">
        <f t="shared" si="1241"/>
        <v>0</v>
      </c>
      <c r="K185">
        <f t="shared" si="1241"/>
        <v>0</v>
      </c>
      <c r="L185">
        <f t="shared" si="1241"/>
        <v>0</v>
      </c>
      <c r="M185">
        <f t="shared" si="1241"/>
        <v>0</v>
      </c>
      <c r="N185">
        <f t="shared" si="1241"/>
        <v>0</v>
      </c>
      <c r="O185">
        <f t="shared" si="1241"/>
        <v>0</v>
      </c>
      <c r="P185">
        <f t="shared" si="1241"/>
        <v>0</v>
      </c>
      <c r="Q185">
        <f t="shared" si="1241"/>
        <v>0</v>
      </c>
      <c r="R185">
        <f t="shared" si="1241"/>
        <v>0</v>
      </c>
      <c r="S185">
        <f t="shared" si="1241"/>
        <v>0</v>
      </c>
      <c r="T185">
        <f t="shared" si="1241"/>
        <v>0</v>
      </c>
      <c r="U185">
        <f t="shared" si="1241"/>
        <v>0</v>
      </c>
      <c r="V185">
        <f t="shared" si="1241"/>
        <v>0</v>
      </c>
      <c r="W185">
        <f t="shared" si="1241"/>
        <v>0</v>
      </c>
      <c r="X185">
        <f t="shared" si="1241"/>
        <v>0</v>
      </c>
      <c r="Y185">
        <f t="shared" si="1241"/>
        <v>0</v>
      </c>
      <c r="Z185">
        <f t="shared" si="1241"/>
        <v>0</v>
      </c>
      <c r="AA185">
        <f t="shared" si="1241"/>
        <v>0</v>
      </c>
      <c r="AB185">
        <f t="shared" si="1241"/>
        <v>3</v>
      </c>
      <c r="AC185">
        <f t="shared" si="1241"/>
        <v>0</v>
      </c>
      <c r="AD185">
        <f t="shared" si="1241"/>
        <v>0</v>
      </c>
      <c r="AE185">
        <f t="shared" si="1241"/>
        <v>0</v>
      </c>
      <c r="AF185">
        <f t="shared" si="1241"/>
        <v>2</v>
      </c>
      <c r="AG185">
        <f t="shared" si="1241"/>
        <v>0</v>
      </c>
      <c r="AH185">
        <f t="shared" si="1241"/>
        <v>0</v>
      </c>
      <c r="AI185">
        <f t="shared" si="1241"/>
        <v>0</v>
      </c>
      <c r="AJ185">
        <f t="shared" si="1241"/>
        <v>1</v>
      </c>
      <c r="AK185">
        <f t="shared" si="1241"/>
        <v>0</v>
      </c>
      <c r="AL185">
        <f t="shared" si="1241"/>
        <v>0</v>
      </c>
      <c r="AM185">
        <f t="shared" si="1241"/>
        <v>0</v>
      </c>
      <c r="AN185">
        <f t="shared" si="1241"/>
        <v>0</v>
      </c>
      <c r="AO185">
        <f t="shared" si="1241"/>
        <v>0</v>
      </c>
      <c r="AP185">
        <f t="shared" si="1241"/>
        <v>1</v>
      </c>
      <c r="AQ185">
        <f t="shared" si="1241"/>
        <v>0</v>
      </c>
      <c r="AR185">
        <f t="shared" si="1241"/>
        <v>0</v>
      </c>
      <c r="AS185">
        <f t="shared" si="1241"/>
        <v>0</v>
      </c>
      <c r="AT185">
        <f t="shared" si="1241"/>
        <v>0</v>
      </c>
      <c r="AU185">
        <f t="shared" si="1241"/>
        <v>0</v>
      </c>
      <c r="AV185">
        <f t="shared" si="1241"/>
        <v>0</v>
      </c>
      <c r="AW185">
        <f t="shared" si="1241"/>
        <v>0</v>
      </c>
      <c r="AX185">
        <f t="shared" si="1241"/>
        <v>0</v>
      </c>
      <c r="AY185">
        <f t="shared" si="1241"/>
        <v>0</v>
      </c>
      <c r="AZ185">
        <f t="shared" si="1242"/>
        <v>0</v>
      </c>
      <c r="BA185">
        <f t="shared" si="1242"/>
        <v>0</v>
      </c>
      <c r="BB185">
        <f t="shared" si="1242"/>
        <v>1</v>
      </c>
      <c r="BC185">
        <f t="shared" si="1242"/>
        <v>0</v>
      </c>
      <c r="BD185">
        <f t="shared" si="1242"/>
        <v>0</v>
      </c>
      <c r="BE185">
        <f t="shared" si="1242"/>
        <v>0</v>
      </c>
      <c r="BF185">
        <f t="shared" si="1242"/>
        <v>0</v>
      </c>
      <c r="BG185">
        <f t="shared" si="1242"/>
        <v>-9</v>
      </c>
      <c r="BH185">
        <f t="shared" si="1217"/>
        <v>0</v>
      </c>
      <c r="BI185">
        <f t="shared" si="1218"/>
        <v>0</v>
      </c>
      <c r="BJ185">
        <f t="shared" si="1219"/>
        <v>0</v>
      </c>
      <c r="BK185">
        <f t="shared" si="1220"/>
        <v>0</v>
      </c>
      <c r="BL185">
        <f t="shared" si="1221"/>
        <v>0</v>
      </c>
      <c r="BM185">
        <f t="shared" si="1222"/>
        <v>0</v>
      </c>
      <c r="BN185">
        <f t="shared" si="1223"/>
        <v>0</v>
      </c>
      <c r="BO185">
        <f t="shared" si="1224"/>
        <v>0</v>
      </c>
      <c r="BP185">
        <f t="shared" si="1225"/>
        <v>0</v>
      </c>
      <c r="BQ185">
        <f t="shared" si="1226"/>
        <v>0</v>
      </c>
      <c r="BS185">
        <v>19</v>
      </c>
      <c r="BT185" s="114">
        <f ca="1">HLOOKUP(Italia!$B$170,$E$167:$BG$212,$BS185,FALSE)</f>
        <v>0</v>
      </c>
      <c r="BU185" s="2"/>
      <c r="BV185" s="85">
        <f t="shared" ca="1" si="1239"/>
        <v>8</v>
      </c>
      <c r="BW185" s="85">
        <f t="shared" ca="1" si="1239"/>
        <v>9</v>
      </c>
      <c r="BX185" s="85">
        <f t="shared" ca="1" si="1239"/>
        <v>9</v>
      </c>
      <c r="BY185" s="85">
        <f t="shared" ca="1" si="1239"/>
        <v>9</v>
      </c>
      <c r="BZ185" s="85">
        <f t="shared" ca="1" si="1239"/>
        <v>9</v>
      </c>
      <c r="CA185" s="85">
        <f t="shared" ca="1" si="1239"/>
        <v>9</v>
      </c>
      <c r="CB185" s="85">
        <f t="shared" si="1231"/>
        <v>0</v>
      </c>
      <c r="CC185" s="85">
        <f t="shared" si="1232"/>
        <v>0</v>
      </c>
      <c r="CD185">
        <v>1.8E-3</v>
      </c>
      <c r="CE185" s="85">
        <f t="shared" si="1228"/>
        <v>0</v>
      </c>
      <c r="CG185" s="85">
        <f t="shared" ca="1" si="1234"/>
        <v>9.8641358979997875</v>
      </c>
      <c r="CH185" s="85" t="str">
        <f t="shared" ca="1" si="1235"/>
        <v>Armenia</v>
      </c>
      <c r="CI185" s="85">
        <f t="shared" ca="1" si="1236"/>
        <v>87.047903251573999</v>
      </c>
      <c r="CJ185" s="85" t="str">
        <f t="shared" ca="1" si="1237"/>
        <v>Republic of Moldova</v>
      </c>
    </row>
    <row r="186" spans="2:88" x14ac:dyDescent="0.25">
      <c r="B186" t="str">
        <f t="shared" si="1229"/>
        <v>Hungary</v>
      </c>
      <c r="C186" s="85">
        <v>9983645</v>
      </c>
      <c r="E186">
        <f t="shared" si="1230"/>
        <v>0</v>
      </c>
      <c r="F186">
        <f t="shared" si="1241"/>
        <v>0</v>
      </c>
      <c r="G186">
        <f t="shared" si="1241"/>
        <v>2</v>
      </c>
      <c r="H186">
        <f t="shared" si="1241"/>
        <v>0</v>
      </c>
      <c r="I186">
        <f t="shared" si="1241"/>
        <v>3</v>
      </c>
      <c r="J186">
        <f t="shared" si="1241"/>
        <v>2</v>
      </c>
      <c r="K186">
        <f t="shared" si="1241"/>
        <v>2</v>
      </c>
      <c r="L186">
        <f t="shared" si="1241"/>
        <v>0</v>
      </c>
      <c r="M186">
        <f t="shared" si="1241"/>
        <v>4</v>
      </c>
      <c r="N186">
        <f t="shared" si="1241"/>
        <v>0</v>
      </c>
      <c r="O186">
        <f t="shared" si="1241"/>
        <v>3</v>
      </c>
      <c r="P186">
        <f t="shared" si="1241"/>
        <v>3</v>
      </c>
      <c r="Q186">
        <f t="shared" si="1241"/>
        <v>13</v>
      </c>
      <c r="R186">
        <f t="shared" si="1241"/>
        <v>7</v>
      </c>
      <c r="S186">
        <f t="shared" si="1241"/>
        <v>11</v>
      </c>
      <c r="T186">
        <f t="shared" si="1241"/>
        <v>0</v>
      </c>
      <c r="U186">
        <f t="shared" si="1241"/>
        <v>8</v>
      </c>
      <c r="V186">
        <f t="shared" si="1241"/>
        <v>15</v>
      </c>
      <c r="W186">
        <f t="shared" si="1241"/>
        <v>12</v>
      </c>
      <c r="X186">
        <f t="shared" si="1241"/>
        <v>46</v>
      </c>
      <c r="Y186">
        <f t="shared" si="1241"/>
        <v>36</v>
      </c>
      <c r="Z186">
        <f t="shared" si="1241"/>
        <v>20</v>
      </c>
      <c r="AA186">
        <f t="shared" si="1241"/>
        <v>39</v>
      </c>
      <c r="AB186">
        <f t="shared" si="1241"/>
        <v>35</v>
      </c>
      <c r="AC186">
        <f t="shared" si="1241"/>
        <v>39</v>
      </c>
      <c r="AD186">
        <f t="shared" si="1241"/>
        <v>43</v>
      </c>
      <c r="AE186">
        <f t="shared" si="1241"/>
        <v>65</v>
      </c>
      <c r="AF186">
        <f t="shared" si="1241"/>
        <v>39</v>
      </c>
      <c r="AG186">
        <f t="shared" si="1241"/>
        <v>0</v>
      </c>
      <c r="AH186">
        <f t="shared" si="1241"/>
        <v>45</v>
      </c>
      <c r="AI186">
        <f t="shared" si="1241"/>
        <v>33</v>
      </c>
      <c r="AJ186">
        <f t="shared" si="1241"/>
        <v>60</v>
      </c>
      <c r="AK186">
        <f t="shared" si="1241"/>
        <v>93</v>
      </c>
      <c r="AL186">
        <f t="shared" si="1241"/>
        <v>55</v>
      </c>
      <c r="AM186">
        <f t="shared" si="1241"/>
        <v>11</v>
      </c>
      <c r="AN186">
        <f t="shared" si="1241"/>
        <v>73</v>
      </c>
      <c r="AO186">
        <f t="shared" si="1241"/>
        <v>78</v>
      </c>
      <c r="AP186">
        <f t="shared" si="1241"/>
        <v>85</v>
      </c>
      <c r="AQ186">
        <f t="shared" si="1241"/>
        <v>210</v>
      </c>
      <c r="AR186">
        <f t="shared" si="1241"/>
        <v>120</v>
      </c>
      <c r="AS186">
        <f t="shared" si="1241"/>
        <v>100</v>
      </c>
      <c r="AT186">
        <f t="shared" si="1241"/>
        <v>48</v>
      </c>
      <c r="AU186">
        <f t="shared" si="1241"/>
        <v>54</v>
      </c>
      <c r="AV186">
        <f t="shared" si="1241"/>
        <v>67</v>
      </c>
      <c r="AW186">
        <f t="shared" si="1241"/>
        <v>73</v>
      </c>
      <c r="AX186">
        <f t="shared" si="1241"/>
        <v>111</v>
      </c>
      <c r="AY186">
        <f t="shared" si="1241"/>
        <v>71</v>
      </c>
      <c r="AZ186">
        <f t="shared" si="1242"/>
        <v>82</v>
      </c>
      <c r="BA186">
        <f t="shared" si="1242"/>
        <v>68</v>
      </c>
      <c r="BB186">
        <f t="shared" si="1242"/>
        <v>114</v>
      </c>
      <c r="BC186">
        <f t="shared" si="1242"/>
        <v>70</v>
      </c>
      <c r="BD186">
        <f t="shared" si="1242"/>
        <v>116</v>
      </c>
      <c r="BE186">
        <f t="shared" si="1242"/>
        <v>99</v>
      </c>
      <c r="BF186">
        <f t="shared" si="1242"/>
        <v>60</v>
      </c>
      <c r="BG186">
        <f t="shared" si="1242"/>
        <v>-2443</v>
      </c>
      <c r="BH186">
        <f t="shared" si="1217"/>
        <v>0</v>
      </c>
      <c r="BI186">
        <f t="shared" si="1218"/>
        <v>0</v>
      </c>
      <c r="BJ186">
        <f t="shared" si="1219"/>
        <v>0</v>
      </c>
      <c r="BK186">
        <f t="shared" si="1220"/>
        <v>0</v>
      </c>
      <c r="BL186">
        <f t="shared" si="1221"/>
        <v>0</v>
      </c>
      <c r="BM186">
        <f t="shared" si="1222"/>
        <v>0</v>
      </c>
      <c r="BN186">
        <f t="shared" si="1223"/>
        <v>0</v>
      </c>
      <c r="BO186">
        <f t="shared" si="1224"/>
        <v>0</v>
      </c>
      <c r="BP186">
        <f t="shared" si="1225"/>
        <v>0</v>
      </c>
      <c r="BQ186">
        <f t="shared" si="1226"/>
        <v>0</v>
      </c>
      <c r="BS186">
        <v>20</v>
      </c>
      <c r="BT186" s="114">
        <f ca="1">HLOOKUP(Italia!$B$170,$E$167:$BG$212,$BS186,FALSE)</f>
        <v>60</v>
      </c>
      <c r="BU186" s="2"/>
      <c r="BV186" s="85">
        <f t="shared" ca="1" si="1239"/>
        <v>1984</v>
      </c>
      <c r="BW186" s="85">
        <f t="shared" ca="1" si="1239"/>
        <v>2098</v>
      </c>
      <c r="BX186" s="85">
        <f t="shared" ca="1" si="1239"/>
        <v>2168</v>
      </c>
      <c r="BY186" s="85">
        <f t="shared" ca="1" si="1239"/>
        <v>2284</v>
      </c>
      <c r="BZ186" s="85">
        <f t="shared" ca="1" si="1239"/>
        <v>2383</v>
      </c>
      <c r="CA186" s="85">
        <f t="shared" ca="1" si="1239"/>
        <v>2443</v>
      </c>
      <c r="CB186" s="85" t="str">
        <f t="shared" si="1231"/>
        <v>Hungary</v>
      </c>
      <c r="CC186" s="85">
        <f t="shared" ca="1" si="1232"/>
        <v>4.5994192427214715</v>
      </c>
      <c r="CD186">
        <v>1.9E-3</v>
      </c>
      <c r="CE186" s="85">
        <f t="shared" ca="1" si="1228"/>
        <v>24.471920718885734</v>
      </c>
      <c r="CF186" t="str">
        <f t="shared" si="1233"/>
        <v>Hungary</v>
      </c>
      <c r="CG186" s="85">
        <f t="shared" ca="1" si="1234"/>
        <v>8.3079916664600084</v>
      </c>
      <c r="CH186" s="85" t="str">
        <f t="shared" ca="1" si="1235"/>
        <v>Romania</v>
      </c>
      <c r="CI186" s="85">
        <f t="shared" ca="1" si="1236"/>
        <v>80.968410220278443</v>
      </c>
      <c r="CJ186" s="85" t="str">
        <f t="shared" ca="1" si="1237"/>
        <v>Finland</v>
      </c>
    </row>
    <row r="187" spans="2:88" x14ac:dyDescent="0.25">
      <c r="B187" t="str">
        <f t="shared" si="1229"/>
        <v>Iceland</v>
      </c>
      <c r="C187" s="85">
        <v>321857</v>
      </c>
      <c r="E187">
        <f t="shared" si="1230"/>
        <v>7</v>
      </c>
      <c r="F187">
        <f t="shared" si="1241"/>
        <v>7</v>
      </c>
      <c r="G187">
        <f t="shared" si="1241"/>
        <v>10</v>
      </c>
      <c r="H187">
        <f t="shared" si="1241"/>
        <v>0</v>
      </c>
      <c r="I187">
        <f t="shared" si="1241"/>
        <v>19</v>
      </c>
      <c r="J187">
        <f t="shared" si="1241"/>
        <v>0</v>
      </c>
      <c r="K187">
        <f t="shared" si="1241"/>
        <v>10</v>
      </c>
      <c r="L187">
        <f t="shared" si="1241"/>
        <v>0</v>
      </c>
      <c r="M187">
        <f t="shared" si="1241"/>
        <v>6</v>
      </c>
      <c r="N187">
        <f t="shared" si="1241"/>
        <v>0</v>
      </c>
      <c r="O187">
        <f t="shared" si="1241"/>
        <v>0</v>
      </c>
      <c r="P187">
        <f t="shared" si="1241"/>
        <v>0</v>
      </c>
      <c r="Q187">
        <f t="shared" si="1241"/>
        <v>77</v>
      </c>
      <c r="R187">
        <f t="shared" si="1241"/>
        <v>0</v>
      </c>
      <c r="S187">
        <f t="shared" si="1241"/>
        <v>61</v>
      </c>
      <c r="T187">
        <f t="shared" si="1241"/>
        <v>26</v>
      </c>
      <c r="U187">
        <f t="shared" si="1241"/>
        <v>25</v>
      </c>
      <c r="V187">
        <f t="shared" si="1241"/>
        <v>80</v>
      </c>
      <c r="W187">
        <f t="shared" si="1241"/>
        <v>79</v>
      </c>
      <c r="X187">
        <f t="shared" si="1241"/>
        <v>64</v>
      </c>
      <c r="Y187">
        <f t="shared" si="1241"/>
        <v>95</v>
      </c>
      <c r="Z187">
        <f t="shared" si="1241"/>
        <v>20</v>
      </c>
      <c r="AA187">
        <f t="shared" si="1241"/>
        <v>60</v>
      </c>
      <c r="AB187">
        <f t="shared" si="1241"/>
        <v>89</v>
      </c>
      <c r="AC187">
        <f t="shared" si="1241"/>
        <v>65</v>
      </c>
      <c r="AD187">
        <f t="shared" si="1241"/>
        <v>88</v>
      </c>
      <c r="AE187">
        <f t="shared" si="1241"/>
        <v>73</v>
      </c>
      <c r="AF187">
        <f t="shared" si="1241"/>
        <v>57</v>
      </c>
      <c r="AG187">
        <f t="shared" si="1241"/>
        <v>66</v>
      </c>
      <c r="AH187">
        <f t="shared" si="1241"/>
        <v>49</v>
      </c>
      <c r="AI187">
        <f t="shared" si="1241"/>
        <v>85</v>
      </c>
      <c r="AJ187">
        <f t="shared" si="1241"/>
        <v>99</v>
      </c>
      <c r="AK187">
        <f t="shared" si="1241"/>
        <v>45</v>
      </c>
      <c r="AL187">
        <f t="shared" si="1241"/>
        <v>53</v>
      </c>
      <c r="AM187">
        <f t="shared" si="1241"/>
        <v>69</v>
      </c>
      <c r="AN187">
        <f t="shared" si="1241"/>
        <v>76</v>
      </c>
      <c r="AO187">
        <f t="shared" si="1241"/>
        <v>24</v>
      </c>
      <c r="AP187">
        <f t="shared" si="1241"/>
        <v>30</v>
      </c>
      <c r="AQ187">
        <f t="shared" si="1241"/>
        <v>32</v>
      </c>
      <c r="AR187">
        <f t="shared" si="1241"/>
        <v>27</v>
      </c>
      <c r="AS187">
        <f t="shared" si="1241"/>
        <v>14</v>
      </c>
      <c r="AT187">
        <f t="shared" si="1241"/>
        <v>12</v>
      </c>
      <c r="AU187">
        <f t="shared" si="1241"/>
        <v>10</v>
      </c>
      <c r="AV187">
        <f t="shared" si="1241"/>
        <v>9</v>
      </c>
      <c r="AW187">
        <f t="shared" si="1241"/>
        <v>7</v>
      </c>
      <c r="AX187">
        <f t="shared" si="1241"/>
        <v>12</v>
      </c>
      <c r="AY187">
        <f t="shared" si="1241"/>
        <v>15</v>
      </c>
      <c r="AZ187">
        <f t="shared" si="1242"/>
        <v>6</v>
      </c>
      <c r="BA187">
        <f t="shared" si="1242"/>
        <v>11</v>
      </c>
      <c r="BB187">
        <f t="shared" si="1242"/>
        <v>2</v>
      </c>
      <c r="BC187">
        <f t="shared" si="1242"/>
        <v>5</v>
      </c>
      <c r="BD187">
        <f t="shared" si="1242"/>
        <v>7</v>
      </c>
      <c r="BE187">
        <f t="shared" si="1242"/>
        <v>4</v>
      </c>
      <c r="BF187">
        <f t="shared" si="1242"/>
        <v>0</v>
      </c>
      <c r="BG187">
        <f t="shared" si="1242"/>
        <v>-1789</v>
      </c>
      <c r="BH187">
        <f t="shared" si="1217"/>
        <v>0</v>
      </c>
      <c r="BI187">
        <f t="shared" si="1218"/>
        <v>0</v>
      </c>
      <c r="BJ187">
        <f t="shared" si="1219"/>
        <v>0</v>
      </c>
      <c r="BK187">
        <f t="shared" si="1220"/>
        <v>0</v>
      </c>
      <c r="BL187">
        <f t="shared" si="1221"/>
        <v>0</v>
      </c>
      <c r="BM187">
        <f t="shared" si="1222"/>
        <v>0</v>
      </c>
      <c r="BN187">
        <f t="shared" si="1223"/>
        <v>0</v>
      </c>
      <c r="BO187">
        <f t="shared" si="1224"/>
        <v>0</v>
      </c>
      <c r="BP187">
        <f t="shared" si="1225"/>
        <v>0</v>
      </c>
      <c r="BQ187">
        <f t="shared" si="1226"/>
        <v>0</v>
      </c>
      <c r="BS187">
        <v>21</v>
      </c>
      <c r="BT187" s="114">
        <f ca="1">HLOOKUP(Italia!$B$170,$E$167:$BG$212,$BS187,FALSE)</f>
        <v>0</v>
      </c>
      <c r="BU187" s="2"/>
      <c r="BV187" s="85">
        <f t="shared" ca="1" si="1239"/>
        <v>1771</v>
      </c>
      <c r="BW187" s="85">
        <f t="shared" ca="1" si="1239"/>
        <v>1773</v>
      </c>
      <c r="BX187" s="85">
        <f t="shared" ca="1" si="1239"/>
        <v>1778</v>
      </c>
      <c r="BY187" s="85">
        <f t="shared" ca="1" si="1239"/>
        <v>1785</v>
      </c>
      <c r="BZ187" s="85">
        <f t="shared" ca="1" si="1239"/>
        <v>1789</v>
      </c>
      <c r="CA187" s="85">
        <f t="shared" ca="1" si="1239"/>
        <v>1789</v>
      </c>
      <c r="CB187" s="85">
        <f t="shared" si="1231"/>
        <v>0</v>
      </c>
      <c r="CC187" s="85">
        <f t="shared" si="1232"/>
        <v>0</v>
      </c>
      <c r="CD187">
        <v>2E-3</v>
      </c>
      <c r="CE187" s="85">
        <f t="shared" si="1228"/>
        <v>0</v>
      </c>
      <c r="CG187" s="85">
        <f t="shared" ca="1" si="1234"/>
        <v>6.7337500738985776</v>
      </c>
      <c r="CH187" s="85" t="str">
        <f t="shared" ca="1" si="1235"/>
        <v>Norway</v>
      </c>
      <c r="CI187" s="85">
        <f t="shared" ca="1" si="1236"/>
        <v>69.185837476512305</v>
      </c>
      <c r="CJ187" s="85" t="str">
        <f t="shared" ca="1" si="1237"/>
        <v>Czechia</v>
      </c>
    </row>
    <row r="188" spans="2:88" x14ac:dyDescent="0.25">
      <c r="B188" t="str">
        <f t="shared" si="1229"/>
        <v>Ireland</v>
      </c>
      <c r="C188" s="85">
        <v>4593100</v>
      </c>
      <c r="E188">
        <f t="shared" si="1230"/>
        <v>0</v>
      </c>
      <c r="F188">
        <f t="shared" si="1241"/>
        <v>1</v>
      </c>
      <c r="G188">
        <f t="shared" si="1241"/>
        <v>0</v>
      </c>
      <c r="H188">
        <f t="shared" si="1241"/>
        <v>12</v>
      </c>
      <c r="I188">
        <f t="shared" si="1241"/>
        <v>4</v>
      </c>
      <c r="J188">
        <f t="shared" si="1241"/>
        <v>1</v>
      </c>
      <c r="K188">
        <f t="shared" si="1241"/>
        <v>2</v>
      </c>
      <c r="L188">
        <f t="shared" si="1241"/>
        <v>3</v>
      </c>
      <c r="M188">
        <f t="shared" si="1241"/>
        <v>10</v>
      </c>
      <c r="N188">
        <f t="shared" si="1241"/>
        <v>9</v>
      </c>
      <c r="O188">
        <f t="shared" si="1241"/>
        <v>27</v>
      </c>
      <c r="P188">
        <f t="shared" si="1241"/>
        <v>20</v>
      </c>
      <c r="Q188">
        <f t="shared" si="1241"/>
        <v>39</v>
      </c>
      <c r="R188">
        <f t="shared" si="1241"/>
        <v>40</v>
      </c>
      <c r="S188">
        <f t="shared" si="1241"/>
        <v>54</v>
      </c>
      <c r="T188">
        <f t="shared" si="1241"/>
        <v>69</v>
      </c>
      <c r="U188">
        <f t="shared" si="1241"/>
        <v>0</v>
      </c>
      <c r="V188">
        <f t="shared" si="1241"/>
        <v>265</v>
      </c>
      <c r="W188">
        <f t="shared" si="1241"/>
        <v>126</v>
      </c>
      <c r="X188">
        <f t="shared" si="1241"/>
        <v>102</v>
      </c>
      <c r="Y188">
        <f t="shared" si="1241"/>
        <v>121</v>
      </c>
      <c r="Z188">
        <f t="shared" si="1241"/>
        <v>219</v>
      </c>
      <c r="AA188">
        <f t="shared" si="1241"/>
        <v>204</v>
      </c>
      <c r="AB188">
        <f t="shared" si="1241"/>
        <v>235</v>
      </c>
      <c r="AC188">
        <f t="shared" si="1241"/>
        <v>255</v>
      </c>
      <c r="AD188">
        <f t="shared" si="1241"/>
        <v>302</v>
      </c>
      <c r="AE188">
        <f t="shared" si="1241"/>
        <v>294</v>
      </c>
      <c r="AF188">
        <f t="shared" si="1241"/>
        <v>200</v>
      </c>
      <c r="AG188">
        <f t="shared" si="1241"/>
        <v>295</v>
      </c>
      <c r="AH188">
        <f t="shared" si="1241"/>
        <v>325</v>
      </c>
      <c r="AI188">
        <f t="shared" si="1241"/>
        <v>212</v>
      </c>
      <c r="AJ188">
        <f t="shared" si="1241"/>
        <v>402</v>
      </c>
      <c r="AK188">
        <f t="shared" si="1241"/>
        <v>424</v>
      </c>
      <c r="AL188">
        <f t="shared" si="1241"/>
        <v>331</v>
      </c>
      <c r="AM188">
        <f t="shared" si="1241"/>
        <v>507</v>
      </c>
      <c r="AN188">
        <f t="shared" si="1241"/>
        <v>253</v>
      </c>
      <c r="AO188">
        <f t="shared" si="1241"/>
        <v>345</v>
      </c>
      <c r="AP188">
        <f t="shared" si="1241"/>
        <v>515</v>
      </c>
      <c r="AQ188">
        <f t="shared" si="1241"/>
        <v>1169</v>
      </c>
      <c r="AR188">
        <f t="shared" si="1241"/>
        <v>696</v>
      </c>
      <c r="AS188">
        <f t="shared" si="1241"/>
        <v>839</v>
      </c>
      <c r="AT188">
        <f t="shared" si="1241"/>
        <v>727</v>
      </c>
      <c r="AU188">
        <f t="shared" si="1241"/>
        <v>992</v>
      </c>
      <c r="AV188">
        <f t="shared" si="1241"/>
        <v>832</v>
      </c>
      <c r="AW188">
        <f t="shared" si="1241"/>
        <v>1068</v>
      </c>
      <c r="AX188">
        <f t="shared" si="1241"/>
        <v>724</v>
      </c>
      <c r="AY188">
        <f t="shared" si="1241"/>
        <v>709</v>
      </c>
      <c r="AZ188">
        <f t="shared" si="1242"/>
        <v>778</v>
      </c>
      <c r="BA188">
        <f t="shared" si="1242"/>
        <v>493</v>
      </c>
      <c r="BB188">
        <f t="shared" si="1242"/>
        <v>401</v>
      </c>
      <c r="BC188">
        <f t="shared" si="1242"/>
        <v>388</v>
      </c>
      <c r="BD188">
        <f t="shared" si="1242"/>
        <v>631</v>
      </c>
      <c r="BE188">
        <f t="shared" si="1242"/>
        <v>936</v>
      </c>
      <c r="BF188">
        <f t="shared" si="1242"/>
        <v>577</v>
      </c>
      <c r="BG188">
        <f t="shared" si="1242"/>
        <v>-18184</v>
      </c>
      <c r="BH188">
        <f t="shared" si="1217"/>
        <v>0</v>
      </c>
      <c r="BI188">
        <f t="shared" si="1218"/>
        <v>0</v>
      </c>
      <c r="BJ188">
        <f t="shared" si="1219"/>
        <v>0</v>
      </c>
      <c r="BK188">
        <f t="shared" si="1220"/>
        <v>0</v>
      </c>
      <c r="BL188">
        <f t="shared" si="1221"/>
        <v>0</v>
      </c>
      <c r="BM188">
        <f t="shared" si="1222"/>
        <v>0</v>
      </c>
      <c r="BN188">
        <f t="shared" si="1223"/>
        <v>0</v>
      </c>
      <c r="BO188">
        <f t="shared" si="1224"/>
        <v>0</v>
      </c>
      <c r="BP188">
        <f t="shared" si="1225"/>
        <v>0</v>
      </c>
      <c r="BQ188">
        <f t="shared" si="1226"/>
        <v>0</v>
      </c>
      <c r="BS188">
        <v>22</v>
      </c>
      <c r="BT188" s="114">
        <f ca="1">HLOOKUP(Italia!$B$170,$E$167:$BG$212,$BS188,FALSE)</f>
        <v>577</v>
      </c>
      <c r="BU188" s="2"/>
      <c r="BV188" s="85">
        <f t="shared" ref="BV188:CA197" ca="1" si="1243">HLOOKUP(BV$167,$D$1:$BG$46,$BS188,FALSE)</f>
        <v>15251</v>
      </c>
      <c r="BW188" s="85">
        <f t="shared" ca="1" si="1243"/>
        <v>15652</v>
      </c>
      <c r="BX188" s="85">
        <f t="shared" ca="1" si="1243"/>
        <v>16040</v>
      </c>
      <c r="BY188" s="85">
        <f t="shared" ca="1" si="1243"/>
        <v>16671</v>
      </c>
      <c r="BZ188" s="85">
        <f t="shared" ca="1" si="1243"/>
        <v>17607</v>
      </c>
      <c r="CA188" s="85">
        <f t="shared" ca="1" si="1243"/>
        <v>18184</v>
      </c>
      <c r="CB188" s="85" t="str">
        <f t="shared" si="1231"/>
        <v>Ireland</v>
      </c>
      <c r="CC188" s="85">
        <f t="shared" ca="1" si="1232"/>
        <v>63.858754547037947</v>
      </c>
      <c r="CD188">
        <v>2.0999999999999999E-3</v>
      </c>
      <c r="CE188" s="85">
        <f t="shared" ca="1" si="1228"/>
        <v>395.90029511876503</v>
      </c>
      <c r="CF188" t="str">
        <f t="shared" si="1233"/>
        <v>Ireland</v>
      </c>
      <c r="CG188" s="85">
        <f t="shared" ca="1" si="1234"/>
        <v>5.8882621167161222</v>
      </c>
      <c r="CH188" s="85" t="str">
        <f t="shared" ca="1" si="1235"/>
        <v>North Macedonia</v>
      </c>
      <c r="CI188" s="85">
        <f t="shared" ca="1" si="1236"/>
        <v>67.650131409877417</v>
      </c>
      <c r="CJ188" s="85" t="str">
        <f t="shared" ca="1" si="1237"/>
        <v>Slovenia</v>
      </c>
    </row>
    <row r="189" spans="2:88" x14ac:dyDescent="0.25">
      <c r="B189" t="str">
        <f t="shared" si="1229"/>
        <v>Israel</v>
      </c>
      <c r="C189" s="85">
        <v>8345000</v>
      </c>
      <c r="E189">
        <f t="shared" si="1230"/>
        <v>3</v>
      </c>
      <c r="F189">
        <f t="shared" si="1241"/>
        <v>2</v>
      </c>
      <c r="G189">
        <f t="shared" si="1241"/>
        <v>3</v>
      </c>
      <c r="H189">
        <f t="shared" si="1241"/>
        <v>0</v>
      </c>
      <c r="I189">
        <f t="shared" si="1241"/>
        <v>4</v>
      </c>
      <c r="J189">
        <f t="shared" si="1241"/>
        <v>6</v>
      </c>
      <c r="K189">
        <f t="shared" si="1241"/>
        <v>14</v>
      </c>
      <c r="L189">
        <f t="shared" si="1241"/>
        <v>0</v>
      </c>
      <c r="M189">
        <f t="shared" si="1241"/>
        <v>36</v>
      </c>
      <c r="N189">
        <f t="shared" si="1241"/>
        <v>0</v>
      </c>
      <c r="O189">
        <f t="shared" si="1241"/>
        <v>0</v>
      </c>
      <c r="P189">
        <f t="shared" si="1241"/>
        <v>25</v>
      </c>
      <c r="Q189">
        <f t="shared" si="1241"/>
        <v>78</v>
      </c>
      <c r="R189">
        <f t="shared" si="1241"/>
        <v>22</v>
      </c>
      <c r="S189">
        <f t="shared" si="1241"/>
        <v>50</v>
      </c>
      <c r="T189">
        <f t="shared" si="1241"/>
        <v>54</v>
      </c>
      <c r="U189">
        <f t="shared" si="1241"/>
        <v>123</v>
      </c>
      <c r="V189">
        <f t="shared" si="1241"/>
        <v>102</v>
      </c>
      <c r="W189">
        <f t="shared" si="1241"/>
        <v>183</v>
      </c>
      <c r="X189">
        <f t="shared" si="1241"/>
        <v>171</v>
      </c>
      <c r="Y189">
        <f t="shared" si="1241"/>
        <v>188</v>
      </c>
      <c r="Z189">
        <f t="shared" si="1241"/>
        <v>167</v>
      </c>
      <c r="AA189">
        <f t="shared" si="1241"/>
        <v>932</v>
      </c>
      <c r="AB189">
        <f t="shared" si="1241"/>
        <v>199</v>
      </c>
      <c r="AC189">
        <f t="shared" si="1241"/>
        <v>666</v>
      </c>
      <c r="AD189">
        <f t="shared" si="1241"/>
        <v>425</v>
      </c>
      <c r="AE189">
        <f t="shared" si="1241"/>
        <v>405</v>
      </c>
      <c r="AF189">
        <f t="shared" si="1241"/>
        <v>382</v>
      </c>
      <c r="AG189">
        <f t="shared" si="1241"/>
        <v>584</v>
      </c>
      <c r="AH189">
        <f t="shared" si="1241"/>
        <v>298</v>
      </c>
      <c r="AI189">
        <f t="shared" si="1241"/>
        <v>462</v>
      </c>
      <c r="AJ189">
        <f t="shared" si="1241"/>
        <v>620</v>
      </c>
      <c r="AK189">
        <f t="shared" si="1241"/>
        <v>819</v>
      </c>
      <c r="AL189">
        <f t="shared" si="1241"/>
        <v>559</v>
      </c>
      <c r="AM189">
        <f t="shared" si="1241"/>
        <v>429</v>
      </c>
      <c r="AN189">
        <f t="shared" si="1241"/>
        <v>593</v>
      </c>
      <c r="AO189">
        <f t="shared" si="1241"/>
        <v>793</v>
      </c>
      <c r="AP189">
        <f t="shared" si="1241"/>
        <v>0</v>
      </c>
      <c r="AQ189">
        <f t="shared" si="1241"/>
        <v>351</v>
      </c>
      <c r="AR189">
        <f t="shared" si="1241"/>
        <v>340</v>
      </c>
      <c r="AS189">
        <f t="shared" si="1241"/>
        <v>430</v>
      </c>
      <c r="AT189">
        <f t="shared" si="1241"/>
        <v>353</v>
      </c>
      <c r="AU189">
        <f t="shared" si="1241"/>
        <v>357</v>
      </c>
      <c r="AV189">
        <f t="shared" si="1241"/>
        <v>633</v>
      </c>
      <c r="AW189">
        <f t="shared" si="1241"/>
        <v>332</v>
      </c>
      <c r="AX189">
        <f t="shared" si="1241"/>
        <v>391</v>
      </c>
      <c r="AY189">
        <f t="shared" si="1241"/>
        <v>264</v>
      </c>
      <c r="AZ189">
        <f t="shared" si="1242"/>
        <v>252</v>
      </c>
      <c r="BA189">
        <f t="shared" si="1242"/>
        <v>255</v>
      </c>
      <c r="BB189">
        <f t="shared" si="1242"/>
        <v>521</v>
      </c>
      <c r="BC189">
        <f t="shared" si="1242"/>
        <v>59</v>
      </c>
      <c r="BD189">
        <f t="shared" si="1242"/>
        <v>556</v>
      </c>
      <c r="BE189">
        <f t="shared" si="1242"/>
        <v>305</v>
      </c>
      <c r="BF189">
        <f t="shared" si="1242"/>
        <v>225</v>
      </c>
      <c r="BG189">
        <f t="shared" si="1242"/>
        <v>-15028</v>
      </c>
      <c r="BH189">
        <f t="shared" si="1217"/>
        <v>0</v>
      </c>
      <c r="BI189">
        <f t="shared" si="1218"/>
        <v>0</v>
      </c>
      <c r="BJ189">
        <f t="shared" si="1219"/>
        <v>0</v>
      </c>
      <c r="BK189">
        <f t="shared" si="1220"/>
        <v>0</v>
      </c>
      <c r="BL189">
        <f t="shared" si="1221"/>
        <v>0</v>
      </c>
      <c r="BM189">
        <f t="shared" si="1222"/>
        <v>0</v>
      </c>
      <c r="BN189">
        <f t="shared" si="1223"/>
        <v>0</v>
      </c>
      <c r="BO189">
        <f t="shared" si="1224"/>
        <v>0</v>
      </c>
      <c r="BP189">
        <f t="shared" si="1225"/>
        <v>0</v>
      </c>
      <c r="BQ189">
        <f t="shared" si="1226"/>
        <v>0</v>
      </c>
      <c r="BS189">
        <v>23</v>
      </c>
      <c r="BT189" s="114">
        <f ca="1">HLOOKUP(Italia!$B$170,$E$167:$BG$212,$BS189,FALSE)</f>
        <v>225</v>
      </c>
      <c r="BU189" s="2"/>
      <c r="BV189" s="85">
        <f t="shared" ca="1" si="1243"/>
        <v>13362</v>
      </c>
      <c r="BW189" s="85">
        <f t="shared" ca="1" si="1243"/>
        <v>13883</v>
      </c>
      <c r="BX189" s="85">
        <f t="shared" ca="1" si="1243"/>
        <v>13942</v>
      </c>
      <c r="BY189" s="85">
        <f t="shared" ca="1" si="1243"/>
        <v>14498</v>
      </c>
      <c r="BZ189" s="85">
        <f t="shared" ca="1" si="1243"/>
        <v>14803</v>
      </c>
      <c r="CA189" s="85">
        <f t="shared" ca="1" si="1243"/>
        <v>15028</v>
      </c>
      <c r="CB189" s="85" t="str">
        <f t="shared" si="1231"/>
        <v>Israel</v>
      </c>
      <c r="CC189" s="85">
        <f t="shared" ca="1" si="1232"/>
        <v>19.966250329538646</v>
      </c>
      <c r="CD189">
        <v>2.2000000000000001E-3</v>
      </c>
      <c r="CE189" s="85">
        <f t="shared" ca="1" si="1228"/>
        <v>180.08608256440982</v>
      </c>
      <c r="CF189" t="str">
        <f t="shared" si="1233"/>
        <v>Israel</v>
      </c>
      <c r="CG189" s="85">
        <f t="shared" ca="1" si="1234"/>
        <v>5.7425841955351418</v>
      </c>
      <c r="CH189" s="85" t="str">
        <f t="shared" ca="1" si="1235"/>
        <v>Estonia</v>
      </c>
      <c r="CI189" s="85">
        <f t="shared" ca="1" si="1236"/>
        <v>65.581635014836792</v>
      </c>
      <c r="CJ189" s="85" t="str">
        <f t="shared" ca="1" si="1237"/>
        <v>North Macedonia</v>
      </c>
    </row>
    <row r="190" spans="2:88" x14ac:dyDescent="0.25">
      <c r="B190" t="str">
        <f t="shared" si="1229"/>
        <v>Latvia</v>
      </c>
      <c r="C190" s="85">
        <v>2252060</v>
      </c>
      <c r="E190">
        <f t="shared" si="1230"/>
        <v>1</v>
      </c>
      <c r="F190">
        <f t="shared" si="1241"/>
        <v>0</v>
      </c>
      <c r="G190">
        <f t="shared" si="1241"/>
        <v>0</v>
      </c>
      <c r="H190">
        <f t="shared" si="1241"/>
        <v>0</v>
      </c>
      <c r="I190">
        <f t="shared" si="1241"/>
        <v>0</v>
      </c>
      <c r="J190">
        <f t="shared" si="1241"/>
        <v>0</v>
      </c>
      <c r="K190">
        <f t="shared" si="1241"/>
        <v>2</v>
      </c>
      <c r="L190">
        <f t="shared" si="1241"/>
        <v>3</v>
      </c>
      <c r="M190">
        <f t="shared" si="1241"/>
        <v>2</v>
      </c>
      <c r="N190">
        <f t="shared" si="1241"/>
        <v>8</v>
      </c>
      <c r="O190">
        <f t="shared" si="1241"/>
        <v>0</v>
      </c>
      <c r="P190">
        <f t="shared" si="1241"/>
        <v>0</v>
      </c>
      <c r="Q190">
        <f t="shared" si="1241"/>
        <v>14</v>
      </c>
      <c r="R190">
        <f t="shared" si="1241"/>
        <v>1</v>
      </c>
      <c r="S190">
        <f t="shared" si="1241"/>
        <v>5</v>
      </c>
      <c r="T190">
        <f t="shared" si="1241"/>
        <v>24</v>
      </c>
      <c r="U190">
        <f t="shared" si="1241"/>
        <v>11</v>
      </c>
      <c r="V190">
        <f t="shared" si="1241"/>
        <v>15</v>
      </c>
      <c r="W190">
        <f t="shared" si="1241"/>
        <v>25</v>
      </c>
      <c r="X190">
        <f t="shared" si="1241"/>
        <v>13</v>
      </c>
      <c r="Y190">
        <f t="shared" si="1241"/>
        <v>15</v>
      </c>
      <c r="Z190">
        <f t="shared" si="1241"/>
        <v>41</v>
      </c>
      <c r="AA190">
        <f t="shared" si="1241"/>
        <v>17</v>
      </c>
      <c r="AB190">
        <f t="shared" si="1241"/>
        <v>24</v>
      </c>
      <c r="AC190">
        <f t="shared" ref="F190:AY196" si="1244">+AC24-AB24</f>
        <v>23</v>
      </c>
      <c r="AD190">
        <f t="shared" si="1244"/>
        <v>36</v>
      </c>
      <c r="AE190">
        <f t="shared" si="1244"/>
        <v>25</v>
      </c>
      <c r="AF190">
        <f t="shared" si="1244"/>
        <v>71</v>
      </c>
      <c r="AG190">
        <f t="shared" si="1244"/>
        <v>0</v>
      </c>
      <c r="AH190">
        <f t="shared" si="1244"/>
        <v>22</v>
      </c>
      <c r="AI190">
        <f t="shared" si="1244"/>
        <v>48</v>
      </c>
      <c r="AJ190">
        <f t="shared" si="1244"/>
        <v>12</v>
      </c>
      <c r="AK190">
        <f t="shared" si="1244"/>
        <v>35</v>
      </c>
      <c r="AL190">
        <f t="shared" si="1244"/>
        <v>16</v>
      </c>
      <c r="AM190">
        <f t="shared" si="1244"/>
        <v>24</v>
      </c>
      <c r="AN190">
        <f t="shared" si="1244"/>
        <v>9</v>
      </c>
      <c r="AO190">
        <f t="shared" si="1244"/>
        <v>6</v>
      </c>
      <c r="AP190">
        <f t="shared" si="1244"/>
        <v>29</v>
      </c>
      <c r="AQ190">
        <f t="shared" si="1244"/>
        <v>12</v>
      </c>
      <c r="AR190">
        <f t="shared" si="1244"/>
        <v>23</v>
      </c>
      <c r="AS190">
        <f t="shared" si="1244"/>
        <v>18</v>
      </c>
      <c r="AT190">
        <f t="shared" si="1244"/>
        <v>21</v>
      </c>
      <c r="AU190">
        <f t="shared" si="1244"/>
        <v>4</v>
      </c>
      <c r="AV190">
        <f t="shared" si="1244"/>
        <v>2</v>
      </c>
      <c r="AW190">
        <f t="shared" si="1244"/>
        <v>9</v>
      </c>
      <c r="AX190">
        <f t="shared" si="1244"/>
        <v>9</v>
      </c>
      <c r="AY190">
        <f t="shared" si="1244"/>
        <v>7</v>
      </c>
      <c r="AZ190">
        <f t="shared" si="1242"/>
        <v>30</v>
      </c>
      <c r="BA190">
        <f t="shared" si="1242"/>
        <v>15</v>
      </c>
      <c r="BB190">
        <f t="shared" si="1242"/>
        <v>12</v>
      </c>
      <c r="BC190">
        <f t="shared" si="1242"/>
        <v>9</v>
      </c>
      <c r="BD190">
        <f t="shared" si="1242"/>
        <v>13</v>
      </c>
      <c r="BE190">
        <f t="shared" si="1242"/>
        <v>17</v>
      </c>
      <c r="BF190">
        <f t="shared" si="1242"/>
        <v>6</v>
      </c>
      <c r="BG190">
        <f t="shared" si="1242"/>
        <v>-784</v>
      </c>
      <c r="BH190">
        <f t="shared" si="1217"/>
        <v>0</v>
      </c>
      <c r="BI190">
        <f t="shared" si="1218"/>
        <v>0</v>
      </c>
      <c r="BJ190">
        <f t="shared" si="1219"/>
        <v>0</v>
      </c>
      <c r="BK190">
        <f t="shared" si="1220"/>
        <v>0</v>
      </c>
      <c r="BL190">
        <f t="shared" si="1221"/>
        <v>0</v>
      </c>
      <c r="BM190">
        <f t="shared" si="1222"/>
        <v>0</v>
      </c>
      <c r="BN190">
        <f t="shared" si="1223"/>
        <v>0</v>
      </c>
      <c r="BO190">
        <f t="shared" si="1224"/>
        <v>0</v>
      </c>
      <c r="BP190">
        <f t="shared" si="1225"/>
        <v>0</v>
      </c>
      <c r="BQ190">
        <f t="shared" si="1226"/>
        <v>0</v>
      </c>
      <c r="BS190">
        <v>24</v>
      </c>
      <c r="BT190" s="114">
        <f ca="1">HLOOKUP(Italia!$B$170,$E$167:$BG$212,$BS190,FALSE)</f>
        <v>6</v>
      </c>
      <c r="BU190" s="2"/>
      <c r="BV190" s="85">
        <f t="shared" ca="1" si="1243"/>
        <v>727</v>
      </c>
      <c r="BW190" s="85">
        <f t="shared" ca="1" si="1243"/>
        <v>739</v>
      </c>
      <c r="BX190" s="85">
        <f t="shared" ca="1" si="1243"/>
        <v>748</v>
      </c>
      <c r="BY190" s="85">
        <f t="shared" ca="1" si="1243"/>
        <v>761</v>
      </c>
      <c r="BZ190" s="85">
        <f t="shared" ca="1" si="1243"/>
        <v>778</v>
      </c>
      <c r="CA190" s="85">
        <f t="shared" ca="1" si="1243"/>
        <v>784</v>
      </c>
      <c r="CB190" s="85" t="str">
        <f t="shared" si="1231"/>
        <v>Latvia</v>
      </c>
      <c r="CC190" s="85">
        <f t="shared" ca="1" si="1232"/>
        <v>2.5333160475298171</v>
      </c>
      <c r="CD190">
        <v>2.3E-3</v>
      </c>
      <c r="CE190" s="85">
        <f t="shared" ca="1" si="1228"/>
        <v>34.814871601111868</v>
      </c>
      <c r="CF190" t="str">
        <f t="shared" si="1233"/>
        <v>Latvia</v>
      </c>
      <c r="CG190" s="85">
        <f t="shared" ca="1" si="1234"/>
        <v>5.3182267158931191</v>
      </c>
      <c r="CH190" s="85" t="str">
        <f t="shared" ca="1" si="1235"/>
        <v>Ukraine</v>
      </c>
      <c r="CI190" s="85">
        <f t="shared" ca="1" si="1236"/>
        <v>64.794924998458399</v>
      </c>
      <c r="CJ190" s="85" t="str">
        <f t="shared" ca="1" si="1237"/>
        <v>Russian Federation</v>
      </c>
    </row>
    <row r="191" spans="2:88" x14ac:dyDescent="0.25">
      <c r="B191" t="str">
        <f t="shared" si="1229"/>
        <v>Liechtenstein</v>
      </c>
      <c r="C191" s="85">
        <v>36842</v>
      </c>
      <c r="E191">
        <f t="shared" si="1230"/>
        <v>0</v>
      </c>
      <c r="F191">
        <f t="shared" si="1244"/>
        <v>1</v>
      </c>
      <c r="G191">
        <f t="shared" si="1244"/>
        <v>0</v>
      </c>
      <c r="H191">
        <f t="shared" si="1244"/>
        <v>0</v>
      </c>
      <c r="I191">
        <f t="shared" si="1244"/>
        <v>0</v>
      </c>
      <c r="J191">
        <f t="shared" si="1244"/>
        <v>0</v>
      </c>
      <c r="K191">
        <f t="shared" si="1244"/>
        <v>0</v>
      </c>
      <c r="L191">
        <f t="shared" si="1244"/>
        <v>0</v>
      </c>
      <c r="M191">
        <f t="shared" si="1244"/>
        <v>0</v>
      </c>
      <c r="N191">
        <f t="shared" si="1244"/>
        <v>0</v>
      </c>
      <c r="O191">
        <f t="shared" si="1244"/>
        <v>3</v>
      </c>
      <c r="P191">
        <f t="shared" si="1244"/>
        <v>0</v>
      </c>
      <c r="Q191">
        <f t="shared" si="1244"/>
        <v>0</v>
      </c>
      <c r="R191">
        <f t="shared" si="1244"/>
        <v>3</v>
      </c>
      <c r="S191">
        <f t="shared" si="1244"/>
        <v>0</v>
      </c>
      <c r="T191">
        <f t="shared" si="1244"/>
        <v>0</v>
      </c>
      <c r="U191">
        <f t="shared" si="1244"/>
        <v>18</v>
      </c>
      <c r="V191">
        <f t="shared" si="1244"/>
        <v>0</v>
      </c>
      <c r="W191">
        <f t="shared" si="1244"/>
        <v>9</v>
      </c>
      <c r="X191">
        <f t="shared" si="1244"/>
        <v>2</v>
      </c>
      <c r="Y191">
        <f t="shared" si="1244"/>
        <v>10</v>
      </c>
      <c r="Z191">
        <f t="shared" si="1244"/>
        <v>0</v>
      </c>
      <c r="AA191">
        <f t="shared" si="1244"/>
        <v>1</v>
      </c>
      <c r="AB191">
        <f t="shared" si="1244"/>
        <v>4</v>
      </c>
      <c r="AC191">
        <f t="shared" si="1244"/>
        <v>5</v>
      </c>
      <c r="AD191">
        <f t="shared" si="1244"/>
        <v>4</v>
      </c>
      <c r="AE191">
        <f t="shared" si="1244"/>
        <v>1</v>
      </c>
      <c r="AF191">
        <f t="shared" si="1244"/>
        <v>1</v>
      </c>
      <c r="AG191">
        <f t="shared" si="1244"/>
        <v>2</v>
      </c>
      <c r="AH191">
        <f t="shared" si="1244"/>
        <v>4</v>
      </c>
      <c r="AI191">
        <f t="shared" si="1244"/>
        <v>4</v>
      </c>
      <c r="AJ191">
        <f t="shared" si="1244"/>
        <v>3</v>
      </c>
      <c r="AK191">
        <f t="shared" si="1244"/>
        <v>1</v>
      </c>
      <c r="AL191">
        <f t="shared" si="1244"/>
        <v>1</v>
      </c>
      <c r="AM191">
        <f t="shared" si="1244"/>
        <v>1</v>
      </c>
      <c r="AN191">
        <f t="shared" si="1244"/>
        <v>0</v>
      </c>
      <c r="AO191">
        <f t="shared" si="1244"/>
        <v>0</v>
      </c>
      <c r="AP191">
        <f t="shared" si="1244"/>
        <v>1</v>
      </c>
      <c r="AQ191">
        <f t="shared" si="1244"/>
        <v>0</v>
      </c>
      <c r="AR191">
        <f t="shared" si="1244"/>
        <v>1</v>
      </c>
      <c r="AS191">
        <f t="shared" si="1244"/>
        <v>0</v>
      </c>
      <c r="AT191">
        <f t="shared" si="1244"/>
        <v>0</v>
      </c>
      <c r="AU191">
        <f t="shared" si="1244"/>
        <v>0</v>
      </c>
      <c r="AV191">
        <f t="shared" si="1244"/>
        <v>1</v>
      </c>
      <c r="AW191">
        <f t="shared" si="1244"/>
        <v>0</v>
      </c>
      <c r="AX191">
        <f t="shared" si="1244"/>
        <v>0</v>
      </c>
      <c r="AY191">
        <f t="shared" si="1244"/>
        <v>0</v>
      </c>
      <c r="AZ191">
        <f t="shared" si="1242"/>
        <v>1</v>
      </c>
      <c r="BA191">
        <f t="shared" si="1242"/>
        <v>0</v>
      </c>
      <c r="BB191">
        <f t="shared" si="1242"/>
        <v>0</v>
      </c>
      <c r="BC191">
        <f t="shared" si="1242"/>
        <v>0</v>
      </c>
      <c r="BD191">
        <f t="shared" si="1242"/>
        <v>0</v>
      </c>
      <c r="BE191">
        <f t="shared" si="1242"/>
        <v>0</v>
      </c>
      <c r="BF191">
        <f t="shared" si="1242"/>
        <v>0</v>
      </c>
      <c r="BG191">
        <f t="shared" si="1242"/>
        <v>-82</v>
      </c>
      <c r="BH191">
        <f t="shared" si="1217"/>
        <v>0</v>
      </c>
      <c r="BI191">
        <f t="shared" si="1218"/>
        <v>0</v>
      </c>
      <c r="BJ191">
        <f t="shared" si="1219"/>
        <v>0</v>
      </c>
      <c r="BK191">
        <f t="shared" si="1220"/>
        <v>0</v>
      </c>
      <c r="BL191">
        <f t="shared" si="1221"/>
        <v>0</v>
      </c>
      <c r="BM191">
        <f t="shared" si="1222"/>
        <v>0</v>
      </c>
      <c r="BN191">
        <f t="shared" si="1223"/>
        <v>0</v>
      </c>
      <c r="BO191">
        <f t="shared" si="1224"/>
        <v>0</v>
      </c>
      <c r="BP191">
        <f t="shared" si="1225"/>
        <v>0</v>
      </c>
      <c r="BQ191">
        <f t="shared" si="1226"/>
        <v>0</v>
      </c>
      <c r="BS191">
        <v>25</v>
      </c>
      <c r="BT191" s="114">
        <f ca="1">HLOOKUP(Italia!$B$170,$E$167:$BG$212,$BS191,FALSE)</f>
        <v>0</v>
      </c>
      <c r="BU191" s="2"/>
      <c r="BV191" s="85">
        <f t="shared" ca="1" si="1243"/>
        <v>82</v>
      </c>
      <c r="BW191" s="85">
        <f t="shared" ca="1" si="1243"/>
        <v>82</v>
      </c>
      <c r="BX191" s="85">
        <f t="shared" ca="1" si="1243"/>
        <v>82</v>
      </c>
      <c r="BY191" s="85">
        <f t="shared" ca="1" si="1243"/>
        <v>82</v>
      </c>
      <c r="BZ191" s="85">
        <f t="shared" ca="1" si="1243"/>
        <v>82</v>
      </c>
      <c r="CA191" s="85">
        <f t="shared" ca="1" si="1243"/>
        <v>82</v>
      </c>
      <c r="CB191" s="85">
        <f t="shared" si="1231"/>
        <v>0</v>
      </c>
      <c r="CC191" s="85">
        <f t="shared" si="1232"/>
        <v>0</v>
      </c>
      <c r="CD191">
        <v>2.3999999999999998E-3</v>
      </c>
      <c r="CE191" s="85">
        <f t="shared" si="1228"/>
        <v>0</v>
      </c>
      <c r="CG191" s="85">
        <f t="shared" ca="1" si="1234"/>
        <v>4.6241033979905106</v>
      </c>
      <c r="CH191" s="85" t="str">
        <f t="shared" ca="1" si="1235"/>
        <v>Czechia</v>
      </c>
      <c r="CI191" s="85">
        <f t="shared" ca="1" si="1236"/>
        <v>51.773631471881451</v>
      </c>
      <c r="CJ191" s="85" t="str">
        <f t="shared" ca="1" si="1237"/>
        <v>Romania</v>
      </c>
    </row>
    <row r="192" spans="2:88" x14ac:dyDescent="0.25">
      <c r="B192" t="str">
        <f t="shared" si="1229"/>
        <v>Lithuania</v>
      </c>
      <c r="C192" s="85">
        <v>3323611</v>
      </c>
      <c r="E192">
        <f t="shared" si="1230"/>
        <v>0</v>
      </c>
      <c r="F192">
        <f t="shared" si="1244"/>
        <v>0</v>
      </c>
      <c r="G192">
        <f t="shared" si="1244"/>
        <v>0</v>
      </c>
      <c r="H192">
        <f t="shared" si="1244"/>
        <v>0</v>
      </c>
      <c r="I192">
        <f t="shared" si="1244"/>
        <v>0</v>
      </c>
      <c r="J192">
        <f t="shared" si="1244"/>
        <v>0</v>
      </c>
      <c r="K192">
        <f t="shared" si="1244"/>
        <v>0</v>
      </c>
      <c r="L192">
        <f t="shared" si="1244"/>
        <v>0</v>
      </c>
      <c r="M192">
        <f t="shared" si="1244"/>
        <v>0</v>
      </c>
      <c r="N192">
        <f t="shared" si="1244"/>
        <v>2</v>
      </c>
      <c r="O192">
        <f t="shared" si="1244"/>
        <v>0</v>
      </c>
      <c r="P192">
        <f t="shared" si="1244"/>
        <v>3</v>
      </c>
      <c r="Q192">
        <f t="shared" si="1244"/>
        <v>3</v>
      </c>
      <c r="R192">
        <f t="shared" si="1244"/>
        <v>5</v>
      </c>
      <c r="S192">
        <f t="shared" si="1244"/>
        <v>3</v>
      </c>
      <c r="T192">
        <f t="shared" si="1244"/>
        <v>8</v>
      </c>
      <c r="U192">
        <f t="shared" si="1244"/>
        <v>1</v>
      </c>
      <c r="V192">
        <f t="shared" si="1244"/>
        <v>10</v>
      </c>
      <c r="W192">
        <f t="shared" si="1244"/>
        <v>33</v>
      </c>
      <c r="X192">
        <f t="shared" si="1244"/>
        <v>36</v>
      </c>
      <c r="Y192">
        <f t="shared" si="1244"/>
        <v>38</v>
      </c>
      <c r="Z192">
        <f t="shared" si="1244"/>
        <v>36</v>
      </c>
      <c r="AA192">
        <f t="shared" si="1244"/>
        <v>30</v>
      </c>
      <c r="AB192">
        <f t="shared" si="1244"/>
        <v>65</v>
      </c>
      <c r="AC192">
        <f t="shared" si="1244"/>
        <v>25</v>
      </c>
      <c r="AD192">
        <f t="shared" si="1244"/>
        <v>59</v>
      </c>
      <c r="AE192">
        <f t="shared" si="1244"/>
        <v>36</v>
      </c>
      <c r="AF192">
        <f t="shared" si="1244"/>
        <v>90</v>
      </c>
      <c r="AG192">
        <f t="shared" si="1244"/>
        <v>0</v>
      </c>
      <c r="AH192">
        <f t="shared" si="1244"/>
        <v>49</v>
      </c>
      <c r="AI192">
        <f t="shared" si="1244"/>
        <v>48</v>
      </c>
      <c r="AJ192">
        <f t="shared" si="1244"/>
        <v>68</v>
      </c>
      <c r="AK192">
        <f t="shared" si="1244"/>
        <v>122</v>
      </c>
      <c r="AL192">
        <f t="shared" si="1244"/>
        <v>0</v>
      </c>
      <c r="AM192">
        <f t="shared" si="1244"/>
        <v>40</v>
      </c>
      <c r="AN192">
        <f t="shared" si="1244"/>
        <v>32</v>
      </c>
      <c r="AO192">
        <f t="shared" si="1244"/>
        <v>37</v>
      </c>
      <c r="AP192">
        <f t="shared" si="1244"/>
        <v>32</v>
      </c>
      <c r="AQ192">
        <f t="shared" si="1244"/>
        <v>43</v>
      </c>
      <c r="AR192">
        <f t="shared" si="1244"/>
        <v>44</v>
      </c>
      <c r="AS192">
        <f t="shared" si="1244"/>
        <v>54</v>
      </c>
      <c r="AT192">
        <f t="shared" si="1244"/>
        <v>9</v>
      </c>
      <c r="AU192">
        <f t="shared" si="1244"/>
        <v>8</v>
      </c>
      <c r="AV192">
        <f t="shared" si="1244"/>
        <v>0</v>
      </c>
      <c r="AW192">
        <f t="shared" si="1244"/>
        <v>21</v>
      </c>
      <c r="AX192">
        <f t="shared" si="1244"/>
        <v>58</v>
      </c>
      <c r="AY192">
        <f t="shared" si="1244"/>
        <v>90</v>
      </c>
      <c r="AZ192">
        <f t="shared" si="1242"/>
        <v>59</v>
      </c>
      <c r="BA192">
        <f t="shared" si="1242"/>
        <v>28</v>
      </c>
      <c r="BB192">
        <f t="shared" si="1242"/>
        <v>24</v>
      </c>
      <c r="BC192">
        <f t="shared" si="1242"/>
        <v>20</v>
      </c>
      <c r="BD192">
        <f t="shared" si="1242"/>
        <v>28</v>
      </c>
      <c r="BE192">
        <f t="shared" si="1242"/>
        <v>12</v>
      </c>
      <c r="BF192">
        <f t="shared" si="1242"/>
        <v>0</v>
      </c>
      <c r="BG192">
        <f t="shared" si="1242"/>
        <v>-1410</v>
      </c>
      <c r="BH192">
        <f t="shared" si="1217"/>
        <v>0</v>
      </c>
      <c r="BI192">
        <f t="shared" si="1218"/>
        <v>0</v>
      </c>
      <c r="BJ192">
        <f t="shared" si="1219"/>
        <v>0</v>
      </c>
      <c r="BK192">
        <f t="shared" si="1220"/>
        <v>0</v>
      </c>
      <c r="BL192">
        <f t="shared" si="1221"/>
        <v>0</v>
      </c>
      <c r="BM192">
        <f t="shared" si="1222"/>
        <v>0</v>
      </c>
      <c r="BN192">
        <f t="shared" si="1223"/>
        <v>0</v>
      </c>
      <c r="BO192">
        <f t="shared" si="1224"/>
        <v>0</v>
      </c>
      <c r="BP192">
        <f t="shared" si="1225"/>
        <v>0</v>
      </c>
      <c r="BQ192">
        <f t="shared" si="1226"/>
        <v>0</v>
      </c>
      <c r="BS192">
        <v>26</v>
      </c>
      <c r="BT192" s="114">
        <f ca="1">HLOOKUP(Italia!$B$170,$E$167:$BG$212,$BS192,FALSE)</f>
        <v>0</v>
      </c>
      <c r="BU192" s="2"/>
      <c r="BV192" s="85">
        <f t="shared" ca="1" si="1243"/>
        <v>1326</v>
      </c>
      <c r="BW192" s="85">
        <f t="shared" ca="1" si="1243"/>
        <v>1350</v>
      </c>
      <c r="BX192" s="85">
        <f t="shared" ca="1" si="1243"/>
        <v>1370</v>
      </c>
      <c r="BY192" s="85">
        <f t="shared" ca="1" si="1243"/>
        <v>1398</v>
      </c>
      <c r="BZ192" s="85">
        <f t="shared" ca="1" si="1243"/>
        <v>1410</v>
      </c>
      <c r="CA192" s="85">
        <f t="shared" ca="1" si="1243"/>
        <v>1410</v>
      </c>
      <c r="CB192" s="85" t="str">
        <f t="shared" si="1231"/>
        <v>Lithuania</v>
      </c>
      <c r="CC192" s="85">
        <f t="shared" ca="1" si="1232"/>
        <v>2.5298715847010977</v>
      </c>
      <c r="CD192">
        <v>2.5000000000000001E-3</v>
      </c>
      <c r="CE192" s="85">
        <f t="shared" ca="1" si="1228"/>
        <v>42.426237314625567</v>
      </c>
      <c r="CF192" t="str">
        <f t="shared" si="1233"/>
        <v>Lithuania</v>
      </c>
      <c r="CG192" s="85">
        <f t="shared" ca="1" si="1234"/>
        <v>4.5994192427214715</v>
      </c>
      <c r="CH192" s="85" t="str">
        <f t="shared" ca="1" si="1235"/>
        <v>Hungary</v>
      </c>
      <c r="CI192" s="85">
        <f t="shared" ca="1" si="1236"/>
        <v>51.616074403959537</v>
      </c>
      <c r="CJ192" s="85" t="str">
        <f t="shared" ca="1" si="1237"/>
        <v>Armenia</v>
      </c>
    </row>
    <row r="193" spans="2:88" x14ac:dyDescent="0.25">
      <c r="B193" t="str">
        <f t="shared" si="1229"/>
        <v>Luxembourg</v>
      </c>
      <c r="C193" s="85">
        <v>549680</v>
      </c>
      <c r="E193">
        <f t="shared" si="1230"/>
        <v>0</v>
      </c>
      <c r="F193">
        <f t="shared" si="1244"/>
        <v>0</v>
      </c>
      <c r="G193">
        <f t="shared" si="1244"/>
        <v>0</v>
      </c>
      <c r="H193">
        <f t="shared" si="1244"/>
        <v>0</v>
      </c>
      <c r="I193">
        <f t="shared" si="1244"/>
        <v>1</v>
      </c>
      <c r="J193">
        <f t="shared" si="1244"/>
        <v>0</v>
      </c>
      <c r="K193">
        <f t="shared" si="1244"/>
        <v>0</v>
      </c>
      <c r="L193">
        <f t="shared" si="1244"/>
        <v>3</v>
      </c>
      <c r="M193">
        <f t="shared" si="1244"/>
        <v>0</v>
      </c>
      <c r="N193">
        <f t="shared" si="1244"/>
        <v>12</v>
      </c>
      <c r="O193">
        <f t="shared" si="1244"/>
        <v>0</v>
      </c>
      <c r="P193">
        <f t="shared" si="1244"/>
        <v>21</v>
      </c>
      <c r="Q193">
        <f t="shared" si="1244"/>
        <v>0</v>
      </c>
      <c r="R193">
        <f t="shared" si="1244"/>
        <v>0</v>
      </c>
      <c r="S193">
        <f t="shared" si="1244"/>
        <v>43</v>
      </c>
      <c r="T193">
        <f t="shared" si="1244"/>
        <v>59</v>
      </c>
      <c r="U193">
        <f t="shared" si="1244"/>
        <v>70</v>
      </c>
      <c r="V193">
        <f t="shared" si="1244"/>
        <v>135</v>
      </c>
      <c r="W193">
        <f t="shared" si="1244"/>
        <v>139</v>
      </c>
      <c r="X193">
        <f t="shared" si="1244"/>
        <v>186</v>
      </c>
      <c r="Y193">
        <f t="shared" si="1244"/>
        <v>128</v>
      </c>
      <c r="Z193">
        <f t="shared" si="1244"/>
        <v>77</v>
      </c>
      <c r="AA193">
        <f t="shared" si="1244"/>
        <v>224</v>
      </c>
      <c r="AB193">
        <f t="shared" si="1244"/>
        <v>234</v>
      </c>
      <c r="AC193">
        <f t="shared" si="1244"/>
        <v>120</v>
      </c>
      <c r="AD193">
        <f t="shared" si="1244"/>
        <v>152</v>
      </c>
      <c r="AE193">
        <f t="shared" si="1244"/>
        <v>226</v>
      </c>
      <c r="AF193">
        <f t="shared" si="1244"/>
        <v>119</v>
      </c>
      <c r="AG193">
        <f t="shared" si="1244"/>
        <v>38</v>
      </c>
      <c r="AH193">
        <f t="shared" si="1244"/>
        <v>190</v>
      </c>
      <c r="AI193">
        <f t="shared" si="1244"/>
        <v>141</v>
      </c>
      <c r="AJ193">
        <f t="shared" si="1244"/>
        <v>168</v>
      </c>
      <c r="AK193">
        <f t="shared" si="1244"/>
        <v>125</v>
      </c>
      <c r="AL193">
        <f t="shared" si="1244"/>
        <v>117</v>
      </c>
      <c r="AM193">
        <f t="shared" si="1244"/>
        <v>75</v>
      </c>
      <c r="AN193">
        <f t="shared" si="1244"/>
        <v>39</v>
      </c>
      <c r="AO193">
        <f t="shared" si="1244"/>
        <v>127</v>
      </c>
      <c r="AP193">
        <f t="shared" si="1244"/>
        <v>64</v>
      </c>
      <c r="AQ193">
        <f t="shared" si="1244"/>
        <v>81</v>
      </c>
      <c r="AR193">
        <f t="shared" si="1244"/>
        <v>108</v>
      </c>
      <c r="AS193">
        <f t="shared" si="1244"/>
        <v>47</v>
      </c>
      <c r="AT193">
        <f t="shared" si="1244"/>
        <v>11</v>
      </c>
      <c r="AU193">
        <f t="shared" si="1244"/>
        <v>11</v>
      </c>
      <c r="AV193">
        <f t="shared" si="1244"/>
        <v>15</v>
      </c>
      <c r="AW193">
        <f t="shared" si="1244"/>
        <v>66</v>
      </c>
      <c r="AX193">
        <f t="shared" si="1244"/>
        <v>71</v>
      </c>
      <c r="AY193">
        <f t="shared" si="1244"/>
        <v>36</v>
      </c>
      <c r="AZ193">
        <f t="shared" si="1242"/>
        <v>57</v>
      </c>
      <c r="BA193">
        <f t="shared" si="1242"/>
        <v>13</v>
      </c>
      <c r="BB193">
        <f t="shared" si="1242"/>
        <v>8</v>
      </c>
      <c r="BC193">
        <f t="shared" si="1242"/>
        <v>60</v>
      </c>
      <c r="BD193">
        <f t="shared" si="1242"/>
        <v>36</v>
      </c>
      <c r="BE193">
        <f t="shared" si="1242"/>
        <v>11</v>
      </c>
      <c r="BF193">
        <f t="shared" si="1242"/>
        <v>30</v>
      </c>
      <c r="BG193">
        <f t="shared" si="1242"/>
        <v>-3695</v>
      </c>
      <c r="BH193">
        <f t="shared" si="1217"/>
        <v>0</v>
      </c>
      <c r="BI193">
        <f t="shared" si="1218"/>
        <v>0</v>
      </c>
      <c r="BJ193">
        <f t="shared" si="1219"/>
        <v>0</v>
      </c>
      <c r="BK193">
        <f t="shared" si="1220"/>
        <v>0</v>
      </c>
      <c r="BL193">
        <f t="shared" si="1221"/>
        <v>0</v>
      </c>
      <c r="BM193">
        <f t="shared" si="1222"/>
        <v>0</v>
      </c>
      <c r="BN193">
        <f t="shared" si="1223"/>
        <v>0</v>
      </c>
      <c r="BO193">
        <f t="shared" si="1224"/>
        <v>0</v>
      </c>
      <c r="BP193">
        <f t="shared" si="1225"/>
        <v>0</v>
      </c>
      <c r="BQ193">
        <f t="shared" si="1226"/>
        <v>0</v>
      </c>
      <c r="BS193">
        <v>27</v>
      </c>
      <c r="BT193" s="114">
        <f ca="1">HLOOKUP(Italia!$B$170,$E$167:$BG$212,$BS193,FALSE)</f>
        <v>30</v>
      </c>
      <c r="BU193" s="2"/>
      <c r="BV193" s="85">
        <f t="shared" ca="1" si="1243"/>
        <v>3550</v>
      </c>
      <c r="BW193" s="85">
        <f t="shared" ca="1" si="1243"/>
        <v>3558</v>
      </c>
      <c r="BX193" s="85">
        <f t="shared" ca="1" si="1243"/>
        <v>3618</v>
      </c>
      <c r="BY193" s="85">
        <f t="shared" ca="1" si="1243"/>
        <v>3654</v>
      </c>
      <c r="BZ193" s="85">
        <f t="shared" ca="1" si="1243"/>
        <v>3665</v>
      </c>
      <c r="CA193" s="85">
        <f t="shared" ca="1" si="1243"/>
        <v>3695</v>
      </c>
      <c r="CB193" s="85">
        <f t="shared" si="1231"/>
        <v>0</v>
      </c>
      <c r="CC193" s="85">
        <f t="shared" si="1232"/>
        <v>0</v>
      </c>
      <c r="CD193">
        <v>2.5999999999999999E-3</v>
      </c>
      <c r="CE193" s="85">
        <f t="shared" si="1228"/>
        <v>0</v>
      </c>
      <c r="CG193" s="85">
        <f t="shared" ca="1" si="1234"/>
        <v>4.2177652303566555</v>
      </c>
      <c r="CH193" s="85" t="str">
        <f t="shared" ca="1" si="1235"/>
        <v>Austria</v>
      </c>
      <c r="CI193" s="85">
        <f t="shared" ca="1" si="1236"/>
        <v>44.939603072160956</v>
      </c>
      <c r="CJ193" s="85" t="str">
        <f t="shared" ca="1" si="1237"/>
        <v>Croatia</v>
      </c>
    </row>
    <row r="194" spans="2:88" x14ac:dyDescent="0.25">
      <c r="B194" t="str">
        <f t="shared" si="1229"/>
        <v>Malta</v>
      </c>
      <c r="C194" s="85">
        <v>416515</v>
      </c>
      <c r="E194">
        <f t="shared" si="1230"/>
        <v>0</v>
      </c>
      <c r="F194">
        <f t="shared" si="1244"/>
        <v>0</v>
      </c>
      <c r="G194">
        <f t="shared" si="1244"/>
        <v>0</v>
      </c>
      <c r="H194">
        <f t="shared" si="1244"/>
        <v>0</v>
      </c>
      <c r="I194">
        <f t="shared" si="1244"/>
        <v>0</v>
      </c>
      <c r="J194">
        <f t="shared" si="1244"/>
        <v>3</v>
      </c>
      <c r="K194">
        <f t="shared" si="1244"/>
        <v>0</v>
      </c>
      <c r="L194">
        <f t="shared" si="1244"/>
        <v>1</v>
      </c>
      <c r="M194">
        <f t="shared" si="1244"/>
        <v>0</v>
      </c>
      <c r="N194">
        <f t="shared" si="1244"/>
        <v>2</v>
      </c>
      <c r="O194">
        <f t="shared" si="1244"/>
        <v>3</v>
      </c>
      <c r="P194">
        <f t="shared" si="1244"/>
        <v>3</v>
      </c>
      <c r="Q194">
        <f t="shared" si="1244"/>
        <v>0</v>
      </c>
      <c r="R194">
        <f t="shared" si="1244"/>
        <v>9</v>
      </c>
      <c r="S194">
        <f t="shared" si="1244"/>
        <v>9</v>
      </c>
      <c r="T194">
        <f t="shared" si="1244"/>
        <v>8</v>
      </c>
      <c r="U194">
        <f t="shared" si="1244"/>
        <v>10</v>
      </c>
      <c r="V194">
        <f t="shared" si="1244"/>
        <v>5</v>
      </c>
      <c r="W194">
        <f t="shared" si="1244"/>
        <v>11</v>
      </c>
      <c r="X194">
        <f t="shared" si="1244"/>
        <v>9</v>
      </c>
      <c r="Y194">
        <f t="shared" si="1244"/>
        <v>17</v>
      </c>
      <c r="Z194">
        <f t="shared" si="1244"/>
        <v>17</v>
      </c>
      <c r="AA194">
        <f t="shared" si="1244"/>
        <v>13</v>
      </c>
      <c r="AB194">
        <f t="shared" si="1244"/>
        <v>9</v>
      </c>
      <c r="AC194">
        <f t="shared" si="1244"/>
        <v>5</v>
      </c>
      <c r="AD194">
        <f t="shared" si="1244"/>
        <v>5</v>
      </c>
      <c r="AE194">
        <f t="shared" si="1244"/>
        <v>0</v>
      </c>
      <c r="AF194">
        <f t="shared" si="1244"/>
        <v>12</v>
      </c>
      <c r="AG194">
        <f t="shared" si="1244"/>
        <v>5</v>
      </c>
      <c r="AH194">
        <f t="shared" si="1244"/>
        <v>11</v>
      </c>
      <c r="AI194">
        <f t="shared" si="1244"/>
        <v>21</v>
      </c>
      <c r="AJ194">
        <f t="shared" si="1244"/>
        <v>7</v>
      </c>
      <c r="AK194">
        <f t="shared" si="1244"/>
        <v>7</v>
      </c>
      <c r="AL194">
        <f t="shared" si="1244"/>
        <v>11</v>
      </c>
      <c r="AM194">
        <f t="shared" si="1244"/>
        <v>21</v>
      </c>
      <c r="AN194">
        <f t="shared" si="1244"/>
        <v>7</v>
      </c>
      <c r="AO194">
        <f t="shared" si="1244"/>
        <v>52</v>
      </c>
      <c r="AP194">
        <f t="shared" si="1244"/>
        <v>6</v>
      </c>
      <c r="AQ194">
        <f t="shared" si="1244"/>
        <v>38</v>
      </c>
      <c r="AR194">
        <f t="shared" si="1244"/>
        <v>13</v>
      </c>
      <c r="AS194">
        <f t="shared" si="1244"/>
        <v>20</v>
      </c>
      <c r="AT194">
        <f t="shared" si="1244"/>
        <v>8</v>
      </c>
      <c r="AU194">
        <f t="shared" si="1244"/>
        <v>6</v>
      </c>
      <c r="AV194">
        <f t="shared" si="1244"/>
        <v>9</v>
      </c>
      <c r="AW194">
        <f t="shared" si="1244"/>
        <v>6</v>
      </c>
      <c r="AX194">
        <f t="shared" si="1244"/>
        <v>13</v>
      </c>
      <c r="AY194">
        <f t="shared" si="1244"/>
        <v>10</v>
      </c>
      <c r="AZ194">
        <f t="shared" si="1242"/>
        <v>4</v>
      </c>
      <c r="BA194">
        <f t="shared" si="1242"/>
        <v>1</v>
      </c>
      <c r="BB194">
        <f t="shared" si="1242"/>
        <v>4</v>
      </c>
      <c r="BC194">
        <f t="shared" si="1242"/>
        <v>12</v>
      </c>
      <c r="BD194">
        <f t="shared" si="1242"/>
        <v>1</v>
      </c>
      <c r="BE194">
        <f t="shared" si="1242"/>
        <v>1</v>
      </c>
      <c r="BF194">
        <f t="shared" si="1242"/>
        <v>2</v>
      </c>
      <c r="BG194">
        <f t="shared" si="1242"/>
        <v>-447</v>
      </c>
      <c r="BH194">
        <f t="shared" si="1217"/>
        <v>0</v>
      </c>
      <c r="BI194">
        <f t="shared" si="1218"/>
        <v>0</v>
      </c>
      <c r="BJ194">
        <f t="shared" si="1219"/>
        <v>0</v>
      </c>
      <c r="BK194">
        <f t="shared" si="1220"/>
        <v>0</v>
      </c>
      <c r="BL194">
        <f t="shared" si="1221"/>
        <v>0</v>
      </c>
      <c r="BM194">
        <f t="shared" si="1222"/>
        <v>0</v>
      </c>
      <c r="BN194">
        <f t="shared" si="1223"/>
        <v>0</v>
      </c>
      <c r="BO194">
        <f t="shared" si="1224"/>
        <v>0</v>
      </c>
      <c r="BP194">
        <f t="shared" si="1225"/>
        <v>0</v>
      </c>
      <c r="BQ194">
        <f t="shared" si="1226"/>
        <v>0</v>
      </c>
      <c r="BS194">
        <v>28</v>
      </c>
      <c r="BT194" s="114">
        <f ca="1">HLOOKUP(Italia!$B$170,$E$167:$BG$212,$BS194,FALSE)</f>
        <v>2</v>
      </c>
      <c r="BU194" s="2"/>
      <c r="BV194" s="85">
        <f t="shared" ca="1" si="1243"/>
        <v>427</v>
      </c>
      <c r="BW194" s="85">
        <f t="shared" ca="1" si="1243"/>
        <v>431</v>
      </c>
      <c r="BX194" s="85">
        <f t="shared" ca="1" si="1243"/>
        <v>443</v>
      </c>
      <c r="BY194" s="85">
        <f t="shared" ca="1" si="1243"/>
        <v>444</v>
      </c>
      <c r="BZ194" s="85">
        <f t="shared" ca="1" si="1243"/>
        <v>445</v>
      </c>
      <c r="CA194" s="85">
        <f t="shared" ca="1" si="1243"/>
        <v>447</v>
      </c>
      <c r="CB194" s="85">
        <f t="shared" si="1231"/>
        <v>0</v>
      </c>
      <c r="CC194" s="85">
        <f t="shared" si="1232"/>
        <v>0</v>
      </c>
      <c r="CD194">
        <v>2.7000000000000001E-3</v>
      </c>
      <c r="CE194" s="85">
        <f t="shared" si="1228"/>
        <v>0</v>
      </c>
      <c r="CG194" s="85">
        <f t="shared" ca="1" si="1234"/>
        <v>4.1735716066134456</v>
      </c>
      <c r="CH194" s="85" t="str">
        <f t="shared" ca="1" si="1235"/>
        <v>Poland</v>
      </c>
      <c r="CI194" s="85">
        <f t="shared" ca="1" si="1236"/>
        <v>42.426237314625567</v>
      </c>
      <c r="CJ194" s="85" t="str">
        <f t="shared" ca="1" si="1237"/>
        <v>Lithuania</v>
      </c>
    </row>
    <row r="195" spans="2:88" x14ac:dyDescent="0.25">
      <c r="B195" t="str">
        <f t="shared" si="1229"/>
        <v>Monaco</v>
      </c>
      <c r="C195" s="85">
        <v>35881</v>
      </c>
      <c r="E195">
        <f t="shared" si="1230"/>
        <v>0</v>
      </c>
      <c r="F195">
        <f t="shared" si="1244"/>
        <v>0</v>
      </c>
      <c r="G195">
        <f t="shared" si="1244"/>
        <v>0</v>
      </c>
      <c r="H195">
        <f t="shared" si="1244"/>
        <v>0</v>
      </c>
      <c r="I195">
        <f t="shared" si="1244"/>
        <v>0</v>
      </c>
      <c r="J195">
        <f t="shared" si="1244"/>
        <v>0</v>
      </c>
      <c r="K195">
        <f t="shared" si="1244"/>
        <v>0</v>
      </c>
      <c r="L195">
        <f t="shared" si="1244"/>
        <v>0</v>
      </c>
      <c r="M195">
        <f t="shared" si="1244"/>
        <v>0</v>
      </c>
      <c r="N195">
        <f t="shared" si="1244"/>
        <v>0</v>
      </c>
      <c r="O195">
        <f t="shared" si="1244"/>
        <v>0</v>
      </c>
      <c r="P195">
        <f t="shared" si="1244"/>
        <v>1</v>
      </c>
      <c r="Q195">
        <f t="shared" si="1244"/>
        <v>0</v>
      </c>
      <c r="R195">
        <f t="shared" si="1244"/>
        <v>7</v>
      </c>
      <c r="S195">
        <f t="shared" si="1244"/>
        <v>0</v>
      </c>
      <c r="T195">
        <f t="shared" si="1244"/>
        <v>0</v>
      </c>
      <c r="U195">
        <f t="shared" si="1244"/>
        <v>0</v>
      </c>
      <c r="V195">
        <f t="shared" si="1244"/>
        <v>0</v>
      </c>
      <c r="W195">
        <f t="shared" si="1244"/>
        <v>3</v>
      </c>
      <c r="X195">
        <f t="shared" si="1244"/>
        <v>6</v>
      </c>
      <c r="Y195">
        <f t="shared" si="1244"/>
        <v>5</v>
      </c>
      <c r="Z195">
        <f t="shared" si="1244"/>
        <v>0</v>
      </c>
      <c r="AA195">
        <f t="shared" si="1244"/>
        <v>0</v>
      </c>
      <c r="AB195">
        <f t="shared" si="1244"/>
        <v>0</v>
      </c>
      <c r="AC195">
        <f t="shared" si="1244"/>
        <v>-4</v>
      </c>
      <c r="AD195">
        <f t="shared" si="1244"/>
        <v>0</v>
      </c>
      <c r="AE195">
        <f t="shared" si="1244"/>
        <v>0</v>
      </c>
      <c r="AF195">
        <f t="shared" si="1244"/>
        <v>27</v>
      </c>
      <c r="AG195">
        <f t="shared" si="1244"/>
        <v>3</v>
      </c>
      <c r="AH195">
        <f t="shared" si="1244"/>
        <v>3</v>
      </c>
      <c r="AI195">
        <f t="shared" si="1244"/>
        <v>-15</v>
      </c>
      <c r="AJ195">
        <f t="shared" si="1244"/>
        <v>0</v>
      </c>
      <c r="AK195">
        <f t="shared" si="1244"/>
        <v>0</v>
      </c>
      <c r="AL195">
        <f t="shared" si="1244"/>
        <v>0</v>
      </c>
      <c r="AM195">
        <f t="shared" si="1244"/>
        <v>0</v>
      </c>
      <c r="AN195">
        <f t="shared" si="1244"/>
        <v>3</v>
      </c>
      <c r="AO195">
        <f t="shared" si="1244"/>
        <v>0</v>
      </c>
      <c r="AP195">
        <f t="shared" si="1244"/>
        <v>14</v>
      </c>
      <c r="AQ195">
        <f t="shared" si="1244"/>
        <v>0</v>
      </c>
      <c r="AR195">
        <f t="shared" si="1244"/>
        <v>0</v>
      </c>
      <c r="AS195">
        <f t="shared" si="1244"/>
        <v>0</v>
      </c>
      <c r="AT195">
        <f t="shared" si="1244"/>
        <v>0</v>
      </c>
      <c r="AU195">
        <f t="shared" si="1244"/>
        <v>39</v>
      </c>
      <c r="AV195">
        <f t="shared" si="1244"/>
        <v>0</v>
      </c>
      <c r="AW195">
        <f t="shared" si="1244"/>
        <v>0</v>
      </c>
      <c r="AX195">
        <f t="shared" si="1244"/>
        <v>0</v>
      </c>
      <c r="AY195">
        <f t="shared" si="1244"/>
        <v>5</v>
      </c>
      <c r="AZ195">
        <f t="shared" si="1242"/>
        <v>0</v>
      </c>
      <c r="BA195">
        <f t="shared" si="1242"/>
        <v>0</v>
      </c>
      <c r="BB195">
        <f t="shared" si="1242"/>
        <v>-30</v>
      </c>
      <c r="BC195">
        <f t="shared" si="1242"/>
        <v>0</v>
      </c>
      <c r="BD195">
        <f t="shared" si="1242"/>
        <v>0</v>
      </c>
      <c r="BE195">
        <f t="shared" si="1242"/>
        <v>0</v>
      </c>
      <c r="BF195">
        <f t="shared" si="1242"/>
        <v>0</v>
      </c>
      <c r="BG195">
        <f t="shared" si="1242"/>
        <v>-68</v>
      </c>
      <c r="BH195">
        <f t="shared" si="1217"/>
        <v>0</v>
      </c>
      <c r="BI195">
        <f t="shared" si="1218"/>
        <v>0</v>
      </c>
      <c r="BJ195">
        <f t="shared" si="1219"/>
        <v>0</v>
      </c>
      <c r="BK195">
        <f t="shared" si="1220"/>
        <v>0</v>
      </c>
      <c r="BL195">
        <f t="shared" si="1221"/>
        <v>0</v>
      </c>
      <c r="BM195">
        <f t="shared" si="1222"/>
        <v>0</v>
      </c>
      <c r="BN195">
        <f t="shared" si="1223"/>
        <v>0</v>
      </c>
      <c r="BO195">
        <f t="shared" si="1224"/>
        <v>0</v>
      </c>
      <c r="BP195">
        <f t="shared" si="1225"/>
        <v>0</v>
      </c>
      <c r="BQ195">
        <f t="shared" si="1226"/>
        <v>0</v>
      </c>
      <c r="BS195">
        <v>29</v>
      </c>
      <c r="BT195" s="114">
        <f ca="1">HLOOKUP(Italia!$B$170,$E$167:$BG$212,$BS195,FALSE)</f>
        <v>0</v>
      </c>
      <c r="BU195" s="2"/>
      <c r="BV195" s="85">
        <f t="shared" ca="1" si="1243"/>
        <v>98</v>
      </c>
      <c r="BW195" s="85">
        <f t="shared" ca="1" si="1243"/>
        <v>68</v>
      </c>
      <c r="BX195" s="85">
        <f t="shared" ca="1" si="1243"/>
        <v>68</v>
      </c>
      <c r="BY195" s="85">
        <f t="shared" ca="1" si="1243"/>
        <v>68</v>
      </c>
      <c r="BZ195" s="85">
        <f t="shared" ca="1" si="1243"/>
        <v>68</v>
      </c>
      <c r="CA195" s="85">
        <f t="shared" ca="1" si="1243"/>
        <v>68</v>
      </c>
      <c r="CB195" s="85">
        <f t="shared" si="1231"/>
        <v>0</v>
      </c>
      <c r="CC195" s="85">
        <f t="shared" si="1232"/>
        <v>0</v>
      </c>
      <c r="CD195">
        <v>2.8E-3</v>
      </c>
      <c r="CE195" s="85">
        <f t="shared" si="1228"/>
        <v>0</v>
      </c>
      <c r="CG195" s="85">
        <f t="shared" ca="1" si="1234"/>
        <v>3.7771460929606779</v>
      </c>
      <c r="CH195" s="85" t="str">
        <f t="shared" ca="1" si="1235"/>
        <v>Bosnia and Herzegovina</v>
      </c>
      <c r="CI195" s="85">
        <f t="shared" ca="1" si="1236"/>
        <v>37.977918455970759</v>
      </c>
      <c r="CJ195" s="85" t="str">
        <f t="shared" ca="1" si="1237"/>
        <v>Bosnia and Herzegovina</v>
      </c>
    </row>
    <row r="196" spans="2:88" x14ac:dyDescent="0.25">
      <c r="B196" t="str">
        <f t="shared" si="1229"/>
        <v>Netherlands</v>
      </c>
      <c r="C196" s="85">
        <v>16105285</v>
      </c>
      <c r="E196">
        <f t="shared" si="1230"/>
        <v>5</v>
      </c>
      <c r="F196">
        <f t="shared" si="1244"/>
        <v>10</v>
      </c>
      <c r="G196">
        <f t="shared" si="1244"/>
        <v>10</v>
      </c>
      <c r="H196">
        <f t="shared" ref="F196:AY201" si="1245">+H30-G30</f>
        <v>44</v>
      </c>
      <c r="I196">
        <f t="shared" si="1245"/>
        <v>46</v>
      </c>
      <c r="J196">
        <f t="shared" si="1245"/>
        <v>60</v>
      </c>
      <c r="K196">
        <f t="shared" si="1245"/>
        <v>77</v>
      </c>
      <c r="L196">
        <f t="shared" si="1245"/>
        <v>56</v>
      </c>
      <c r="M196">
        <f t="shared" si="1245"/>
        <v>61</v>
      </c>
      <c r="N196">
        <f t="shared" si="1245"/>
        <v>121</v>
      </c>
      <c r="O196">
        <f t="shared" si="1245"/>
        <v>111</v>
      </c>
      <c r="P196">
        <f t="shared" si="1245"/>
        <v>190</v>
      </c>
      <c r="Q196">
        <f t="shared" si="1245"/>
        <v>155</v>
      </c>
      <c r="R196">
        <f t="shared" si="1245"/>
        <v>176</v>
      </c>
      <c r="S196">
        <f t="shared" si="1245"/>
        <v>278</v>
      </c>
      <c r="T196">
        <f t="shared" si="1245"/>
        <v>292</v>
      </c>
      <c r="U196">
        <f t="shared" si="1245"/>
        <v>346</v>
      </c>
      <c r="V196">
        <f t="shared" si="1245"/>
        <v>409</v>
      </c>
      <c r="W196">
        <f t="shared" si="1245"/>
        <v>534</v>
      </c>
      <c r="X196">
        <f t="shared" si="1245"/>
        <v>637</v>
      </c>
      <c r="Y196">
        <f t="shared" si="1245"/>
        <v>573</v>
      </c>
      <c r="Z196">
        <f t="shared" si="1245"/>
        <v>545</v>
      </c>
      <c r="AA196">
        <f t="shared" si="1245"/>
        <v>811</v>
      </c>
      <c r="AB196">
        <f t="shared" si="1245"/>
        <v>852</v>
      </c>
      <c r="AC196">
        <f t="shared" si="1245"/>
        <v>1019</v>
      </c>
      <c r="AD196">
        <f t="shared" si="1245"/>
        <v>1172</v>
      </c>
      <c r="AE196">
        <f t="shared" si="1245"/>
        <v>1159</v>
      </c>
      <c r="AF196">
        <f t="shared" si="1245"/>
        <v>1104</v>
      </c>
      <c r="AG196">
        <f t="shared" si="1245"/>
        <v>884</v>
      </c>
      <c r="AH196">
        <f t="shared" si="1245"/>
        <v>845</v>
      </c>
      <c r="AI196">
        <f t="shared" si="1245"/>
        <v>1019</v>
      </c>
      <c r="AJ196">
        <f t="shared" si="1245"/>
        <v>1083</v>
      </c>
      <c r="AK196">
        <f t="shared" si="1245"/>
        <v>1026</v>
      </c>
      <c r="AL196">
        <f t="shared" si="1245"/>
        <v>904</v>
      </c>
      <c r="AM196">
        <f t="shared" si="1245"/>
        <v>1224</v>
      </c>
      <c r="AN196">
        <f t="shared" si="1245"/>
        <v>952</v>
      </c>
      <c r="AO196">
        <f t="shared" si="1245"/>
        <v>777</v>
      </c>
      <c r="AP196">
        <f t="shared" si="1245"/>
        <v>969</v>
      </c>
      <c r="AQ196">
        <f t="shared" si="1245"/>
        <v>1213</v>
      </c>
      <c r="AR196">
        <f t="shared" si="1245"/>
        <v>1335</v>
      </c>
      <c r="AS196">
        <f t="shared" si="1245"/>
        <v>1316</v>
      </c>
      <c r="AT196">
        <f t="shared" si="1245"/>
        <v>1174</v>
      </c>
      <c r="AU196">
        <f t="shared" si="1245"/>
        <v>964</v>
      </c>
      <c r="AV196">
        <f t="shared" si="1245"/>
        <v>868</v>
      </c>
      <c r="AW196">
        <f t="shared" si="1245"/>
        <v>734</v>
      </c>
      <c r="AX196">
        <f t="shared" si="1245"/>
        <v>1061</v>
      </c>
      <c r="AY196">
        <f t="shared" si="1245"/>
        <v>1235</v>
      </c>
      <c r="AZ196">
        <f t="shared" si="1242"/>
        <v>1140</v>
      </c>
      <c r="BA196">
        <f t="shared" si="1242"/>
        <v>1066</v>
      </c>
      <c r="BB196">
        <f t="shared" si="1242"/>
        <v>750</v>
      </c>
      <c r="BC196">
        <f t="shared" si="1242"/>
        <v>729</v>
      </c>
      <c r="BD196">
        <f t="shared" si="1242"/>
        <v>708</v>
      </c>
      <c r="BE196">
        <f t="shared" si="1242"/>
        <v>887</v>
      </c>
      <c r="BF196">
        <f t="shared" si="1242"/>
        <v>806</v>
      </c>
      <c r="BG196">
        <f t="shared" si="1242"/>
        <v>-36535</v>
      </c>
      <c r="BH196">
        <f t="shared" si="1217"/>
        <v>0</v>
      </c>
      <c r="BI196">
        <f t="shared" si="1218"/>
        <v>0</v>
      </c>
      <c r="BJ196">
        <f t="shared" si="1219"/>
        <v>0</v>
      </c>
      <c r="BK196">
        <f t="shared" si="1220"/>
        <v>0</v>
      </c>
      <c r="BL196">
        <f t="shared" si="1221"/>
        <v>0</v>
      </c>
      <c r="BM196">
        <f t="shared" si="1222"/>
        <v>0</v>
      </c>
      <c r="BN196">
        <f t="shared" si="1223"/>
        <v>0</v>
      </c>
      <c r="BO196">
        <f t="shared" si="1224"/>
        <v>0</v>
      </c>
      <c r="BP196">
        <f t="shared" si="1225"/>
        <v>0</v>
      </c>
      <c r="BQ196">
        <f t="shared" si="1226"/>
        <v>0</v>
      </c>
      <c r="BS196">
        <v>30</v>
      </c>
      <c r="BT196" s="114">
        <f ca="1">HLOOKUP(Italia!$B$170,$E$167:$BG$212,$BS196,FALSE)</f>
        <v>806</v>
      </c>
      <c r="BU196" s="2"/>
      <c r="BV196" s="85">
        <f t="shared" ca="1" si="1243"/>
        <v>32655</v>
      </c>
      <c r="BW196" s="85">
        <f t="shared" ca="1" si="1243"/>
        <v>33405</v>
      </c>
      <c r="BX196" s="85">
        <f t="shared" ca="1" si="1243"/>
        <v>34134</v>
      </c>
      <c r="BY196" s="85">
        <f t="shared" ca="1" si="1243"/>
        <v>34842</v>
      </c>
      <c r="BZ196" s="85">
        <f t="shared" ca="1" si="1243"/>
        <v>35729</v>
      </c>
      <c r="CA196" s="85">
        <f t="shared" ca="1" si="1243"/>
        <v>36535</v>
      </c>
      <c r="CB196" s="85" t="str">
        <f t="shared" si="1231"/>
        <v>Netherlands</v>
      </c>
      <c r="CC196" s="85">
        <f t="shared" ca="1" si="1232"/>
        <v>24.09437059490099</v>
      </c>
      <c r="CD196">
        <v>2.8999999999999998E-3</v>
      </c>
      <c r="CE196" s="85">
        <f t="shared" ca="1" si="1228"/>
        <v>226.85389953214116</v>
      </c>
      <c r="CF196" t="str">
        <f t="shared" si="1233"/>
        <v>Netherlands</v>
      </c>
      <c r="CG196" s="85">
        <f t="shared" ca="1" si="1234"/>
        <v>3.647174707123737</v>
      </c>
      <c r="CH196" s="85" t="str">
        <f t="shared" ca="1" si="1235"/>
        <v>Slovakia</v>
      </c>
      <c r="CI196" s="85">
        <f t="shared" ca="1" si="1236"/>
        <v>34.814871601111868</v>
      </c>
      <c r="CJ196" s="85" t="str">
        <f t="shared" ca="1" si="1237"/>
        <v>Latvia</v>
      </c>
    </row>
    <row r="197" spans="2:88" x14ac:dyDescent="0.25">
      <c r="B197" t="str">
        <f t="shared" si="1229"/>
        <v>North Macedonia</v>
      </c>
      <c r="C197" s="85">
        <v>2022000</v>
      </c>
      <c r="E197">
        <f t="shared" si="1230"/>
        <v>0</v>
      </c>
      <c r="F197">
        <f t="shared" si="1245"/>
        <v>0</v>
      </c>
      <c r="G197">
        <f t="shared" si="1245"/>
        <v>0</v>
      </c>
      <c r="H197">
        <f t="shared" si="1245"/>
        <v>0</v>
      </c>
      <c r="I197">
        <f t="shared" si="1245"/>
        <v>2</v>
      </c>
      <c r="J197">
        <f t="shared" si="1245"/>
        <v>0</v>
      </c>
      <c r="K197">
        <f t="shared" si="1245"/>
        <v>0</v>
      </c>
      <c r="L197">
        <f t="shared" si="1245"/>
        <v>4</v>
      </c>
      <c r="M197">
        <f t="shared" si="1245"/>
        <v>0</v>
      </c>
      <c r="N197">
        <f t="shared" si="1245"/>
        <v>0</v>
      </c>
      <c r="O197">
        <f t="shared" si="1245"/>
        <v>0</v>
      </c>
      <c r="P197">
        <f t="shared" si="1245"/>
        <v>2</v>
      </c>
      <c r="Q197">
        <f t="shared" si="1245"/>
        <v>4</v>
      </c>
      <c r="R197">
        <f t="shared" si="1245"/>
        <v>0</v>
      </c>
      <c r="S197">
        <f t="shared" si="1245"/>
        <v>6</v>
      </c>
      <c r="T197">
        <f t="shared" si="1245"/>
        <v>12</v>
      </c>
      <c r="U197">
        <f t="shared" si="1245"/>
        <v>5</v>
      </c>
      <c r="V197">
        <f t="shared" si="1245"/>
        <v>12</v>
      </c>
      <c r="W197">
        <f t="shared" si="1245"/>
        <v>22</v>
      </c>
      <c r="X197">
        <f t="shared" si="1245"/>
        <v>15</v>
      </c>
      <c r="Y197">
        <f t="shared" si="1245"/>
        <v>29</v>
      </c>
      <c r="Z197">
        <f t="shared" si="1245"/>
        <v>22</v>
      </c>
      <c r="AA197">
        <f t="shared" si="1245"/>
        <v>12</v>
      </c>
      <c r="AB197">
        <f t="shared" si="1245"/>
        <v>29</v>
      </c>
      <c r="AC197">
        <f t="shared" si="1245"/>
        <v>24</v>
      </c>
      <c r="AD197">
        <f t="shared" si="1245"/>
        <v>18</v>
      </c>
      <c r="AE197">
        <f t="shared" si="1245"/>
        <v>22</v>
      </c>
      <c r="AF197">
        <f t="shared" si="1245"/>
        <v>18</v>
      </c>
      <c r="AG197">
        <f t="shared" si="1245"/>
        <v>26</v>
      </c>
      <c r="AH197">
        <f t="shared" si="1245"/>
        <v>44</v>
      </c>
      <c r="AI197">
        <f t="shared" si="1245"/>
        <v>25</v>
      </c>
      <c r="AJ197">
        <f t="shared" si="1245"/>
        <v>30</v>
      </c>
      <c r="AK197">
        <f t="shared" si="1245"/>
        <v>46</v>
      </c>
      <c r="AL197">
        <f t="shared" si="1245"/>
        <v>53</v>
      </c>
      <c r="AM197">
        <f t="shared" si="1245"/>
        <v>72</v>
      </c>
      <c r="AN197">
        <f t="shared" si="1245"/>
        <v>15</v>
      </c>
      <c r="AO197">
        <f t="shared" si="1245"/>
        <v>29</v>
      </c>
      <c r="AP197">
        <f t="shared" si="1245"/>
        <v>18</v>
      </c>
      <c r="AQ197">
        <f t="shared" si="1245"/>
        <v>46</v>
      </c>
      <c r="AR197">
        <f t="shared" si="1245"/>
        <v>48</v>
      </c>
      <c r="AS197">
        <f t="shared" si="1245"/>
        <v>117</v>
      </c>
      <c r="AT197">
        <f t="shared" si="1245"/>
        <v>0</v>
      </c>
      <c r="AU197">
        <f t="shared" si="1245"/>
        <v>26</v>
      </c>
      <c r="AV197">
        <f t="shared" si="1245"/>
        <v>54</v>
      </c>
      <c r="AW197">
        <f t="shared" si="1245"/>
        <v>66</v>
      </c>
      <c r="AX197">
        <f t="shared" si="1245"/>
        <v>107</v>
      </c>
      <c r="AY197">
        <f t="shared" si="1245"/>
        <v>36</v>
      </c>
      <c r="AZ197">
        <f t="shared" si="1242"/>
        <v>53</v>
      </c>
      <c r="BA197">
        <f t="shared" si="1242"/>
        <v>37</v>
      </c>
      <c r="BB197">
        <f t="shared" si="1242"/>
        <v>18</v>
      </c>
      <c r="BC197">
        <f t="shared" si="1242"/>
        <v>6</v>
      </c>
      <c r="BD197">
        <f t="shared" si="1242"/>
        <v>28</v>
      </c>
      <c r="BE197">
        <f t="shared" si="1242"/>
        <v>41</v>
      </c>
      <c r="BF197">
        <f t="shared" si="1242"/>
        <v>26</v>
      </c>
      <c r="BG197">
        <f t="shared" si="1242"/>
        <v>-1326</v>
      </c>
      <c r="BH197">
        <f t="shared" si="1217"/>
        <v>0</v>
      </c>
      <c r="BI197">
        <f t="shared" si="1218"/>
        <v>0</v>
      </c>
      <c r="BJ197">
        <f t="shared" si="1219"/>
        <v>0</v>
      </c>
      <c r="BK197">
        <f t="shared" si="1220"/>
        <v>0</v>
      </c>
      <c r="BL197">
        <f t="shared" si="1221"/>
        <v>0</v>
      </c>
      <c r="BM197">
        <f t="shared" si="1222"/>
        <v>0</v>
      </c>
      <c r="BN197">
        <f t="shared" si="1223"/>
        <v>0</v>
      </c>
      <c r="BO197">
        <f t="shared" si="1224"/>
        <v>0</v>
      </c>
      <c r="BP197">
        <f t="shared" si="1225"/>
        <v>0</v>
      </c>
      <c r="BQ197">
        <f t="shared" si="1226"/>
        <v>0</v>
      </c>
      <c r="BS197">
        <v>31</v>
      </c>
      <c r="BT197" s="114">
        <f ca="1">HLOOKUP(Italia!$B$170,$E$167:$BG$212,$BS197,FALSE)</f>
        <v>26</v>
      </c>
      <c r="BU197" s="2"/>
      <c r="BV197" s="85">
        <f t="shared" ca="1" si="1243"/>
        <v>1207</v>
      </c>
      <c r="BW197" s="85">
        <f t="shared" ca="1" si="1243"/>
        <v>1225</v>
      </c>
      <c r="BX197" s="85">
        <f t="shared" ca="1" si="1243"/>
        <v>1231</v>
      </c>
      <c r="BY197" s="85">
        <f t="shared" ca="1" si="1243"/>
        <v>1259</v>
      </c>
      <c r="BZ197" s="85">
        <f t="shared" ca="1" si="1243"/>
        <v>1300</v>
      </c>
      <c r="CA197" s="85">
        <f t="shared" ca="1" si="1243"/>
        <v>1326</v>
      </c>
      <c r="CB197" s="85" t="str">
        <f t="shared" si="1231"/>
        <v>North Macedonia</v>
      </c>
      <c r="CC197" s="85">
        <f t="shared" ca="1" si="1232"/>
        <v>5.8882621167161222</v>
      </c>
      <c r="CD197">
        <v>3.0000000000000001E-3</v>
      </c>
      <c r="CE197" s="85">
        <f t="shared" ca="1" si="1228"/>
        <v>65.581635014836792</v>
      </c>
      <c r="CF197" t="str">
        <f t="shared" si="1233"/>
        <v>North Macedonia</v>
      </c>
      <c r="CG197" s="85">
        <f t="shared" ca="1" si="1234"/>
        <v>3.6435529498292842</v>
      </c>
      <c r="CH197" s="85" t="str">
        <f t="shared" ca="1" si="1235"/>
        <v>Bulgaria</v>
      </c>
      <c r="CI197" s="85">
        <f t="shared" ca="1" si="1236"/>
        <v>28.30456295279355</v>
      </c>
      <c r="CJ197" s="85" t="str">
        <f t="shared" ca="1" si="1237"/>
        <v>Poland</v>
      </c>
    </row>
    <row r="198" spans="2:88" x14ac:dyDescent="0.25">
      <c r="B198" t="str">
        <f t="shared" si="1229"/>
        <v>Norway</v>
      </c>
      <c r="C198" s="85">
        <v>5051518</v>
      </c>
      <c r="E198">
        <f t="shared" si="1230"/>
        <v>6</v>
      </c>
      <c r="F198">
        <f t="shared" si="1245"/>
        <v>7</v>
      </c>
      <c r="G198">
        <f t="shared" si="1245"/>
        <v>24</v>
      </c>
      <c r="H198">
        <f t="shared" si="1245"/>
        <v>30</v>
      </c>
      <c r="I198">
        <f t="shared" si="1245"/>
        <v>27</v>
      </c>
      <c r="J198">
        <f t="shared" si="1245"/>
        <v>34</v>
      </c>
      <c r="K198">
        <f t="shared" si="1245"/>
        <v>22</v>
      </c>
      <c r="L198">
        <f t="shared" si="1245"/>
        <v>23</v>
      </c>
      <c r="M198">
        <f t="shared" si="1245"/>
        <v>85</v>
      </c>
      <c r="N198">
        <f t="shared" si="1245"/>
        <v>0</v>
      </c>
      <c r="O198">
        <f t="shared" si="1245"/>
        <v>212</v>
      </c>
      <c r="P198">
        <f t="shared" si="1245"/>
        <v>261</v>
      </c>
      <c r="Q198">
        <f t="shared" si="1245"/>
        <v>157</v>
      </c>
      <c r="R198">
        <f t="shared" si="1245"/>
        <v>170</v>
      </c>
      <c r="S198">
        <f t="shared" si="1245"/>
        <v>92</v>
      </c>
      <c r="T198">
        <f t="shared" si="1245"/>
        <v>139</v>
      </c>
      <c r="U198">
        <f t="shared" si="1245"/>
        <v>115</v>
      </c>
      <c r="V198">
        <f t="shared" si="1245"/>
        <v>129</v>
      </c>
      <c r="W198">
        <f t="shared" si="1245"/>
        <v>190</v>
      </c>
      <c r="X198">
        <f t="shared" si="1245"/>
        <v>184</v>
      </c>
      <c r="Y198">
        <f t="shared" si="1245"/>
        <v>206</v>
      </c>
      <c r="Z198">
        <f t="shared" si="1245"/>
        <v>239</v>
      </c>
      <c r="AA198">
        <f t="shared" si="1245"/>
        <v>195</v>
      </c>
      <c r="AB198">
        <f t="shared" si="1245"/>
        <v>350</v>
      </c>
      <c r="AC198">
        <f t="shared" si="1245"/>
        <v>240</v>
      </c>
      <c r="AD198">
        <f t="shared" si="1245"/>
        <v>425</v>
      </c>
      <c r="AE198">
        <f t="shared" si="1245"/>
        <v>264</v>
      </c>
      <c r="AF198">
        <f t="shared" si="1245"/>
        <v>257</v>
      </c>
      <c r="AG198">
        <f t="shared" si="1245"/>
        <v>124</v>
      </c>
      <c r="AH198">
        <f t="shared" si="1245"/>
        <v>221</v>
      </c>
      <c r="AI198">
        <f t="shared" si="1245"/>
        <v>218</v>
      </c>
      <c r="AJ198">
        <f t="shared" si="1245"/>
        <v>270</v>
      </c>
      <c r="AK198">
        <f t="shared" si="1245"/>
        <v>273</v>
      </c>
      <c r="AL198">
        <f t="shared" si="1245"/>
        <v>302</v>
      </c>
      <c r="AM198">
        <f t="shared" si="1245"/>
        <v>130</v>
      </c>
      <c r="AN198">
        <f t="shared" si="1245"/>
        <v>115</v>
      </c>
      <c r="AO198">
        <f t="shared" si="1245"/>
        <v>108</v>
      </c>
      <c r="AP198">
        <f t="shared" si="1245"/>
        <v>147</v>
      </c>
      <c r="AQ198">
        <f t="shared" si="1245"/>
        <v>150</v>
      </c>
      <c r="AR198">
        <f t="shared" si="1245"/>
        <v>84</v>
      </c>
      <c r="AS198">
        <f t="shared" si="1245"/>
        <v>76</v>
      </c>
      <c r="AT198">
        <f t="shared" si="1245"/>
        <v>95</v>
      </c>
      <c r="AU198">
        <f t="shared" si="1245"/>
        <v>73</v>
      </c>
      <c r="AV198">
        <f t="shared" si="1245"/>
        <v>78</v>
      </c>
      <c r="AW198">
        <f t="shared" si="1245"/>
        <v>111</v>
      </c>
      <c r="AX198">
        <f t="shared" si="1245"/>
        <v>114</v>
      </c>
      <c r="AY198">
        <f t="shared" si="1245"/>
        <v>0</v>
      </c>
      <c r="AZ198">
        <f t="shared" si="1242"/>
        <v>193</v>
      </c>
      <c r="BA198">
        <f t="shared" si="1242"/>
        <v>84</v>
      </c>
      <c r="BB198">
        <f t="shared" si="1242"/>
        <v>45</v>
      </c>
      <c r="BC198">
        <f t="shared" si="1242"/>
        <v>53</v>
      </c>
      <c r="BD198">
        <f t="shared" si="1242"/>
        <v>84</v>
      </c>
      <c r="BE198">
        <f t="shared" si="1242"/>
        <v>95</v>
      </c>
      <c r="BF198">
        <f t="shared" si="1242"/>
        <v>63</v>
      </c>
      <c r="BG198">
        <f t="shared" si="1242"/>
        <v>-7408</v>
      </c>
      <c r="BH198">
        <f t="shared" si="1217"/>
        <v>0</v>
      </c>
      <c r="BI198">
        <f t="shared" si="1218"/>
        <v>0</v>
      </c>
      <c r="BJ198">
        <f t="shared" si="1219"/>
        <v>0</v>
      </c>
      <c r="BK198">
        <f t="shared" si="1220"/>
        <v>0</v>
      </c>
      <c r="BL198">
        <f t="shared" si="1221"/>
        <v>0</v>
      </c>
      <c r="BM198">
        <f t="shared" si="1222"/>
        <v>0</v>
      </c>
      <c r="BN198">
        <f t="shared" si="1223"/>
        <v>0</v>
      </c>
      <c r="BO198">
        <f t="shared" si="1224"/>
        <v>0</v>
      </c>
      <c r="BP198">
        <f t="shared" si="1225"/>
        <v>0</v>
      </c>
      <c r="BQ198">
        <f t="shared" si="1226"/>
        <v>0</v>
      </c>
      <c r="BS198">
        <v>32</v>
      </c>
      <c r="BT198" s="114">
        <f ca="1">HLOOKUP(Italia!$B$170,$E$167:$BG$212,$BS198,FALSE)</f>
        <v>63</v>
      </c>
      <c r="BU198" s="2"/>
      <c r="BV198" s="85">
        <f t="shared" ref="BV198:CA212" ca="1" si="1246">HLOOKUP(BV$167,$D$1:$BG$46,$BS198,FALSE)</f>
        <v>7068</v>
      </c>
      <c r="BW198" s="85">
        <f t="shared" ca="1" si="1246"/>
        <v>7113</v>
      </c>
      <c r="BX198" s="85">
        <f t="shared" ca="1" si="1246"/>
        <v>7166</v>
      </c>
      <c r="BY198" s="85">
        <f t="shared" ca="1" si="1246"/>
        <v>7250</v>
      </c>
      <c r="BZ198" s="85">
        <f t="shared" ca="1" si="1246"/>
        <v>7345</v>
      </c>
      <c r="CA198" s="85">
        <f t="shared" ca="1" si="1246"/>
        <v>7408</v>
      </c>
      <c r="CB198" s="85" t="str">
        <f t="shared" si="1231"/>
        <v>Norway</v>
      </c>
      <c r="CC198" s="85">
        <f t="shared" ca="1" si="1232"/>
        <v>6.7337500738985776</v>
      </c>
      <c r="CD198">
        <v>3.0999999999999999E-3</v>
      </c>
      <c r="CE198" s="85">
        <f t="shared" ca="1" si="1228"/>
        <v>146.65208749247256</v>
      </c>
      <c r="CF198" t="str">
        <f t="shared" si="1233"/>
        <v>Norway</v>
      </c>
      <c r="CG198" s="85">
        <f t="shared" ca="1" si="1234"/>
        <v>3.0877795539861679</v>
      </c>
      <c r="CH198" s="85" t="str">
        <f t="shared" ca="1" si="1235"/>
        <v>Croatia</v>
      </c>
      <c r="CI198" s="85">
        <f t="shared" ca="1" si="1236"/>
        <v>24.902661817529058</v>
      </c>
      <c r="CJ198" s="85" t="str">
        <f t="shared" ca="1" si="1237"/>
        <v>Slovakia</v>
      </c>
    </row>
    <row r="199" spans="2:88" x14ac:dyDescent="0.25">
      <c r="B199" t="str">
        <f t="shared" si="1229"/>
        <v>Poland</v>
      </c>
      <c r="C199" s="85">
        <v>38485779</v>
      </c>
      <c r="E199">
        <f t="shared" si="1230"/>
        <v>0</v>
      </c>
      <c r="F199">
        <f t="shared" si="1245"/>
        <v>1</v>
      </c>
      <c r="G199">
        <f t="shared" si="1245"/>
        <v>0</v>
      </c>
      <c r="H199">
        <f t="shared" si="1245"/>
        <v>0</v>
      </c>
      <c r="I199">
        <f t="shared" si="1245"/>
        <v>4</v>
      </c>
      <c r="J199">
        <f t="shared" si="1245"/>
        <v>1</v>
      </c>
      <c r="K199">
        <f t="shared" si="1245"/>
        <v>5</v>
      </c>
      <c r="L199">
        <f t="shared" si="1245"/>
        <v>5</v>
      </c>
      <c r="M199">
        <f t="shared" si="1245"/>
        <v>6</v>
      </c>
      <c r="N199">
        <f t="shared" si="1245"/>
        <v>22</v>
      </c>
      <c r="O199">
        <f t="shared" si="1245"/>
        <v>5</v>
      </c>
      <c r="P199">
        <f t="shared" si="1245"/>
        <v>15</v>
      </c>
      <c r="Q199">
        <f t="shared" si="1245"/>
        <v>47</v>
      </c>
      <c r="R199">
        <f t="shared" si="1245"/>
        <v>39</v>
      </c>
      <c r="S199">
        <f t="shared" si="1245"/>
        <v>0</v>
      </c>
      <c r="T199">
        <f t="shared" si="1245"/>
        <v>96</v>
      </c>
      <c r="U199">
        <f t="shared" si="1245"/>
        <v>41</v>
      </c>
      <c r="V199">
        <f t="shared" si="1245"/>
        <v>38</v>
      </c>
      <c r="W199">
        <f t="shared" si="1245"/>
        <v>100</v>
      </c>
      <c r="X199">
        <f t="shared" si="1245"/>
        <v>111</v>
      </c>
      <c r="Y199">
        <f t="shared" si="1245"/>
        <v>98</v>
      </c>
      <c r="Z199">
        <f t="shared" si="1245"/>
        <v>115</v>
      </c>
      <c r="AA199">
        <f t="shared" si="1245"/>
        <v>152</v>
      </c>
      <c r="AB199">
        <f t="shared" si="1245"/>
        <v>150</v>
      </c>
      <c r="AC199">
        <f t="shared" si="1245"/>
        <v>170</v>
      </c>
      <c r="AD199">
        <f t="shared" si="1245"/>
        <v>168</v>
      </c>
      <c r="AE199">
        <f t="shared" si="1245"/>
        <v>249</v>
      </c>
      <c r="AF199">
        <f t="shared" si="1245"/>
        <v>224</v>
      </c>
      <c r="AG199">
        <f t="shared" si="1245"/>
        <v>193</v>
      </c>
      <c r="AH199">
        <f t="shared" si="1245"/>
        <v>256</v>
      </c>
      <c r="AI199">
        <f t="shared" si="1245"/>
        <v>243</v>
      </c>
      <c r="AJ199">
        <f t="shared" si="1245"/>
        <v>392</v>
      </c>
      <c r="AK199">
        <f t="shared" si="1245"/>
        <v>437</v>
      </c>
      <c r="AL199">
        <f t="shared" si="1245"/>
        <v>244</v>
      </c>
      <c r="AM199">
        <f t="shared" si="1245"/>
        <v>475</v>
      </c>
      <c r="AN199">
        <f t="shared" si="1245"/>
        <v>311</v>
      </c>
      <c r="AO199">
        <f t="shared" si="1245"/>
        <v>435</v>
      </c>
      <c r="AP199">
        <f t="shared" si="1245"/>
        <v>357</v>
      </c>
      <c r="AQ199">
        <f t="shared" si="1245"/>
        <v>370</v>
      </c>
      <c r="AR199">
        <f t="shared" si="1245"/>
        <v>380</v>
      </c>
      <c r="AS199">
        <f t="shared" si="1245"/>
        <v>401</v>
      </c>
      <c r="AT199">
        <f t="shared" si="1245"/>
        <v>318</v>
      </c>
      <c r="AU199">
        <f t="shared" si="1245"/>
        <v>260</v>
      </c>
      <c r="AV199">
        <f t="shared" si="1245"/>
        <v>268</v>
      </c>
      <c r="AW199">
        <f t="shared" si="1245"/>
        <v>380</v>
      </c>
      <c r="AX199">
        <f t="shared" si="1245"/>
        <v>336</v>
      </c>
      <c r="AY199">
        <f t="shared" si="1245"/>
        <v>461</v>
      </c>
      <c r="AZ199">
        <f t="shared" si="1242"/>
        <v>363</v>
      </c>
      <c r="BA199">
        <f t="shared" si="1242"/>
        <v>545</v>
      </c>
      <c r="BB199">
        <f t="shared" si="1242"/>
        <v>306</v>
      </c>
      <c r="BC199">
        <f t="shared" si="1242"/>
        <v>263</v>
      </c>
      <c r="BD199">
        <f t="shared" si="1242"/>
        <v>313</v>
      </c>
      <c r="BE199">
        <f t="shared" si="1242"/>
        <v>342</v>
      </c>
      <c r="BF199">
        <f t="shared" si="1242"/>
        <v>381</v>
      </c>
      <c r="BG199">
        <f t="shared" si="1242"/>
        <v>-10892</v>
      </c>
      <c r="BH199">
        <f t="shared" si="1217"/>
        <v>0</v>
      </c>
      <c r="BI199">
        <f t="shared" si="1218"/>
        <v>0</v>
      </c>
      <c r="BJ199">
        <f t="shared" si="1219"/>
        <v>0</v>
      </c>
      <c r="BK199">
        <f t="shared" si="1220"/>
        <v>0</v>
      </c>
      <c r="BL199">
        <f t="shared" si="1221"/>
        <v>0</v>
      </c>
      <c r="BM199">
        <f t="shared" si="1222"/>
        <v>0</v>
      </c>
      <c r="BN199">
        <f t="shared" si="1223"/>
        <v>0</v>
      </c>
      <c r="BO199">
        <f t="shared" si="1224"/>
        <v>0</v>
      </c>
      <c r="BP199">
        <f t="shared" si="1225"/>
        <v>0</v>
      </c>
      <c r="BQ199">
        <f t="shared" si="1226"/>
        <v>0</v>
      </c>
      <c r="BS199">
        <v>33</v>
      </c>
      <c r="BT199" s="114">
        <f ca="1">HLOOKUP(Italia!$B$170,$E$167:$BG$212,$BS199,FALSE)</f>
        <v>381</v>
      </c>
      <c r="BU199" s="2"/>
      <c r="BV199" s="85">
        <f t="shared" ca="1" si="1246"/>
        <v>9287</v>
      </c>
      <c r="BW199" s="85">
        <f t="shared" ca="1" si="1246"/>
        <v>9593</v>
      </c>
      <c r="BX199" s="85">
        <f t="shared" ca="1" si="1246"/>
        <v>9856</v>
      </c>
      <c r="BY199" s="85">
        <f t="shared" ca="1" si="1246"/>
        <v>10169</v>
      </c>
      <c r="BZ199" s="85">
        <f t="shared" ca="1" si="1246"/>
        <v>10511</v>
      </c>
      <c r="CA199" s="85">
        <f t="shared" ca="1" si="1246"/>
        <v>10892</v>
      </c>
      <c r="CB199" s="85" t="str">
        <f t="shared" si="1231"/>
        <v>Poland</v>
      </c>
      <c r="CC199" s="85">
        <f t="shared" ca="1" si="1232"/>
        <v>4.1735716066134456</v>
      </c>
      <c r="CD199">
        <v>3.2000000000000002E-3</v>
      </c>
      <c r="CE199" s="85">
        <f t="shared" ca="1" si="1228"/>
        <v>28.30456295279355</v>
      </c>
      <c r="CF199" t="str">
        <f t="shared" si="1233"/>
        <v>Poland</v>
      </c>
      <c r="CG199" s="85">
        <f t="shared" ca="1" si="1234"/>
        <v>2.5333160475298171</v>
      </c>
      <c r="CH199" s="85" t="str">
        <f t="shared" ca="1" si="1235"/>
        <v>Latvia</v>
      </c>
      <c r="CI199" s="85">
        <f t="shared" ca="1" si="1236"/>
        <v>24.471920718885734</v>
      </c>
      <c r="CJ199" s="85" t="str">
        <f t="shared" ca="1" si="1237"/>
        <v>Hungary</v>
      </c>
    </row>
    <row r="200" spans="2:88" x14ac:dyDescent="0.25">
      <c r="B200" t="str">
        <f t="shared" si="1229"/>
        <v>Portugal</v>
      </c>
      <c r="C200" s="85">
        <v>10487289</v>
      </c>
      <c r="E200">
        <f t="shared" si="1230"/>
        <v>2</v>
      </c>
      <c r="F200">
        <f t="shared" si="1245"/>
        <v>0</v>
      </c>
      <c r="G200">
        <f t="shared" si="1245"/>
        <v>5</v>
      </c>
      <c r="H200">
        <f t="shared" si="1245"/>
        <v>2</v>
      </c>
      <c r="I200">
        <f t="shared" si="1245"/>
        <v>4</v>
      </c>
      <c r="J200">
        <f t="shared" si="1245"/>
        <v>8</v>
      </c>
      <c r="K200">
        <f t="shared" si="1245"/>
        <v>9</v>
      </c>
      <c r="L200">
        <f t="shared" si="1245"/>
        <v>0</v>
      </c>
      <c r="M200">
        <f t="shared" si="1245"/>
        <v>11</v>
      </c>
      <c r="N200">
        <f t="shared" si="1245"/>
        <v>0</v>
      </c>
      <c r="O200">
        <f t="shared" si="1245"/>
        <v>0</v>
      </c>
      <c r="P200">
        <f t="shared" si="1245"/>
        <v>71</v>
      </c>
      <c r="Q200">
        <f t="shared" si="1245"/>
        <v>0</v>
      </c>
      <c r="R200">
        <f t="shared" si="1245"/>
        <v>133</v>
      </c>
      <c r="S200">
        <f t="shared" si="1245"/>
        <v>86</v>
      </c>
      <c r="T200">
        <f t="shared" si="1245"/>
        <v>117</v>
      </c>
      <c r="U200">
        <f t="shared" si="1245"/>
        <v>194</v>
      </c>
      <c r="V200">
        <f t="shared" si="1245"/>
        <v>143</v>
      </c>
      <c r="W200">
        <f t="shared" si="1245"/>
        <v>235</v>
      </c>
      <c r="X200">
        <f t="shared" si="1245"/>
        <v>260</v>
      </c>
      <c r="Y200">
        <f t="shared" si="1245"/>
        <v>320</v>
      </c>
      <c r="Z200">
        <f t="shared" si="1245"/>
        <v>460</v>
      </c>
      <c r="AA200">
        <f t="shared" si="1245"/>
        <v>302</v>
      </c>
      <c r="AB200">
        <f t="shared" si="1245"/>
        <v>633</v>
      </c>
      <c r="AC200">
        <f t="shared" si="1245"/>
        <v>549</v>
      </c>
      <c r="AD200">
        <f t="shared" si="1245"/>
        <v>724</v>
      </c>
      <c r="AE200">
        <f t="shared" si="1245"/>
        <v>902</v>
      </c>
      <c r="AF200">
        <f t="shared" si="1245"/>
        <v>792</v>
      </c>
      <c r="AG200">
        <f t="shared" si="1245"/>
        <v>446</v>
      </c>
      <c r="AH200">
        <f t="shared" si="1245"/>
        <v>1035</v>
      </c>
      <c r="AI200">
        <f t="shared" si="1245"/>
        <v>808</v>
      </c>
      <c r="AJ200">
        <f t="shared" si="1245"/>
        <v>783</v>
      </c>
      <c r="AK200">
        <f t="shared" si="1245"/>
        <v>852</v>
      </c>
      <c r="AL200">
        <f t="shared" si="1245"/>
        <v>638</v>
      </c>
      <c r="AM200">
        <f t="shared" si="1245"/>
        <v>754</v>
      </c>
      <c r="AN200">
        <f t="shared" si="1245"/>
        <v>452</v>
      </c>
      <c r="AO200">
        <f t="shared" si="1245"/>
        <v>712</v>
      </c>
      <c r="AP200">
        <f t="shared" si="1245"/>
        <v>699</v>
      </c>
      <c r="AQ200">
        <f t="shared" si="1245"/>
        <v>815</v>
      </c>
      <c r="AR200">
        <f t="shared" si="1245"/>
        <v>1516</v>
      </c>
      <c r="AS200">
        <f t="shared" si="1245"/>
        <v>515</v>
      </c>
      <c r="AT200">
        <f t="shared" si="1245"/>
        <v>598</v>
      </c>
      <c r="AU200">
        <f t="shared" si="1245"/>
        <v>349</v>
      </c>
      <c r="AV200">
        <f t="shared" si="1245"/>
        <v>514</v>
      </c>
      <c r="AW200">
        <f t="shared" si="1245"/>
        <v>643</v>
      </c>
      <c r="AX200">
        <f t="shared" si="1245"/>
        <v>750</v>
      </c>
      <c r="AY200">
        <f t="shared" si="1245"/>
        <v>181</v>
      </c>
      <c r="AZ200">
        <f t="shared" ref="AZ200:BG212" si="1247">+AZ34-AY34</f>
        <v>663</v>
      </c>
      <c r="BA200">
        <f t="shared" si="1247"/>
        <v>521</v>
      </c>
      <c r="BB200">
        <f t="shared" si="1247"/>
        <v>657</v>
      </c>
      <c r="BC200">
        <f t="shared" si="1247"/>
        <v>516</v>
      </c>
      <c r="BD200">
        <f t="shared" si="1247"/>
        <v>603</v>
      </c>
      <c r="BE200">
        <f t="shared" si="1247"/>
        <v>371</v>
      </c>
      <c r="BF200">
        <f t="shared" si="1247"/>
        <v>444</v>
      </c>
      <c r="BG200">
        <f t="shared" si="1247"/>
        <v>-22797</v>
      </c>
      <c r="BH200">
        <f t="shared" si="1217"/>
        <v>0</v>
      </c>
      <c r="BI200">
        <f t="shared" si="1218"/>
        <v>0</v>
      </c>
      <c r="BJ200">
        <f t="shared" si="1219"/>
        <v>0</v>
      </c>
      <c r="BK200">
        <f t="shared" si="1220"/>
        <v>0</v>
      </c>
      <c r="BL200">
        <f t="shared" si="1221"/>
        <v>0</v>
      </c>
      <c r="BM200">
        <f t="shared" si="1222"/>
        <v>0</v>
      </c>
      <c r="BN200">
        <f t="shared" si="1223"/>
        <v>0</v>
      </c>
      <c r="BO200">
        <f t="shared" si="1224"/>
        <v>0</v>
      </c>
      <c r="BP200">
        <f t="shared" si="1225"/>
        <v>0</v>
      </c>
      <c r="BQ200">
        <f t="shared" si="1226"/>
        <v>0</v>
      </c>
      <c r="BS200">
        <v>34</v>
      </c>
      <c r="BT200" s="114">
        <f ca="1">HLOOKUP(Italia!$B$170,$E$167:$BG$212,$BS200,FALSE)</f>
        <v>444</v>
      </c>
      <c r="BU200" s="2"/>
      <c r="BV200" s="85">
        <f t="shared" ca="1" si="1246"/>
        <v>20206</v>
      </c>
      <c r="BW200" s="85">
        <f t="shared" ca="1" si="1246"/>
        <v>20863</v>
      </c>
      <c r="BX200" s="85">
        <f t="shared" ca="1" si="1246"/>
        <v>21379</v>
      </c>
      <c r="BY200" s="85">
        <f t="shared" ca="1" si="1246"/>
        <v>21982</v>
      </c>
      <c r="BZ200" s="85">
        <f t="shared" ca="1" si="1246"/>
        <v>22353</v>
      </c>
      <c r="CA200" s="85">
        <f t="shared" ca="1" si="1246"/>
        <v>22797</v>
      </c>
      <c r="CB200" s="85" t="str">
        <f t="shared" si="1231"/>
        <v>Portugal</v>
      </c>
      <c r="CC200" s="85">
        <f t="shared" ca="1" si="1232"/>
        <v>24.709398973719519</v>
      </c>
      <c r="CD200">
        <v>3.3E-3</v>
      </c>
      <c r="CE200" s="85">
        <f t="shared" ca="1" si="1228"/>
        <v>217.38073662828401</v>
      </c>
      <c r="CF200" t="str">
        <f t="shared" si="1233"/>
        <v>Portugal</v>
      </c>
      <c r="CG200" s="85">
        <f t="shared" ca="1" si="1234"/>
        <v>2.5298715847010977</v>
      </c>
      <c r="CH200" s="85" t="str">
        <f t="shared" ca="1" si="1235"/>
        <v>Lithuania</v>
      </c>
      <c r="CI200" s="85">
        <f t="shared" ca="1" si="1236"/>
        <v>22.046848818920086</v>
      </c>
      <c r="CJ200" s="85" t="str">
        <f t="shared" ca="1" si="1237"/>
        <v>Greece</v>
      </c>
    </row>
    <row r="201" spans="2:88" x14ac:dyDescent="0.25">
      <c r="B201" t="str">
        <f t="shared" si="1229"/>
        <v>Republic of Moldova</v>
      </c>
      <c r="C201" s="85">
        <v>3572885</v>
      </c>
      <c r="E201">
        <f t="shared" si="1230"/>
        <v>0</v>
      </c>
      <c r="F201">
        <f t="shared" si="1245"/>
        <v>1</v>
      </c>
      <c r="G201">
        <f t="shared" si="1245"/>
        <v>0</v>
      </c>
      <c r="H201">
        <f t="shared" si="1245"/>
        <v>0</v>
      </c>
      <c r="I201">
        <f t="shared" si="1245"/>
        <v>0</v>
      </c>
      <c r="J201">
        <f t="shared" si="1245"/>
        <v>0</v>
      </c>
      <c r="K201">
        <f t="shared" si="1245"/>
        <v>0</v>
      </c>
      <c r="L201">
        <f t="shared" si="1245"/>
        <v>0</v>
      </c>
      <c r="M201">
        <f t="shared" si="1245"/>
        <v>2</v>
      </c>
      <c r="N201">
        <f t="shared" si="1245"/>
        <v>1</v>
      </c>
      <c r="O201">
        <f t="shared" si="1245"/>
        <v>0</v>
      </c>
      <c r="P201">
        <f t="shared" si="1245"/>
        <v>4</v>
      </c>
      <c r="Q201">
        <f t="shared" si="1245"/>
        <v>4</v>
      </c>
      <c r="R201">
        <f t="shared" si="1245"/>
        <v>11</v>
      </c>
      <c r="S201">
        <f t="shared" si="1245"/>
        <v>6</v>
      </c>
      <c r="T201">
        <f t="shared" si="1245"/>
        <v>1</v>
      </c>
      <c r="U201">
        <f t="shared" si="1245"/>
        <v>6</v>
      </c>
      <c r="V201">
        <f t="shared" si="1245"/>
        <v>13</v>
      </c>
      <c r="W201">
        <f t="shared" si="1245"/>
        <v>17</v>
      </c>
      <c r="X201">
        <f t="shared" si="1245"/>
        <v>14</v>
      </c>
      <c r="Y201">
        <f t="shared" si="1245"/>
        <v>14</v>
      </c>
      <c r="Z201">
        <f t="shared" si="1245"/>
        <v>15</v>
      </c>
      <c r="AA201">
        <f t="shared" si="1245"/>
        <v>16</v>
      </c>
      <c r="AB201">
        <f t="shared" si="1245"/>
        <v>24</v>
      </c>
      <c r="AC201">
        <f t="shared" si="1245"/>
        <v>28</v>
      </c>
      <c r="AD201">
        <f t="shared" si="1245"/>
        <v>22</v>
      </c>
      <c r="AE201">
        <f t="shared" si="1245"/>
        <v>32</v>
      </c>
      <c r="AF201">
        <f t="shared" si="1245"/>
        <v>32</v>
      </c>
      <c r="AG201">
        <f t="shared" ref="F201:AY207" si="1248">+AG35-AF35</f>
        <v>35</v>
      </c>
      <c r="AH201">
        <f t="shared" si="1248"/>
        <v>55</v>
      </c>
      <c r="AI201">
        <f t="shared" si="1248"/>
        <v>70</v>
      </c>
      <c r="AJ201">
        <f t="shared" si="1248"/>
        <v>168</v>
      </c>
      <c r="AK201">
        <f t="shared" si="1248"/>
        <v>0</v>
      </c>
      <c r="AL201">
        <f t="shared" si="1248"/>
        <v>161</v>
      </c>
      <c r="AM201">
        <f t="shared" si="1248"/>
        <v>112</v>
      </c>
      <c r="AN201">
        <f t="shared" si="1248"/>
        <v>101</v>
      </c>
      <c r="AO201">
        <f t="shared" si="1248"/>
        <v>91</v>
      </c>
      <c r="AP201">
        <f t="shared" si="1248"/>
        <v>118</v>
      </c>
      <c r="AQ201">
        <f t="shared" si="1248"/>
        <v>115</v>
      </c>
      <c r="AR201">
        <f t="shared" si="1248"/>
        <v>149</v>
      </c>
      <c r="AS201">
        <f t="shared" si="1248"/>
        <v>122</v>
      </c>
      <c r="AT201">
        <f t="shared" si="1248"/>
        <v>102</v>
      </c>
      <c r="AU201">
        <f t="shared" si="1248"/>
        <v>50</v>
      </c>
      <c r="AV201">
        <f t="shared" si="1248"/>
        <v>222</v>
      </c>
      <c r="AW201">
        <f t="shared" si="1248"/>
        <v>115</v>
      </c>
      <c r="AX201">
        <f t="shared" si="1248"/>
        <v>105</v>
      </c>
      <c r="AY201">
        <f t="shared" si="1248"/>
        <v>110</v>
      </c>
      <c r="AZ201">
        <f t="shared" si="1247"/>
        <v>87</v>
      </c>
      <c r="BA201">
        <f t="shared" si="1247"/>
        <v>121</v>
      </c>
      <c r="BB201">
        <f t="shared" si="1247"/>
        <v>76</v>
      </c>
      <c r="BC201">
        <f t="shared" si="1247"/>
        <v>93</v>
      </c>
      <c r="BD201">
        <f t="shared" si="1247"/>
        <v>137</v>
      </c>
      <c r="BE201">
        <f t="shared" si="1247"/>
        <v>148</v>
      </c>
      <c r="BF201">
        <f t="shared" si="1247"/>
        <v>184</v>
      </c>
      <c r="BG201">
        <f t="shared" si="1247"/>
        <v>-3110</v>
      </c>
      <c r="BH201">
        <f t="shared" si="1217"/>
        <v>0</v>
      </c>
      <c r="BI201">
        <f t="shared" si="1218"/>
        <v>0</v>
      </c>
      <c r="BJ201">
        <f t="shared" si="1219"/>
        <v>0</v>
      </c>
      <c r="BK201">
        <f t="shared" si="1220"/>
        <v>0</v>
      </c>
      <c r="BL201">
        <f t="shared" si="1221"/>
        <v>0</v>
      </c>
      <c r="BM201">
        <f t="shared" si="1222"/>
        <v>0</v>
      </c>
      <c r="BN201">
        <f t="shared" si="1223"/>
        <v>0</v>
      </c>
      <c r="BO201">
        <f t="shared" si="1224"/>
        <v>0</v>
      </c>
      <c r="BP201">
        <f t="shared" si="1225"/>
        <v>0</v>
      </c>
      <c r="BQ201">
        <f t="shared" si="1226"/>
        <v>0</v>
      </c>
      <c r="BS201">
        <v>35</v>
      </c>
      <c r="BT201" s="114">
        <f ca="1">HLOOKUP(Italia!$B$170,$E$167:$BG$212,$BS201,FALSE)</f>
        <v>184</v>
      </c>
      <c r="BU201" s="2"/>
      <c r="BV201" s="85">
        <f t="shared" ca="1" si="1246"/>
        <v>2472</v>
      </c>
      <c r="BW201" s="85">
        <f t="shared" ca="1" si="1246"/>
        <v>2548</v>
      </c>
      <c r="BX201" s="85">
        <f t="shared" ca="1" si="1246"/>
        <v>2641</v>
      </c>
      <c r="BY201" s="85">
        <f t="shared" ca="1" si="1246"/>
        <v>2778</v>
      </c>
      <c r="BZ201" s="85">
        <f t="shared" ca="1" si="1246"/>
        <v>2926</v>
      </c>
      <c r="CA201" s="85">
        <f t="shared" ca="1" si="1246"/>
        <v>3110</v>
      </c>
      <c r="CB201" s="85" t="str">
        <f t="shared" si="1231"/>
        <v>Republic of Moldova</v>
      </c>
      <c r="CC201" s="85">
        <f t="shared" ca="1" si="1232"/>
        <v>17.860118030387209</v>
      </c>
      <c r="CD201">
        <v>3.3999999999999998E-3</v>
      </c>
      <c r="CE201" s="85">
        <f t="shared" ca="1" si="1228"/>
        <v>87.047903251573999</v>
      </c>
      <c r="CF201" t="str">
        <f t="shared" si="1233"/>
        <v>Republic of Moldova</v>
      </c>
      <c r="CG201" s="85">
        <f t="shared" ca="1" si="1234"/>
        <v>2.259335722419527</v>
      </c>
      <c r="CH201" s="85" t="str">
        <f t="shared" ca="1" si="1235"/>
        <v>Greece</v>
      </c>
      <c r="CI201" s="85">
        <f t="shared" ca="1" si="1236"/>
        <v>17.881944955126954</v>
      </c>
      <c r="CJ201" s="85" t="str">
        <f t="shared" ca="1" si="1237"/>
        <v>Ukraine</v>
      </c>
    </row>
    <row r="202" spans="2:88" x14ac:dyDescent="0.25">
      <c r="B202" t="str">
        <f t="shared" si="1229"/>
        <v>Romania</v>
      </c>
      <c r="C202" s="85">
        <v>20121641</v>
      </c>
      <c r="E202">
        <f t="shared" si="1230"/>
        <v>0</v>
      </c>
      <c r="F202">
        <f t="shared" si="1248"/>
        <v>1</v>
      </c>
      <c r="G202">
        <f t="shared" si="1248"/>
        <v>0</v>
      </c>
      <c r="H202">
        <f t="shared" si="1248"/>
        <v>2</v>
      </c>
      <c r="I202">
        <f t="shared" si="1248"/>
        <v>1</v>
      </c>
      <c r="J202">
        <f t="shared" si="1248"/>
        <v>6</v>
      </c>
      <c r="K202">
        <f t="shared" si="1248"/>
        <v>2</v>
      </c>
      <c r="L202">
        <f t="shared" si="1248"/>
        <v>0</v>
      </c>
      <c r="M202">
        <f t="shared" si="1248"/>
        <v>10</v>
      </c>
      <c r="N202">
        <f t="shared" si="1248"/>
        <v>23</v>
      </c>
      <c r="O202">
        <f t="shared" si="1248"/>
        <v>0</v>
      </c>
      <c r="P202">
        <f t="shared" si="1248"/>
        <v>16</v>
      </c>
      <c r="Q202">
        <f t="shared" si="1248"/>
        <v>59</v>
      </c>
      <c r="R202">
        <f t="shared" si="1248"/>
        <v>35</v>
      </c>
      <c r="S202">
        <f t="shared" si="1248"/>
        <v>0</v>
      </c>
      <c r="T202">
        <f t="shared" si="1248"/>
        <v>26</v>
      </c>
      <c r="U202">
        <f t="shared" si="1248"/>
        <v>62</v>
      </c>
      <c r="V202">
        <f t="shared" si="1248"/>
        <v>14</v>
      </c>
      <c r="W202">
        <f t="shared" si="1248"/>
        <v>48</v>
      </c>
      <c r="X202">
        <f t="shared" si="1248"/>
        <v>59</v>
      </c>
      <c r="Y202">
        <f t="shared" si="1248"/>
        <v>66</v>
      </c>
      <c r="Z202">
        <f t="shared" si="1248"/>
        <v>143</v>
      </c>
      <c r="AA202">
        <f t="shared" si="1248"/>
        <v>186</v>
      </c>
      <c r="AB202">
        <f t="shared" si="1248"/>
        <v>144</v>
      </c>
      <c r="AC202">
        <f t="shared" si="1248"/>
        <v>123</v>
      </c>
      <c r="AD202">
        <f t="shared" si="1248"/>
        <v>263</v>
      </c>
      <c r="AE202">
        <f t="shared" si="1248"/>
        <v>160</v>
      </c>
      <c r="AF202">
        <f t="shared" si="1248"/>
        <v>308</v>
      </c>
      <c r="AG202">
        <f t="shared" si="1248"/>
        <v>192</v>
      </c>
      <c r="AH202">
        <f t="shared" si="1248"/>
        <v>293</v>
      </c>
      <c r="AI202">
        <f t="shared" si="1248"/>
        <v>215</v>
      </c>
      <c r="AJ202">
        <f t="shared" si="1248"/>
        <v>278</v>
      </c>
      <c r="AK202">
        <f t="shared" si="1248"/>
        <v>445</v>
      </c>
      <c r="AL202">
        <f t="shared" si="1248"/>
        <v>430</v>
      </c>
      <c r="AM202">
        <f t="shared" si="1248"/>
        <v>251</v>
      </c>
      <c r="AN202">
        <f t="shared" si="1248"/>
        <v>193</v>
      </c>
      <c r="AO202">
        <f t="shared" si="1248"/>
        <v>360</v>
      </c>
      <c r="AP202">
        <f t="shared" si="1248"/>
        <v>344</v>
      </c>
      <c r="AQ202">
        <f t="shared" si="1248"/>
        <v>441</v>
      </c>
      <c r="AR202">
        <f t="shared" si="1248"/>
        <v>265</v>
      </c>
      <c r="AS202">
        <f t="shared" si="1248"/>
        <v>523</v>
      </c>
      <c r="AT202">
        <f t="shared" si="1248"/>
        <v>310</v>
      </c>
      <c r="AU202">
        <f t="shared" si="1248"/>
        <v>333</v>
      </c>
      <c r="AV202">
        <f t="shared" si="1248"/>
        <v>246</v>
      </c>
      <c r="AW202">
        <f t="shared" si="1248"/>
        <v>337</v>
      </c>
      <c r="AX202">
        <f t="shared" si="1248"/>
        <v>491</v>
      </c>
      <c r="AY202">
        <f t="shared" si="1248"/>
        <v>360</v>
      </c>
      <c r="AZ202">
        <f t="shared" si="1247"/>
        <v>351</v>
      </c>
      <c r="BA202">
        <f t="shared" si="1247"/>
        <v>328</v>
      </c>
      <c r="BB202">
        <f t="shared" si="1247"/>
        <v>190</v>
      </c>
      <c r="BC202">
        <f t="shared" si="1247"/>
        <v>306</v>
      </c>
      <c r="BD202">
        <f t="shared" si="1247"/>
        <v>468</v>
      </c>
      <c r="BE202">
        <f t="shared" si="1247"/>
        <v>386</v>
      </c>
      <c r="BF202">
        <f t="shared" si="1247"/>
        <v>321</v>
      </c>
      <c r="BG202">
        <f t="shared" si="1247"/>
        <v>-10417</v>
      </c>
      <c r="BH202">
        <f t="shared" si="1217"/>
        <v>0</v>
      </c>
      <c r="BI202">
        <f t="shared" si="1218"/>
        <v>0</v>
      </c>
      <c r="BJ202">
        <f t="shared" si="1219"/>
        <v>0</v>
      </c>
      <c r="BK202">
        <f t="shared" si="1220"/>
        <v>0</v>
      </c>
      <c r="BL202">
        <f t="shared" si="1221"/>
        <v>0</v>
      </c>
      <c r="BM202">
        <f t="shared" si="1222"/>
        <v>0</v>
      </c>
      <c r="BN202">
        <f t="shared" si="1223"/>
        <v>0</v>
      </c>
      <c r="BO202">
        <f t="shared" si="1224"/>
        <v>0</v>
      </c>
      <c r="BP202">
        <f t="shared" si="1225"/>
        <v>0</v>
      </c>
      <c r="BQ202">
        <f t="shared" si="1226"/>
        <v>0</v>
      </c>
      <c r="BS202">
        <v>36</v>
      </c>
      <c r="BT202" s="114">
        <f ca="1">HLOOKUP(Italia!$B$170,$E$167:$BG$212,$BS202,FALSE)</f>
        <v>321</v>
      </c>
      <c r="BU202" s="2"/>
      <c r="BV202" s="85">
        <f t="shared" ca="1" si="1246"/>
        <v>8746</v>
      </c>
      <c r="BW202" s="85">
        <f t="shared" ca="1" si="1246"/>
        <v>8936</v>
      </c>
      <c r="BX202" s="85">
        <f t="shared" ca="1" si="1246"/>
        <v>9242</v>
      </c>
      <c r="BY202" s="85">
        <f t="shared" ca="1" si="1246"/>
        <v>9710</v>
      </c>
      <c r="BZ202" s="85">
        <f t="shared" ca="1" si="1246"/>
        <v>10096</v>
      </c>
      <c r="CA202" s="85">
        <f t="shared" ca="1" si="1246"/>
        <v>10417</v>
      </c>
      <c r="CB202" s="85" t="str">
        <f t="shared" si="1231"/>
        <v>Romania</v>
      </c>
      <c r="CC202" s="85">
        <f t="shared" ca="1" si="1232"/>
        <v>8.3079916664600084</v>
      </c>
      <c r="CD202">
        <v>3.5000000000000001E-3</v>
      </c>
      <c r="CE202" s="85">
        <f t="shared" ca="1" si="1228"/>
        <v>51.773631471881451</v>
      </c>
      <c r="CF202" t="str">
        <f t="shared" si="1233"/>
        <v>Romania</v>
      </c>
      <c r="CG202" s="85">
        <f t="shared" ca="1" si="1234"/>
        <v>2.1225605612707423</v>
      </c>
      <c r="CH202" s="85" t="str">
        <f t="shared" ca="1" si="1235"/>
        <v>Slovenia</v>
      </c>
      <c r="CI202" s="85">
        <f t="shared" ca="1" si="1236"/>
        <v>17.327757426704569</v>
      </c>
      <c r="CJ202" s="85" t="str">
        <f t="shared" ca="1" si="1237"/>
        <v>Azerbaijan</v>
      </c>
    </row>
    <row r="203" spans="2:88" x14ac:dyDescent="0.25">
      <c r="B203" t="str">
        <f t="shared" si="1229"/>
        <v>Russian Federation</v>
      </c>
      <c r="C203" s="85">
        <v>105912327</v>
      </c>
      <c r="E203">
        <f t="shared" si="1230"/>
        <v>1</v>
      </c>
      <c r="F203">
        <f t="shared" si="1248"/>
        <v>0</v>
      </c>
      <c r="G203">
        <f t="shared" si="1248"/>
        <v>0</v>
      </c>
      <c r="H203">
        <f t="shared" si="1248"/>
        <v>1</v>
      </c>
      <c r="I203">
        <f t="shared" si="1248"/>
        <v>3</v>
      </c>
      <c r="J203">
        <f t="shared" si="1248"/>
        <v>0</v>
      </c>
      <c r="K203">
        <f t="shared" si="1248"/>
        <v>0</v>
      </c>
      <c r="L203">
        <f t="shared" si="1248"/>
        <v>0</v>
      </c>
      <c r="M203">
        <f t="shared" si="1248"/>
        <v>0</v>
      </c>
      <c r="N203">
        <f t="shared" si="1248"/>
        <v>13</v>
      </c>
      <c r="O203">
        <f t="shared" si="1248"/>
        <v>14</v>
      </c>
      <c r="P203">
        <f t="shared" si="1248"/>
        <v>0</v>
      </c>
      <c r="Q203">
        <f t="shared" si="1248"/>
        <v>0</v>
      </c>
      <c r="R203">
        <f t="shared" si="1248"/>
        <v>29</v>
      </c>
      <c r="S203">
        <f t="shared" si="1248"/>
        <v>30</v>
      </c>
      <c r="T203">
        <f t="shared" si="1248"/>
        <v>0</v>
      </c>
      <c r="U203">
        <f t="shared" si="1248"/>
        <v>54</v>
      </c>
      <c r="V203">
        <f t="shared" si="1248"/>
        <v>52</v>
      </c>
      <c r="W203">
        <f t="shared" si="1248"/>
        <v>54</v>
      </c>
      <c r="X203">
        <f t="shared" si="1248"/>
        <v>53</v>
      </c>
      <c r="Y203">
        <f t="shared" si="1248"/>
        <v>132</v>
      </c>
      <c r="Z203">
        <f t="shared" si="1248"/>
        <v>0</v>
      </c>
      <c r="AA203">
        <f t="shared" si="1248"/>
        <v>220</v>
      </c>
      <c r="AB203">
        <f t="shared" si="1248"/>
        <v>182</v>
      </c>
      <c r="AC203">
        <f t="shared" si="1248"/>
        <v>196</v>
      </c>
      <c r="AD203">
        <f t="shared" si="1248"/>
        <v>228</v>
      </c>
      <c r="AE203">
        <f t="shared" si="1248"/>
        <v>270</v>
      </c>
      <c r="AF203">
        <f t="shared" si="1248"/>
        <v>0</v>
      </c>
      <c r="AG203">
        <f t="shared" si="1248"/>
        <v>303</v>
      </c>
      <c r="AH203">
        <f t="shared" si="1248"/>
        <v>500</v>
      </c>
      <c r="AI203">
        <f t="shared" si="1248"/>
        <v>440</v>
      </c>
      <c r="AJ203">
        <f t="shared" si="1248"/>
        <v>771</v>
      </c>
      <c r="AK203">
        <f t="shared" si="1248"/>
        <v>601</v>
      </c>
      <c r="AL203">
        <f t="shared" si="1248"/>
        <v>582</v>
      </c>
      <c r="AM203">
        <f t="shared" si="1248"/>
        <v>658</v>
      </c>
      <c r="AN203">
        <f t="shared" si="1248"/>
        <v>954</v>
      </c>
      <c r="AO203">
        <f t="shared" si="1248"/>
        <v>1154</v>
      </c>
      <c r="AP203">
        <f t="shared" si="1248"/>
        <v>2634</v>
      </c>
      <c r="AQ203">
        <f t="shared" si="1248"/>
        <v>1786</v>
      </c>
      <c r="AR203">
        <f t="shared" si="1248"/>
        <v>1667</v>
      </c>
      <c r="AS203">
        <f t="shared" si="1248"/>
        <v>2186</v>
      </c>
      <c r="AT203">
        <f t="shared" si="1248"/>
        <v>2558</v>
      </c>
      <c r="AU203">
        <f t="shared" si="1248"/>
        <v>2774</v>
      </c>
      <c r="AV203">
        <f t="shared" si="1248"/>
        <v>3388</v>
      </c>
      <c r="AW203">
        <f t="shared" si="1248"/>
        <v>3448</v>
      </c>
      <c r="AX203">
        <f t="shared" si="1248"/>
        <v>4070</v>
      </c>
      <c r="AY203">
        <f t="shared" si="1248"/>
        <v>4785</v>
      </c>
      <c r="AZ203">
        <f t="shared" si="1247"/>
        <v>6060</v>
      </c>
      <c r="BA203">
        <f t="shared" si="1247"/>
        <v>0</v>
      </c>
      <c r="BB203">
        <f t="shared" si="1247"/>
        <v>9910</v>
      </c>
      <c r="BC203">
        <f t="shared" si="1247"/>
        <v>5236</v>
      </c>
      <c r="BD203">
        <f t="shared" si="1247"/>
        <v>4774</v>
      </c>
      <c r="BE203">
        <f t="shared" si="1247"/>
        <v>5849</v>
      </c>
      <c r="BF203">
        <f t="shared" si="1247"/>
        <v>0</v>
      </c>
      <c r="BG203">
        <f t="shared" si="1247"/>
        <v>-68622</v>
      </c>
      <c r="BH203">
        <f t="shared" si="1217"/>
        <v>0</v>
      </c>
      <c r="BI203">
        <f t="shared" si="1218"/>
        <v>0</v>
      </c>
      <c r="BJ203">
        <f t="shared" si="1219"/>
        <v>0</v>
      </c>
      <c r="BK203">
        <f t="shared" si="1220"/>
        <v>0</v>
      </c>
      <c r="BL203">
        <f t="shared" si="1221"/>
        <v>0</v>
      </c>
      <c r="BM203">
        <f t="shared" si="1222"/>
        <v>0</v>
      </c>
      <c r="BN203">
        <f t="shared" si="1223"/>
        <v>0</v>
      </c>
      <c r="BO203">
        <f t="shared" si="1224"/>
        <v>0</v>
      </c>
      <c r="BP203">
        <f t="shared" si="1225"/>
        <v>0</v>
      </c>
      <c r="BQ203">
        <f t="shared" si="1226"/>
        <v>0</v>
      </c>
      <c r="BS203">
        <v>37</v>
      </c>
      <c r="BT203" s="114">
        <f ca="1">HLOOKUP(Italia!$B$170,$E$167:$BG$212,$BS203,FALSE)</f>
        <v>0</v>
      </c>
      <c r="BU203" s="2"/>
      <c r="BV203" s="85">
        <f t="shared" ca="1" si="1246"/>
        <v>42853</v>
      </c>
      <c r="BW203" s="85">
        <f t="shared" ca="1" si="1246"/>
        <v>52763</v>
      </c>
      <c r="BX203" s="85">
        <f t="shared" ca="1" si="1246"/>
        <v>57999</v>
      </c>
      <c r="BY203" s="85">
        <f t="shared" ca="1" si="1246"/>
        <v>62773</v>
      </c>
      <c r="BZ203" s="85">
        <f t="shared" ca="1" si="1246"/>
        <v>68622</v>
      </c>
      <c r="CA203" s="85">
        <f t="shared" ca="1" si="1246"/>
        <v>68622</v>
      </c>
      <c r="CB203" s="85" t="str">
        <f t="shared" si="1231"/>
        <v>Russian Federation</v>
      </c>
      <c r="CC203" s="85">
        <f t="shared" ca="1" si="1232"/>
        <v>24.334101207852793</v>
      </c>
      <c r="CD203">
        <v>3.5999999999999999E-3</v>
      </c>
      <c r="CE203" s="85">
        <f t="shared" ca="1" si="1228"/>
        <v>64.794924998458399</v>
      </c>
      <c r="CF203" t="str">
        <f t="shared" si="1233"/>
        <v>Russian Federation</v>
      </c>
      <c r="CG203" s="85">
        <f t="shared" ca="1" si="1234"/>
        <v>2.1118995859175169</v>
      </c>
      <c r="CH203" s="85" t="str">
        <f t="shared" ca="1" si="1235"/>
        <v>Azerbaijan</v>
      </c>
      <c r="CI203" s="85">
        <f t="shared" ca="1" si="1236"/>
        <v>15.852779869586774</v>
      </c>
      <c r="CJ203" s="85" t="str">
        <f t="shared" ca="1" si="1237"/>
        <v>Bulgaria</v>
      </c>
    </row>
    <row r="204" spans="2:88" x14ac:dyDescent="0.25">
      <c r="B204" t="str">
        <f t="shared" si="1229"/>
        <v>San Marino</v>
      </c>
      <c r="C204" s="85">
        <v>32538</v>
      </c>
      <c r="E204">
        <f t="shared" si="1230"/>
        <v>7</v>
      </c>
      <c r="F204">
        <f t="shared" si="1248"/>
        <v>0</v>
      </c>
      <c r="G204">
        <f t="shared" si="1248"/>
        <v>8</v>
      </c>
      <c r="H204">
        <f t="shared" si="1248"/>
        <v>5</v>
      </c>
      <c r="I204">
        <f t="shared" si="1248"/>
        <v>3</v>
      </c>
      <c r="J204">
        <f t="shared" si="1248"/>
        <v>3</v>
      </c>
      <c r="K204">
        <f t="shared" si="1248"/>
        <v>10</v>
      </c>
      <c r="L204">
        <f t="shared" si="1248"/>
        <v>12</v>
      </c>
      <c r="M204">
        <f t="shared" si="1248"/>
        <v>14</v>
      </c>
      <c r="N204">
        <f t="shared" si="1248"/>
        <v>0</v>
      </c>
      <c r="O204">
        <f t="shared" si="1248"/>
        <v>0</v>
      </c>
      <c r="P204">
        <f t="shared" si="1248"/>
        <v>3</v>
      </c>
      <c r="Q204">
        <f t="shared" si="1248"/>
        <v>26</v>
      </c>
      <c r="R204">
        <f t="shared" si="1248"/>
        <v>0</v>
      </c>
      <c r="S204">
        <f t="shared" si="1248"/>
        <v>10</v>
      </c>
      <c r="T204">
        <f t="shared" si="1248"/>
        <v>2</v>
      </c>
      <c r="U204">
        <f t="shared" si="1248"/>
        <v>5</v>
      </c>
      <c r="V204">
        <f t="shared" si="1248"/>
        <v>17</v>
      </c>
      <c r="W204">
        <f t="shared" si="1248"/>
        <v>25</v>
      </c>
      <c r="X204">
        <f t="shared" si="1248"/>
        <v>0</v>
      </c>
      <c r="Y204">
        <f t="shared" si="1248"/>
        <v>0</v>
      </c>
      <c r="Z204">
        <f t="shared" si="1248"/>
        <v>36</v>
      </c>
      <c r="AA204">
        <f t="shared" si="1248"/>
        <v>0</v>
      </c>
      <c r="AB204">
        <f t="shared" si="1248"/>
        <v>21</v>
      </c>
      <c r="AC204">
        <f t="shared" si="1248"/>
        <v>10</v>
      </c>
      <c r="AD204">
        <f t="shared" si="1248"/>
        <v>10</v>
      </c>
      <c r="AE204">
        <f t="shared" si="1248"/>
        <v>0</v>
      </c>
      <c r="AF204">
        <f t="shared" si="1248"/>
        <v>1</v>
      </c>
      <c r="AG204">
        <f t="shared" si="1248"/>
        <v>1</v>
      </c>
      <c r="AH204">
        <f t="shared" si="1248"/>
        <v>6</v>
      </c>
      <c r="AI204">
        <f t="shared" si="1248"/>
        <v>0</v>
      </c>
      <c r="AJ204">
        <f t="shared" si="1248"/>
        <v>9</v>
      </c>
      <c r="AK204">
        <f t="shared" si="1248"/>
        <v>7</v>
      </c>
      <c r="AL204">
        <f t="shared" si="1248"/>
        <v>7</v>
      </c>
      <c r="AM204">
        <f t="shared" si="1248"/>
        <v>7</v>
      </c>
      <c r="AN204">
        <f t="shared" si="1248"/>
        <v>11</v>
      </c>
      <c r="AO204">
        <f t="shared" si="1248"/>
        <v>2</v>
      </c>
      <c r="AP204">
        <f t="shared" si="1248"/>
        <v>29</v>
      </c>
      <c r="AQ204">
        <f t="shared" si="1248"/>
        <v>36</v>
      </c>
      <c r="AR204">
        <f t="shared" si="1248"/>
        <v>0</v>
      </c>
      <c r="AS204">
        <f t="shared" si="1248"/>
        <v>12</v>
      </c>
      <c r="AT204">
        <f t="shared" si="1248"/>
        <v>0</v>
      </c>
      <c r="AU204">
        <f t="shared" si="1248"/>
        <v>15</v>
      </c>
      <c r="AV204">
        <f t="shared" si="1248"/>
        <v>1</v>
      </c>
      <c r="AW204">
        <f t="shared" si="1248"/>
        <v>21</v>
      </c>
      <c r="AX204">
        <f t="shared" si="1248"/>
        <v>33</v>
      </c>
      <c r="AY204">
        <f t="shared" si="1248"/>
        <v>0</v>
      </c>
      <c r="AZ204">
        <f t="shared" si="1247"/>
        <v>29</v>
      </c>
      <c r="BA204">
        <f t="shared" si="1247"/>
        <v>6</v>
      </c>
      <c r="BB204">
        <f t="shared" si="1247"/>
        <v>1</v>
      </c>
      <c r="BC204">
        <f t="shared" si="1247"/>
        <v>14</v>
      </c>
      <c r="BD204">
        <f t="shared" si="1247"/>
        <v>12</v>
      </c>
      <c r="BE204">
        <f t="shared" si="1247"/>
        <v>13</v>
      </c>
      <c r="BF204">
        <f t="shared" si="1247"/>
        <v>12</v>
      </c>
      <c r="BG204">
        <f t="shared" si="1247"/>
        <v>-513</v>
      </c>
      <c r="BH204">
        <f t="shared" si="1217"/>
        <v>0</v>
      </c>
      <c r="BI204">
        <f t="shared" si="1218"/>
        <v>0</v>
      </c>
      <c r="BJ204">
        <f t="shared" si="1219"/>
        <v>0</v>
      </c>
      <c r="BK204">
        <f t="shared" si="1220"/>
        <v>0</v>
      </c>
      <c r="BL204">
        <f t="shared" si="1221"/>
        <v>0</v>
      </c>
      <c r="BM204">
        <f t="shared" si="1222"/>
        <v>0</v>
      </c>
      <c r="BN204">
        <f t="shared" si="1223"/>
        <v>0</v>
      </c>
      <c r="BO204">
        <f t="shared" si="1224"/>
        <v>0</v>
      </c>
      <c r="BP204">
        <f t="shared" si="1225"/>
        <v>0</v>
      </c>
      <c r="BQ204">
        <f t="shared" si="1226"/>
        <v>0</v>
      </c>
      <c r="BS204">
        <v>38</v>
      </c>
      <c r="BT204" s="114">
        <f ca="1">HLOOKUP(Italia!$B$170,$E$167:$BG$212,$BS204,FALSE)</f>
        <v>12</v>
      </c>
      <c r="BU204" s="2"/>
      <c r="BV204" s="85">
        <f t="shared" ca="1" si="1246"/>
        <v>461</v>
      </c>
      <c r="BW204" s="85">
        <f t="shared" ca="1" si="1246"/>
        <v>462</v>
      </c>
      <c r="BX204" s="85">
        <f t="shared" ca="1" si="1246"/>
        <v>476</v>
      </c>
      <c r="BY204" s="85">
        <f t="shared" ca="1" si="1246"/>
        <v>488</v>
      </c>
      <c r="BZ204" s="85">
        <f t="shared" ca="1" si="1246"/>
        <v>501</v>
      </c>
      <c r="CA204" s="85">
        <f t="shared" ca="1" si="1246"/>
        <v>513</v>
      </c>
      <c r="CB204" s="85">
        <f t="shared" si="1231"/>
        <v>0</v>
      </c>
      <c r="CC204" s="85">
        <f t="shared" si="1232"/>
        <v>0</v>
      </c>
      <c r="CD204">
        <v>3.7000000000000002E-3</v>
      </c>
      <c r="CE204" s="85">
        <f t="shared" si="1228"/>
        <v>0</v>
      </c>
      <c r="CG204" s="85">
        <f t="shared" ca="1" si="1234"/>
        <v>1.311169218913278</v>
      </c>
      <c r="CH204" s="85" t="str">
        <f t="shared" ca="1" si="1235"/>
        <v>Georgia</v>
      </c>
      <c r="CI204" s="85">
        <f t="shared" ca="1" si="1236"/>
        <v>10.478853751306223</v>
      </c>
      <c r="CJ204" s="85" t="str">
        <f t="shared" ca="1" si="1237"/>
        <v>Georgia</v>
      </c>
    </row>
    <row r="205" spans="2:88" x14ac:dyDescent="0.25">
      <c r="B205" t="str">
        <f t="shared" si="1229"/>
        <v>Serbia</v>
      </c>
      <c r="C205" s="85">
        <v>7556222</v>
      </c>
      <c r="E205">
        <f t="shared" si="1230"/>
        <v>0</v>
      </c>
      <c r="F205">
        <f t="shared" si="1248"/>
        <v>1</v>
      </c>
      <c r="G205">
        <f t="shared" si="1248"/>
        <v>0</v>
      </c>
      <c r="H205">
        <f t="shared" si="1248"/>
        <v>0</v>
      </c>
      <c r="I205">
        <f t="shared" si="1248"/>
        <v>0</v>
      </c>
      <c r="J205">
        <f t="shared" si="1248"/>
        <v>0</v>
      </c>
      <c r="K205">
        <f t="shared" si="1248"/>
        <v>0</v>
      </c>
      <c r="L205">
        <f t="shared" si="1248"/>
        <v>0</v>
      </c>
      <c r="M205">
        <f t="shared" si="1248"/>
        <v>11</v>
      </c>
      <c r="N205">
        <f t="shared" si="1248"/>
        <v>7</v>
      </c>
      <c r="O205">
        <f t="shared" si="1248"/>
        <v>0</v>
      </c>
      <c r="P205">
        <f t="shared" si="1248"/>
        <v>12</v>
      </c>
      <c r="Q205">
        <f t="shared" si="1248"/>
        <v>10</v>
      </c>
      <c r="R205">
        <f t="shared" si="1248"/>
        <v>-41</v>
      </c>
      <c r="S205">
        <f t="shared" si="1248"/>
        <v>0</v>
      </c>
      <c r="T205">
        <f t="shared" si="1248"/>
        <v>0</v>
      </c>
      <c r="U205">
        <f t="shared" si="1248"/>
        <v>0</v>
      </c>
      <c r="V205">
        <f t="shared" si="1248"/>
        <v>123</v>
      </c>
      <c r="W205">
        <f t="shared" si="1248"/>
        <v>-123</v>
      </c>
      <c r="X205">
        <f t="shared" si="1248"/>
        <v>0</v>
      </c>
      <c r="Y205">
        <f t="shared" si="1248"/>
        <v>188</v>
      </c>
      <c r="Z205">
        <f t="shared" si="1248"/>
        <v>61</v>
      </c>
      <c r="AA205">
        <f t="shared" si="1248"/>
        <v>54</v>
      </c>
      <c r="AB205">
        <f t="shared" si="1248"/>
        <v>81</v>
      </c>
      <c r="AC205">
        <f t="shared" si="1248"/>
        <v>73</v>
      </c>
      <c r="AD205">
        <f t="shared" si="1248"/>
        <v>71</v>
      </c>
      <c r="AE205">
        <f t="shared" si="1248"/>
        <v>131</v>
      </c>
      <c r="AF205">
        <f t="shared" si="1248"/>
        <v>82</v>
      </c>
      <c r="AG205">
        <f t="shared" si="1248"/>
        <v>44</v>
      </c>
      <c r="AH205">
        <f t="shared" si="1248"/>
        <v>115</v>
      </c>
      <c r="AI205">
        <f t="shared" si="1248"/>
        <v>160</v>
      </c>
      <c r="AJ205">
        <f t="shared" si="1248"/>
        <v>111</v>
      </c>
      <c r="AK205">
        <f t="shared" si="1248"/>
        <v>305</v>
      </c>
      <c r="AL205">
        <f t="shared" si="1248"/>
        <v>148</v>
      </c>
      <c r="AM205">
        <f t="shared" si="1248"/>
        <v>284</v>
      </c>
      <c r="AN205">
        <f t="shared" si="1248"/>
        <v>292</v>
      </c>
      <c r="AO205">
        <f t="shared" si="1248"/>
        <v>247</v>
      </c>
      <c r="AP205">
        <f t="shared" si="1248"/>
        <v>219</v>
      </c>
      <c r="AQ205">
        <f t="shared" si="1248"/>
        <v>201</v>
      </c>
      <c r="AR205">
        <f t="shared" si="1248"/>
        <v>238</v>
      </c>
      <c r="AS205">
        <f t="shared" si="1248"/>
        <v>275</v>
      </c>
      <c r="AT205">
        <f t="shared" si="1248"/>
        <v>250</v>
      </c>
      <c r="AU205">
        <f t="shared" si="1248"/>
        <v>424</v>
      </c>
      <c r="AV205">
        <f t="shared" si="1248"/>
        <v>411</v>
      </c>
      <c r="AW205">
        <f t="shared" si="1248"/>
        <v>408</v>
      </c>
      <c r="AX205">
        <f t="shared" si="1248"/>
        <v>445</v>
      </c>
      <c r="AY205">
        <f t="shared" si="1248"/>
        <v>372</v>
      </c>
      <c r="AZ205">
        <f t="shared" si="1247"/>
        <v>304</v>
      </c>
      <c r="BA205">
        <f t="shared" si="1247"/>
        <v>324</v>
      </c>
      <c r="BB205">
        <f t="shared" si="1247"/>
        <v>312</v>
      </c>
      <c r="BC205">
        <f t="shared" si="1247"/>
        <v>260</v>
      </c>
      <c r="BD205">
        <f t="shared" si="1247"/>
        <v>224</v>
      </c>
      <c r="BE205">
        <f t="shared" si="1247"/>
        <v>162</v>
      </c>
      <c r="BF205">
        <f t="shared" si="1247"/>
        <v>207</v>
      </c>
      <c r="BG205">
        <f t="shared" si="1247"/>
        <v>-7483</v>
      </c>
      <c r="BH205">
        <f t="shared" si="1217"/>
        <v>0</v>
      </c>
      <c r="BI205">
        <f t="shared" si="1218"/>
        <v>0</v>
      </c>
      <c r="BJ205">
        <f t="shared" si="1219"/>
        <v>0</v>
      </c>
      <c r="BK205">
        <f t="shared" si="1220"/>
        <v>0</v>
      </c>
      <c r="BL205">
        <f t="shared" si="1221"/>
        <v>0</v>
      </c>
      <c r="BM205">
        <f t="shared" si="1222"/>
        <v>0</v>
      </c>
      <c r="BN205">
        <f t="shared" si="1223"/>
        <v>0</v>
      </c>
      <c r="BO205">
        <f t="shared" si="1224"/>
        <v>0</v>
      </c>
      <c r="BP205">
        <f t="shared" si="1225"/>
        <v>0</v>
      </c>
      <c r="BQ205">
        <f t="shared" si="1226"/>
        <v>0</v>
      </c>
      <c r="BS205">
        <v>39</v>
      </c>
      <c r="BT205" s="114">
        <f ca="1">HLOOKUP(Italia!$B$170,$E$167:$BG$212,$BS205,FALSE)</f>
        <v>207</v>
      </c>
      <c r="BU205" s="2"/>
      <c r="BV205" s="85">
        <f t="shared" ca="1" si="1246"/>
        <v>6318</v>
      </c>
      <c r="BW205" s="85">
        <f t="shared" ca="1" si="1246"/>
        <v>6630</v>
      </c>
      <c r="BX205" s="85">
        <f t="shared" ca="1" si="1246"/>
        <v>6890</v>
      </c>
      <c r="BY205" s="85">
        <f t="shared" ca="1" si="1246"/>
        <v>7114</v>
      </c>
      <c r="BZ205" s="85">
        <f t="shared" ca="1" si="1246"/>
        <v>7276</v>
      </c>
      <c r="CA205" s="85">
        <f t="shared" ca="1" si="1246"/>
        <v>7483</v>
      </c>
      <c r="CB205" s="85" t="str">
        <f t="shared" si="1231"/>
        <v>Serbia</v>
      </c>
      <c r="CC205" s="85">
        <f t="shared" ca="1" si="1232"/>
        <v>15.421557710136097</v>
      </c>
      <c r="CD205">
        <v>3.8E-3</v>
      </c>
      <c r="CE205" s="85">
        <f t="shared" ca="1" si="1228"/>
        <v>99.034770768196054</v>
      </c>
      <c r="CF205" t="str">
        <f t="shared" si="1233"/>
        <v>Serbia</v>
      </c>
      <c r="CG205" s="85">
        <f t="shared" ca="1" si="1234"/>
        <v>0</v>
      </c>
      <c r="CH205" s="85">
        <f t="shared" ca="1" si="1235"/>
        <v>0</v>
      </c>
      <c r="CI205" s="85">
        <f t="shared" ca="1" si="1236"/>
        <v>0</v>
      </c>
      <c r="CJ205" s="85">
        <f t="shared" ca="1" si="1237"/>
        <v>0</v>
      </c>
    </row>
    <row r="206" spans="2:88" x14ac:dyDescent="0.25">
      <c r="B206" t="str">
        <f t="shared" si="1229"/>
        <v>Slovakia</v>
      </c>
      <c r="C206" s="85">
        <v>5462119</v>
      </c>
      <c r="E206">
        <f t="shared" si="1230"/>
        <v>0</v>
      </c>
      <c r="F206">
        <f t="shared" si="1248"/>
        <v>1</v>
      </c>
      <c r="G206">
        <f t="shared" si="1248"/>
        <v>0</v>
      </c>
      <c r="H206">
        <f t="shared" si="1248"/>
        <v>0</v>
      </c>
      <c r="I206">
        <f t="shared" si="1248"/>
        <v>0</v>
      </c>
      <c r="J206">
        <f t="shared" si="1248"/>
        <v>2</v>
      </c>
      <c r="K206">
        <f t="shared" si="1248"/>
        <v>2</v>
      </c>
      <c r="L206">
        <f t="shared" si="1248"/>
        <v>2</v>
      </c>
      <c r="M206">
        <f t="shared" si="1248"/>
        <v>0</v>
      </c>
      <c r="N206">
        <f t="shared" si="1248"/>
        <v>3</v>
      </c>
      <c r="O206">
        <f t="shared" si="1248"/>
        <v>11</v>
      </c>
      <c r="P206">
        <f t="shared" si="1248"/>
        <v>9</v>
      </c>
      <c r="Q206">
        <f t="shared" si="1248"/>
        <v>14</v>
      </c>
      <c r="R206">
        <f t="shared" si="1248"/>
        <v>17</v>
      </c>
      <c r="S206">
        <f t="shared" si="1248"/>
        <v>11</v>
      </c>
      <c r="T206">
        <f t="shared" si="1248"/>
        <v>25</v>
      </c>
      <c r="U206">
        <f t="shared" si="1248"/>
        <v>8</v>
      </c>
      <c r="V206">
        <f t="shared" si="1248"/>
        <v>18</v>
      </c>
      <c r="W206">
        <f t="shared" si="1248"/>
        <v>14</v>
      </c>
      <c r="X206">
        <f t="shared" si="1248"/>
        <v>41</v>
      </c>
      <c r="Y206">
        <f t="shared" si="1248"/>
        <v>7</v>
      </c>
      <c r="Z206">
        <f t="shared" si="1248"/>
        <v>6</v>
      </c>
      <c r="AA206">
        <f t="shared" si="1248"/>
        <v>13</v>
      </c>
      <c r="AB206">
        <f t="shared" si="1248"/>
        <v>12</v>
      </c>
      <c r="AC206">
        <f t="shared" si="1248"/>
        <v>10</v>
      </c>
      <c r="AD206">
        <f t="shared" si="1248"/>
        <v>69</v>
      </c>
      <c r="AE206">
        <f t="shared" si="1248"/>
        <v>0</v>
      </c>
      <c r="AF206">
        <f t="shared" si="1248"/>
        <v>41</v>
      </c>
      <c r="AG206">
        <f t="shared" si="1248"/>
        <v>0</v>
      </c>
      <c r="AH206">
        <f t="shared" si="1248"/>
        <v>27</v>
      </c>
      <c r="AI206">
        <f t="shared" si="1248"/>
        <v>37</v>
      </c>
      <c r="AJ206">
        <f t="shared" si="1248"/>
        <v>26</v>
      </c>
      <c r="AK206">
        <f t="shared" si="1248"/>
        <v>24</v>
      </c>
      <c r="AL206">
        <f t="shared" si="1248"/>
        <v>21</v>
      </c>
      <c r="AM206">
        <f t="shared" si="1248"/>
        <v>14</v>
      </c>
      <c r="AN206">
        <f t="shared" si="1248"/>
        <v>49</v>
      </c>
      <c r="AO206">
        <f t="shared" si="1248"/>
        <v>64</v>
      </c>
      <c r="AP206">
        <f t="shared" si="1248"/>
        <v>84</v>
      </c>
      <c r="AQ206">
        <f t="shared" si="1248"/>
        <v>19</v>
      </c>
      <c r="AR206">
        <f t="shared" si="1248"/>
        <v>14</v>
      </c>
      <c r="AS206">
        <f t="shared" si="1248"/>
        <v>13</v>
      </c>
      <c r="AT206">
        <f t="shared" si="1248"/>
        <v>14</v>
      </c>
      <c r="AU206">
        <f t="shared" si="1248"/>
        <v>27</v>
      </c>
      <c r="AV206">
        <f t="shared" si="1248"/>
        <v>66</v>
      </c>
      <c r="AW206">
        <f t="shared" si="1248"/>
        <v>28</v>
      </c>
      <c r="AX206">
        <f t="shared" si="1248"/>
        <v>114</v>
      </c>
      <c r="AY206">
        <f t="shared" si="1248"/>
        <v>72</v>
      </c>
      <c r="AZ206">
        <f t="shared" si="1247"/>
        <v>40</v>
      </c>
      <c r="BA206">
        <f t="shared" si="1247"/>
        <v>72</v>
      </c>
      <c r="BB206">
        <f t="shared" si="1247"/>
        <v>12</v>
      </c>
      <c r="BC206">
        <f t="shared" si="1247"/>
        <v>26</v>
      </c>
      <c r="BD206">
        <f t="shared" si="1247"/>
        <v>45</v>
      </c>
      <c r="BE206">
        <f t="shared" si="1247"/>
        <v>81</v>
      </c>
      <c r="BF206">
        <f t="shared" si="1247"/>
        <v>35</v>
      </c>
      <c r="BG206">
        <f t="shared" si="1247"/>
        <v>-1360</v>
      </c>
      <c r="BH206">
        <f t="shared" si="1217"/>
        <v>0</v>
      </c>
      <c r="BI206">
        <f t="shared" si="1218"/>
        <v>0</v>
      </c>
      <c r="BJ206">
        <f t="shared" si="1219"/>
        <v>0</v>
      </c>
      <c r="BK206">
        <f t="shared" si="1220"/>
        <v>0</v>
      </c>
      <c r="BL206">
        <f t="shared" si="1221"/>
        <v>0</v>
      </c>
      <c r="BM206">
        <f t="shared" si="1222"/>
        <v>0</v>
      </c>
      <c r="BN206">
        <f t="shared" si="1223"/>
        <v>0</v>
      </c>
      <c r="BO206">
        <f t="shared" si="1224"/>
        <v>0</v>
      </c>
      <c r="BP206">
        <f t="shared" si="1225"/>
        <v>0</v>
      </c>
      <c r="BQ206">
        <f t="shared" si="1226"/>
        <v>0</v>
      </c>
      <c r="BS206">
        <v>40</v>
      </c>
      <c r="BT206" s="114">
        <f ca="1">HLOOKUP(Italia!$B$170,$E$167:$BG$212,$BS206,FALSE)</f>
        <v>35</v>
      </c>
      <c r="BU206" s="2"/>
      <c r="BV206" s="85">
        <f t="shared" ca="1" si="1246"/>
        <v>1161</v>
      </c>
      <c r="BW206" s="85">
        <f t="shared" ca="1" si="1246"/>
        <v>1173</v>
      </c>
      <c r="BX206" s="85">
        <f t="shared" ca="1" si="1246"/>
        <v>1199</v>
      </c>
      <c r="BY206" s="85">
        <f t="shared" ca="1" si="1246"/>
        <v>1244</v>
      </c>
      <c r="BZ206" s="85">
        <f t="shared" ca="1" si="1246"/>
        <v>1325</v>
      </c>
      <c r="CA206" s="85">
        <f t="shared" ca="1" si="1246"/>
        <v>1360</v>
      </c>
      <c r="CB206" s="85" t="str">
        <f t="shared" si="1231"/>
        <v>Slovakia</v>
      </c>
      <c r="CC206" s="85">
        <f t="shared" ca="1" si="1232"/>
        <v>3.647174707123737</v>
      </c>
      <c r="CD206">
        <v>3.8999999999999998E-3</v>
      </c>
      <c r="CE206" s="85">
        <f t="shared" ca="1" si="1228"/>
        <v>24.902661817529058</v>
      </c>
      <c r="CF206" t="str">
        <f t="shared" si="1233"/>
        <v>Slovakia</v>
      </c>
      <c r="CG206" s="85">
        <f t="shared" ca="1" si="1234"/>
        <v>0</v>
      </c>
      <c r="CH206" s="85">
        <f t="shared" ca="1" si="1235"/>
        <v>0</v>
      </c>
      <c r="CI206" s="85">
        <f t="shared" ca="1" si="1236"/>
        <v>0</v>
      </c>
      <c r="CJ206" s="85">
        <f t="shared" ca="1" si="1237"/>
        <v>0</v>
      </c>
    </row>
    <row r="207" spans="2:88" x14ac:dyDescent="0.25">
      <c r="B207" t="str">
        <f t="shared" si="1229"/>
        <v>Slovenia</v>
      </c>
      <c r="C207" s="85">
        <v>2029680</v>
      </c>
      <c r="E207">
        <f t="shared" si="1230"/>
        <v>0</v>
      </c>
      <c r="F207">
        <f t="shared" si="1248"/>
        <v>1</v>
      </c>
      <c r="G207">
        <f t="shared" si="1248"/>
        <v>0</v>
      </c>
      <c r="H207">
        <f t="shared" si="1248"/>
        <v>5</v>
      </c>
      <c r="I207">
        <f t="shared" si="1248"/>
        <v>3</v>
      </c>
      <c r="J207">
        <f t="shared" si="1248"/>
        <v>3</v>
      </c>
      <c r="K207">
        <f t="shared" si="1248"/>
        <v>4</v>
      </c>
      <c r="L207">
        <f t="shared" ref="F207:AY212" si="1249">+L41-K41</f>
        <v>7</v>
      </c>
      <c r="M207">
        <f t="shared" si="1249"/>
        <v>8</v>
      </c>
      <c r="N207">
        <f t="shared" si="1249"/>
        <v>26</v>
      </c>
      <c r="O207">
        <f t="shared" si="1249"/>
        <v>0</v>
      </c>
      <c r="P207">
        <f t="shared" si="1249"/>
        <v>84</v>
      </c>
      <c r="Q207">
        <f t="shared" si="1249"/>
        <v>0</v>
      </c>
      <c r="R207">
        <f t="shared" si="1249"/>
        <v>78</v>
      </c>
      <c r="S207">
        <f t="shared" si="1249"/>
        <v>34</v>
      </c>
      <c r="T207">
        <f t="shared" si="1249"/>
        <v>22</v>
      </c>
      <c r="U207">
        <f t="shared" si="1249"/>
        <v>11</v>
      </c>
      <c r="V207">
        <f t="shared" si="1249"/>
        <v>33</v>
      </c>
      <c r="W207">
        <f t="shared" si="1249"/>
        <v>22</v>
      </c>
      <c r="X207">
        <f t="shared" si="1249"/>
        <v>42</v>
      </c>
      <c r="Y207">
        <f t="shared" si="1249"/>
        <v>31</v>
      </c>
      <c r="Z207">
        <f t="shared" si="1249"/>
        <v>28</v>
      </c>
      <c r="AA207">
        <f t="shared" si="1249"/>
        <v>38</v>
      </c>
      <c r="AB207">
        <f t="shared" si="1249"/>
        <v>48</v>
      </c>
      <c r="AC207">
        <f t="shared" si="1249"/>
        <v>49</v>
      </c>
      <c r="AD207">
        <f t="shared" si="1249"/>
        <v>55</v>
      </c>
      <c r="AE207">
        <f t="shared" si="1249"/>
        <v>59</v>
      </c>
      <c r="AF207">
        <f t="shared" si="1249"/>
        <v>39</v>
      </c>
      <c r="AG207">
        <f t="shared" si="1249"/>
        <v>33</v>
      </c>
      <c r="AH207">
        <f t="shared" si="1249"/>
        <v>51</v>
      </c>
      <c r="AI207">
        <f t="shared" si="1249"/>
        <v>27</v>
      </c>
      <c r="AJ207">
        <f t="shared" si="1249"/>
        <v>56</v>
      </c>
      <c r="AK207">
        <f t="shared" si="1249"/>
        <v>37</v>
      </c>
      <c r="AL207">
        <f t="shared" si="1249"/>
        <v>43</v>
      </c>
      <c r="AM207">
        <f t="shared" si="1249"/>
        <v>20</v>
      </c>
      <c r="AN207">
        <f t="shared" si="1249"/>
        <v>24</v>
      </c>
      <c r="AO207">
        <f t="shared" si="1249"/>
        <v>34</v>
      </c>
      <c r="AP207">
        <f t="shared" si="1249"/>
        <v>36</v>
      </c>
      <c r="AQ207">
        <f t="shared" si="1249"/>
        <v>33</v>
      </c>
      <c r="AR207">
        <f t="shared" si="1249"/>
        <v>36</v>
      </c>
      <c r="AS207">
        <f t="shared" si="1249"/>
        <v>28</v>
      </c>
      <c r="AT207">
        <f t="shared" si="1249"/>
        <v>17</v>
      </c>
      <c r="AU207">
        <f t="shared" si="1249"/>
        <v>7</v>
      </c>
      <c r="AV207">
        <f t="shared" si="1249"/>
        <v>8</v>
      </c>
      <c r="AW207">
        <f t="shared" si="1249"/>
        <v>28</v>
      </c>
      <c r="AX207">
        <f t="shared" si="1249"/>
        <v>20</v>
      </c>
      <c r="AY207">
        <f t="shared" si="1249"/>
        <v>36</v>
      </c>
      <c r="AZ207">
        <f t="shared" si="1247"/>
        <v>13</v>
      </c>
      <c r="BA207">
        <f t="shared" si="1247"/>
        <v>13</v>
      </c>
      <c r="BB207">
        <f t="shared" si="1247"/>
        <v>5</v>
      </c>
      <c r="BC207">
        <f t="shared" si="1247"/>
        <v>5</v>
      </c>
      <c r="BD207">
        <f t="shared" si="1247"/>
        <v>13</v>
      </c>
      <c r="BE207">
        <f t="shared" si="1247"/>
        <v>13</v>
      </c>
      <c r="BF207">
        <f t="shared" si="1247"/>
        <v>7</v>
      </c>
      <c r="BG207">
        <f t="shared" si="1247"/>
        <v>-1373</v>
      </c>
      <c r="BH207">
        <f t="shared" si="1217"/>
        <v>0</v>
      </c>
      <c r="BI207">
        <f t="shared" si="1218"/>
        <v>0</v>
      </c>
      <c r="BJ207">
        <f t="shared" si="1219"/>
        <v>0</v>
      </c>
      <c r="BK207">
        <f t="shared" si="1220"/>
        <v>0</v>
      </c>
      <c r="BL207">
        <f t="shared" si="1221"/>
        <v>0</v>
      </c>
      <c r="BM207">
        <f t="shared" si="1222"/>
        <v>0</v>
      </c>
      <c r="BN207">
        <f t="shared" si="1223"/>
        <v>0</v>
      </c>
      <c r="BO207">
        <f t="shared" si="1224"/>
        <v>0</v>
      </c>
      <c r="BP207">
        <f t="shared" si="1225"/>
        <v>0</v>
      </c>
      <c r="BQ207">
        <f t="shared" si="1226"/>
        <v>0</v>
      </c>
      <c r="BS207">
        <v>41</v>
      </c>
      <c r="BT207" s="114">
        <f ca="1">HLOOKUP(Italia!$B$170,$E$167:$BG$212,$BS207,FALSE)</f>
        <v>7</v>
      </c>
      <c r="BU207" s="2"/>
      <c r="BV207" s="85">
        <f t="shared" ca="1" si="1246"/>
        <v>1330</v>
      </c>
      <c r="BW207" s="85">
        <f t="shared" ca="1" si="1246"/>
        <v>1335</v>
      </c>
      <c r="BX207" s="85">
        <f t="shared" ca="1" si="1246"/>
        <v>1340</v>
      </c>
      <c r="BY207" s="85">
        <f t="shared" ca="1" si="1246"/>
        <v>1353</v>
      </c>
      <c r="BZ207" s="85">
        <f t="shared" ca="1" si="1246"/>
        <v>1366</v>
      </c>
      <c r="CA207" s="85">
        <f t="shared" ca="1" si="1246"/>
        <v>1373</v>
      </c>
      <c r="CB207" s="85" t="str">
        <f t="shared" si="1231"/>
        <v>Slovenia</v>
      </c>
      <c r="CC207" s="85">
        <f t="shared" ca="1" si="1232"/>
        <v>2.1225605612707423</v>
      </c>
      <c r="CD207">
        <v>4.0000000000000001E-3</v>
      </c>
      <c r="CE207" s="85">
        <f t="shared" ca="1" si="1228"/>
        <v>67.650131409877417</v>
      </c>
      <c r="CF207" t="str">
        <f t="shared" si="1233"/>
        <v>Slovenia</v>
      </c>
      <c r="CG207" s="85">
        <f t="shared" ca="1" si="1234"/>
        <v>0</v>
      </c>
      <c r="CH207" s="85">
        <f t="shared" ca="1" si="1235"/>
        <v>0</v>
      </c>
      <c r="CI207" s="85">
        <f t="shared" ca="1" si="1236"/>
        <v>0</v>
      </c>
      <c r="CJ207" s="85">
        <f t="shared" ca="1" si="1237"/>
        <v>0</v>
      </c>
    </row>
    <row r="208" spans="2:88" x14ac:dyDescent="0.25">
      <c r="B208" t="str">
        <f t="shared" si="1229"/>
        <v>Spain</v>
      </c>
      <c r="C208" s="85">
        <v>46507760</v>
      </c>
      <c r="E208">
        <f t="shared" si="1230"/>
        <v>69</v>
      </c>
      <c r="F208">
        <f t="shared" si="1249"/>
        <v>37</v>
      </c>
      <c r="G208">
        <f t="shared" si="1249"/>
        <v>47</v>
      </c>
      <c r="H208">
        <f t="shared" si="1249"/>
        <v>59</v>
      </c>
      <c r="I208">
        <f t="shared" si="1249"/>
        <v>117</v>
      </c>
      <c r="J208">
        <f t="shared" si="1249"/>
        <v>56</v>
      </c>
      <c r="K208">
        <f t="shared" si="1249"/>
        <v>159</v>
      </c>
      <c r="L208">
        <f t="shared" si="1249"/>
        <v>435</v>
      </c>
      <c r="M208">
        <f t="shared" si="1249"/>
        <v>615</v>
      </c>
      <c r="N208">
        <f t="shared" si="1249"/>
        <v>501</v>
      </c>
      <c r="O208">
        <f t="shared" si="1249"/>
        <v>825</v>
      </c>
      <c r="P208">
        <f t="shared" si="1249"/>
        <v>1266</v>
      </c>
      <c r="Q208">
        <f t="shared" si="1249"/>
        <v>1522</v>
      </c>
      <c r="R208">
        <f t="shared" si="1249"/>
        <v>2000</v>
      </c>
      <c r="S208">
        <f t="shared" si="1249"/>
        <v>1438</v>
      </c>
      <c r="T208">
        <f t="shared" si="1249"/>
        <v>1987</v>
      </c>
      <c r="U208">
        <f t="shared" si="1249"/>
        <v>2538</v>
      </c>
      <c r="V208">
        <f t="shared" si="1249"/>
        <v>3431</v>
      </c>
      <c r="W208">
        <f t="shared" si="1249"/>
        <v>2833</v>
      </c>
      <c r="X208">
        <f t="shared" si="1249"/>
        <v>4946</v>
      </c>
      <c r="Y208">
        <f t="shared" si="1249"/>
        <v>3646</v>
      </c>
      <c r="Z208">
        <f t="shared" si="1249"/>
        <v>4517</v>
      </c>
      <c r="AA208">
        <f t="shared" si="1249"/>
        <v>6584</v>
      </c>
      <c r="AB208">
        <f t="shared" si="1249"/>
        <v>7937</v>
      </c>
      <c r="AC208">
        <f t="shared" si="1249"/>
        <v>8578</v>
      </c>
      <c r="AD208">
        <f t="shared" si="1249"/>
        <v>7871</v>
      </c>
      <c r="AE208">
        <f t="shared" si="1249"/>
        <v>8189</v>
      </c>
      <c r="AF208">
        <f t="shared" si="1249"/>
        <v>6549</v>
      </c>
      <c r="AG208">
        <f t="shared" si="1249"/>
        <v>6398</v>
      </c>
      <c r="AH208">
        <f t="shared" si="1249"/>
        <v>9222</v>
      </c>
      <c r="AI208">
        <f t="shared" si="1249"/>
        <v>7719</v>
      </c>
      <c r="AJ208">
        <f t="shared" si="1249"/>
        <v>8102</v>
      </c>
      <c r="AK208">
        <f t="shared" si="1249"/>
        <v>7472</v>
      </c>
      <c r="AL208">
        <f t="shared" si="1249"/>
        <v>7026</v>
      </c>
      <c r="AM208">
        <f t="shared" si="1249"/>
        <v>6023</v>
      </c>
      <c r="AN208">
        <f t="shared" si="1249"/>
        <v>4273</v>
      </c>
      <c r="AO208">
        <f t="shared" si="1249"/>
        <v>5478</v>
      </c>
      <c r="AP208">
        <f t="shared" si="1249"/>
        <v>6180</v>
      </c>
      <c r="AQ208">
        <f t="shared" si="1249"/>
        <v>5756</v>
      </c>
      <c r="AR208">
        <f t="shared" si="1249"/>
        <v>4576</v>
      </c>
      <c r="AS208">
        <f t="shared" si="1249"/>
        <v>4830</v>
      </c>
      <c r="AT208">
        <f t="shared" si="1249"/>
        <v>4167</v>
      </c>
      <c r="AU208">
        <f t="shared" si="1249"/>
        <v>3477</v>
      </c>
      <c r="AV208">
        <f t="shared" si="1249"/>
        <v>3045</v>
      </c>
      <c r="AW208">
        <f t="shared" si="1249"/>
        <v>5092</v>
      </c>
      <c r="AX208">
        <f t="shared" si="1249"/>
        <v>5183</v>
      </c>
      <c r="AY208">
        <f t="shared" si="1249"/>
        <v>5252</v>
      </c>
      <c r="AZ208">
        <f t="shared" si="1247"/>
        <v>3658</v>
      </c>
      <c r="BA208">
        <f t="shared" si="1247"/>
        <v>4218</v>
      </c>
      <c r="BB208">
        <f t="shared" si="1247"/>
        <v>4266</v>
      </c>
      <c r="BC208">
        <f t="shared" si="1247"/>
        <v>3968</v>
      </c>
      <c r="BD208">
        <f t="shared" si="1247"/>
        <v>4211</v>
      </c>
      <c r="BE208">
        <f t="shared" si="1247"/>
        <v>4635</v>
      </c>
      <c r="BF208">
        <f t="shared" si="1247"/>
        <v>6740</v>
      </c>
      <c r="BG208">
        <f t="shared" si="1247"/>
        <v>-219764</v>
      </c>
      <c r="BH208">
        <f t="shared" si="1217"/>
        <v>0</v>
      </c>
      <c r="BI208">
        <f t="shared" si="1218"/>
        <v>0</v>
      </c>
      <c r="BJ208">
        <f t="shared" si="1219"/>
        <v>0</v>
      </c>
      <c r="BK208">
        <f t="shared" si="1220"/>
        <v>0</v>
      </c>
      <c r="BL208">
        <f t="shared" si="1221"/>
        <v>0</v>
      </c>
      <c r="BM208">
        <f t="shared" si="1222"/>
        <v>0</v>
      </c>
      <c r="BN208">
        <f t="shared" si="1223"/>
        <v>0</v>
      </c>
      <c r="BO208">
        <f t="shared" si="1224"/>
        <v>0</v>
      </c>
      <c r="BP208">
        <f t="shared" si="1225"/>
        <v>0</v>
      </c>
      <c r="BQ208">
        <f t="shared" si="1226"/>
        <v>0</v>
      </c>
      <c r="BS208">
        <v>42</v>
      </c>
      <c r="BT208" s="114">
        <f ca="1">HLOOKUP(Italia!$B$170,$E$167:$BG$212,$BS208,FALSE)</f>
        <v>6740</v>
      </c>
      <c r="BU208" s="2"/>
      <c r="BV208" s="85">
        <f t="shared" ca="1" si="1246"/>
        <v>195944</v>
      </c>
      <c r="BW208" s="85">
        <f t="shared" ca="1" si="1246"/>
        <v>200210</v>
      </c>
      <c r="BX208" s="85">
        <f t="shared" ca="1" si="1246"/>
        <v>204178</v>
      </c>
      <c r="BY208" s="85">
        <f t="shared" ca="1" si="1246"/>
        <v>208389</v>
      </c>
      <c r="BZ208" s="85">
        <f t="shared" ca="1" si="1246"/>
        <v>213024</v>
      </c>
      <c r="CA208" s="85">
        <f t="shared" ca="1" si="1246"/>
        <v>219764</v>
      </c>
      <c r="CB208" s="85" t="str">
        <f t="shared" si="1231"/>
        <v>Spain</v>
      </c>
      <c r="CC208" s="85">
        <f t="shared" ca="1" si="1232"/>
        <v>51.221359227277347</v>
      </c>
      <c r="CD208">
        <v>4.1000000000000003E-3</v>
      </c>
      <c r="CE208" s="85">
        <f t="shared" ca="1" si="1228"/>
        <v>472.53599575245079</v>
      </c>
      <c r="CF208" t="str">
        <f t="shared" si="1233"/>
        <v>Spain</v>
      </c>
      <c r="CG208" s="85">
        <f t="shared" ca="1" si="1234"/>
        <v>0</v>
      </c>
      <c r="CH208" s="85">
        <f t="shared" ca="1" si="1235"/>
        <v>0</v>
      </c>
      <c r="CI208" s="85">
        <f t="shared" ca="1" si="1236"/>
        <v>0</v>
      </c>
      <c r="CJ208" s="85">
        <f t="shared" ca="1" si="1237"/>
        <v>0</v>
      </c>
    </row>
    <row r="209" spans="2:88" x14ac:dyDescent="0.25">
      <c r="B209" t="str">
        <f t="shared" si="1229"/>
        <v>Sweden</v>
      </c>
      <c r="C209" s="85">
        <v>9596436</v>
      </c>
      <c r="E209">
        <f t="shared" si="1230"/>
        <v>1</v>
      </c>
      <c r="F209">
        <f t="shared" si="1249"/>
        <v>9</v>
      </c>
      <c r="G209">
        <f t="shared" si="1249"/>
        <v>11</v>
      </c>
      <c r="H209">
        <f t="shared" si="1249"/>
        <v>26</v>
      </c>
      <c r="I209">
        <f t="shared" si="1249"/>
        <v>76</v>
      </c>
      <c r="J209">
        <f t="shared" si="1249"/>
        <v>24</v>
      </c>
      <c r="K209">
        <f t="shared" si="1249"/>
        <v>42</v>
      </c>
      <c r="L209">
        <f t="shared" si="1249"/>
        <v>45</v>
      </c>
      <c r="M209">
        <f t="shared" si="1249"/>
        <v>78</v>
      </c>
      <c r="N209">
        <f t="shared" si="1249"/>
        <v>135</v>
      </c>
      <c r="O209">
        <f t="shared" si="1249"/>
        <v>159</v>
      </c>
      <c r="P209">
        <f t="shared" si="1249"/>
        <v>155</v>
      </c>
      <c r="Q209">
        <f t="shared" si="1249"/>
        <v>149</v>
      </c>
      <c r="R209">
        <f t="shared" si="1249"/>
        <v>68</v>
      </c>
      <c r="S209">
        <f t="shared" si="1249"/>
        <v>67</v>
      </c>
      <c r="T209">
        <f t="shared" si="1249"/>
        <v>108</v>
      </c>
      <c r="U209">
        <f t="shared" si="1249"/>
        <v>112</v>
      </c>
      <c r="V209">
        <f t="shared" si="1249"/>
        <v>144</v>
      </c>
      <c r="W209">
        <f t="shared" si="1249"/>
        <v>200</v>
      </c>
      <c r="X209">
        <f t="shared" si="1249"/>
        <v>123</v>
      </c>
      <c r="Y209">
        <f t="shared" si="1249"/>
        <v>160</v>
      </c>
      <c r="Z209">
        <f t="shared" si="1249"/>
        <v>110</v>
      </c>
      <c r="AA209">
        <f t="shared" si="1249"/>
        <v>256</v>
      </c>
      <c r="AB209">
        <f t="shared" si="1249"/>
        <v>238</v>
      </c>
      <c r="AC209">
        <f t="shared" si="1249"/>
        <v>296</v>
      </c>
      <c r="AD209">
        <f t="shared" si="1249"/>
        <v>240</v>
      </c>
      <c r="AE209">
        <f t="shared" si="1249"/>
        <v>401</v>
      </c>
      <c r="AF209">
        <f t="shared" si="1249"/>
        <v>253</v>
      </c>
      <c r="AG209">
        <f t="shared" si="1249"/>
        <v>328</v>
      </c>
      <c r="AH209">
        <f t="shared" si="1249"/>
        <v>407</v>
      </c>
      <c r="AI209">
        <f t="shared" si="1249"/>
        <v>512</v>
      </c>
      <c r="AJ209">
        <f t="shared" si="1249"/>
        <v>519</v>
      </c>
      <c r="AK209">
        <f t="shared" si="1249"/>
        <v>612</v>
      </c>
      <c r="AL209">
        <f t="shared" si="1249"/>
        <v>365</v>
      </c>
      <c r="AM209">
        <f t="shared" si="1249"/>
        <v>387</v>
      </c>
      <c r="AN209">
        <f t="shared" si="1249"/>
        <v>376</v>
      </c>
      <c r="AO209">
        <f t="shared" si="1249"/>
        <v>487</v>
      </c>
      <c r="AP209">
        <f t="shared" si="1249"/>
        <v>726</v>
      </c>
      <c r="AQ209">
        <f t="shared" si="1249"/>
        <v>722</v>
      </c>
      <c r="AR209">
        <f t="shared" si="1249"/>
        <v>544</v>
      </c>
      <c r="AS209">
        <f t="shared" si="1249"/>
        <v>466</v>
      </c>
      <c r="AT209">
        <f t="shared" si="1249"/>
        <v>332</v>
      </c>
      <c r="AU209">
        <f t="shared" si="1249"/>
        <v>465</v>
      </c>
      <c r="AV209">
        <f t="shared" si="1249"/>
        <v>497</v>
      </c>
      <c r="AW209">
        <f t="shared" si="1249"/>
        <v>482</v>
      </c>
      <c r="AX209">
        <f t="shared" si="1249"/>
        <v>613</v>
      </c>
      <c r="AY209">
        <f t="shared" si="1249"/>
        <v>676</v>
      </c>
      <c r="AZ209">
        <f t="shared" si="1247"/>
        <v>606</v>
      </c>
      <c r="BA209">
        <f t="shared" si="1247"/>
        <v>563</v>
      </c>
      <c r="BB209">
        <f t="shared" si="1247"/>
        <v>392</v>
      </c>
      <c r="BC209">
        <f t="shared" si="1247"/>
        <v>545</v>
      </c>
      <c r="BD209">
        <f t="shared" si="1247"/>
        <v>682</v>
      </c>
      <c r="BE209">
        <f t="shared" si="1247"/>
        <v>751</v>
      </c>
      <c r="BF209">
        <f t="shared" si="1247"/>
        <v>812</v>
      </c>
      <c r="BG209">
        <f t="shared" si="1247"/>
        <v>-17567</v>
      </c>
      <c r="BH209">
        <f t="shared" si="1217"/>
        <v>0</v>
      </c>
      <c r="BI209">
        <f t="shared" si="1218"/>
        <v>0</v>
      </c>
      <c r="BJ209">
        <f t="shared" si="1219"/>
        <v>0</v>
      </c>
      <c r="BK209">
        <f t="shared" si="1220"/>
        <v>0</v>
      </c>
      <c r="BL209">
        <f t="shared" si="1221"/>
        <v>0</v>
      </c>
      <c r="BM209">
        <f t="shared" si="1222"/>
        <v>0</v>
      </c>
      <c r="BN209">
        <f t="shared" si="1223"/>
        <v>0</v>
      </c>
      <c r="BO209">
        <f t="shared" si="1224"/>
        <v>0</v>
      </c>
      <c r="BP209">
        <f t="shared" si="1225"/>
        <v>0</v>
      </c>
      <c r="BQ209">
        <f t="shared" si="1226"/>
        <v>0</v>
      </c>
      <c r="BS209">
        <v>43</v>
      </c>
      <c r="BT209" s="114">
        <f ca="1">HLOOKUP(Italia!$B$170,$E$167:$BG$212,$BS209,FALSE)</f>
        <v>812</v>
      </c>
      <c r="BU209" s="2"/>
      <c r="BV209" s="85">
        <f t="shared" ca="1" si="1246"/>
        <v>14385</v>
      </c>
      <c r="BW209" s="85">
        <f t="shared" ca="1" si="1246"/>
        <v>14777</v>
      </c>
      <c r="BX209" s="85">
        <f t="shared" ca="1" si="1246"/>
        <v>15322</v>
      </c>
      <c r="BY209" s="85">
        <f t="shared" ca="1" si="1246"/>
        <v>16004</v>
      </c>
      <c r="BZ209" s="85">
        <f t="shared" ca="1" si="1246"/>
        <v>16755</v>
      </c>
      <c r="CA209" s="85">
        <f t="shared" ca="1" si="1246"/>
        <v>17567</v>
      </c>
      <c r="CB209" s="85" t="str">
        <f t="shared" si="1231"/>
        <v>Sweden</v>
      </c>
      <c r="CC209" s="85">
        <f t="shared" ca="1" si="1232"/>
        <v>33.162343294031238</v>
      </c>
      <c r="CD209">
        <v>4.1999999999999997E-3</v>
      </c>
      <c r="CE209" s="85">
        <f t="shared" ca="1" si="1228"/>
        <v>183.0617434463378</v>
      </c>
      <c r="CF209" t="str">
        <f t="shared" si="1233"/>
        <v>Sweden</v>
      </c>
      <c r="CG209" s="85">
        <f t="shared" ca="1" si="1234"/>
        <v>0</v>
      </c>
      <c r="CH209" s="85">
        <f t="shared" ca="1" si="1235"/>
        <v>0</v>
      </c>
      <c r="CI209" s="85">
        <f t="shared" ca="1" si="1236"/>
        <v>0</v>
      </c>
      <c r="CJ209" s="85">
        <f t="shared" ca="1" si="1237"/>
        <v>0</v>
      </c>
    </row>
    <row r="210" spans="2:88" x14ac:dyDescent="0.25">
      <c r="B210" t="str">
        <f t="shared" si="1229"/>
        <v>Switzerland</v>
      </c>
      <c r="C210" s="85">
        <v>8160900</v>
      </c>
      <c r="E210">
        <f t="shared" si="1230"/>
        <v>6</v>
      </c>
      <c r="F210">
        <f t="shared" si="1249"/>
        <v>7</v>
      </c>
      <c r="G210">
        <f t="shared" si="1249"/>
        <v>19</v>
      </c>
      <c r="H210">
        <f t="shared" si="1249"/>
        <v>30</v>
      </c>
      <c r="I210">
        <f t="shared" si="1249"/>
        <v>123</v>
      </c>
      <c r="J210">
        <f t="shared" si="1249"/>
        <v>55</v>
      </c>
      <c r="K210">
        <f t="shared" si="1249"/>
        <v>68</v>
      </c>
      <c r="L210">
        <f t="shared" si="1249"/>
        <v>0</v>
      </c>
      <c r="M210">
        <f t="shared" si="1249"/>
        <v>159</v>
      </c>
      <c r="N210">
        <f t="shared" si="1249"/>
        <v>154</v>
      </c>
      <c r="O210">
        <f t="shared" si="1249"/>
        <v>213</v>
      </c>
      <c r="P210">
        <f t="shared" si="1249"/>
        <v>267</v>
      </c>
      <c r="Q210">
        <f t="shared" si="1249"/>
        <v>234</v>
      </c>
      <c r="R210">
        <f t="shared" si="1249"/>
        <v>841</v>
      </c>
      <c r="S210">
        <f t="shared" si="1249"/>
        <v>0</v>
      </c>
      <c r="T210">
        <f t="shared" si="1249"/>
        <v>450</v>
      </c>
      <c r="U210">
        <f t="shared" si="1249"/>
        <v>360</v>
      </c>
      <c r="V210">
        <f t="shared" si="1249"/>
        <v>853</v>
      </c>
      <c r="W210">
        <f t="shared" si="1249"/>
        <v>977</v>
      </c>
      <c r="X210">
        <f t="shared" si="1249"/>
        <v>1237</v>
      </c>
      <c r="Y210">
        <f t="shared" si="1249"/>
        <v>894</v>
      </c>
      <c r="Z210">
        <f t="shared" si="1249"/>
        <v>1044</v>
      </c>
      <c r="AA210">
        <f t="shared" si="1249"/>
        <v>774</v>
      </c>
      <c r="AB210">
        <f t="shared" si="1249"/>
        <v>925</v>
      </c>
      <c r="AC210">
        <f t="shared" si="1249"/>
        <v>1000</v>
      </c>
      <c r="AD210">
        <f t="shared" si="1249"/>
        <v>1390</v>
      </c>
      <c r="AE210">
        <f t="shared" si="1249"/>
        <v>1048</v>
      </c>
      <c r="AF210">
        <f t="shared" si="1249"/>
        <v>1122</v>
      </c>
      <c r="AG210">
        <f t="shared" si="1249"/>
        <v>1138</v>
      </c>
      <c r="AH210">
        <f t="shared" si="1249"/>
        <v>696</v>
      </c>
      <c r="AI210">
        <f t="shared" si="1249"/>
        <v>962</v>
      </c>
      <c r="AJ210">
        <f t="shared" si="1249"/>
        <v>1774</v>
      </c>
      <c r="AK210">
        <f t="shared" si="1249"/>
        <v>862</v>
      </c>
      <c r="AL210">
        <f t="shared" si="1249"/>
        <v>783</v>
      </c>
      <c r="AM210">
        <f t="shared" si="1249"/>
        <v>576</v>
      </c>
      <c r="AN210">
        <f t="shared" si="1249"/>
        <v>509</v>
      </c>
      <c r="AO210">
        <f t="shared" si="1249"/>
        <v>590</v>
      </c>
      <c r="AP210">
        <f t="shared" si="1249"/>
        <v>546</v>
      </c>
      <c r="AQ210">
        <f t="shared" si="1249"/>
        <v>785</v>
      </c>
      <c r="AR210">
        <f t="shared" si="1249"/>
        <v>733</v>
      </c>
      <c r="AS210">
        <f t="shared" si="1249"/>
        <v>592</v>
      </c>
      <c r="AT210">
        <f t="shared" si="1249"/>
        <v>400</v>
      </c>
      <c r="AU210">
        <f t="shared" si="1249"/>
        <v>279</v>
      </c>
      <c r="AV210">
        <f t="shared" si="1249"/>
        <v>254</v>
      </c>
      <c r="AW210">
        <f t="shared" si="1249"/>
        <v>583</v>
      </c>
      <c r="AX210">
        <f t="shared" si="1249"/>
        <v>315</v>
      </c>
      <c r="AY210">
        <f t="shared" si="1249"/>
        <v>346</v>
      </c>
      <c r="AZ210">
        <f t="shared" si="1247"/>
        <v>325</v>
      </c>
      <c r="BA210">
        <f t="shared" si="1247"/>
        <v>336</v>
      </c>
      <c r="BB210">
        <f t="shared" si="1247"/>
        <v>204</v>
      </c>
      <c r="BC210">
        <f t="shared" si="1247"/>
        <v>119</v>
      </c>
      <c r="BD210">
        <f t="shared" si="1247"/>
        <v>205</v>
      </c>
      <c r="BE210">
        <f t="shared" si="1247"/>
        <v>228</v>
      </c>
      <c r="BF210">
        <f t="shared" si="1247"/>
        <v>181</v>
      </c>
      <c r="BG210">
        <f t="shared" si="1247"/>
        <v>-28595</v>
      </c>
      <c r="BH210">
        <f t="shared" si="1217"/>
        <v>0</v>
      </c>
      <c r="BI210">
        <f t="shared" si="1218"/>
        <v>0</v>
      </c>
      <c r="BJ210">
        <f t="shared" si="1219"/>
        <v>0</v>
      </c>
      <c r="BK210">
        <f t="shared" si="1220"/>
        <v>0</v>
      </c>
      <c r="BL210">
        <f t="shared" si="1221"/>
        <v>0</v>
      </c>
      <c r="BM210">
        <f t="shared" si="1222"/>
        <v>0</v>
      </c>
      <c r="BN210">
        <f t="shared" si="1223"/>
        <v>0</v>
      </c>
      <c r="BO210">
        <f t="shared" si="1224"/>
        <v>0</v>
      </c>
      <c r="BP210">
        <f t="shared" si="1225"/>
        <v>0</v>
      </c>
      <c r="BQ210">
        <f t="shared" si="1226"/>
        <v>0</v>
      </c>
      <c r="BS210">
        <v>44</v>
      </c>
      <c r="BT210" s="114">
        <f ca="1">HLOOKUP(Italia!$B$170,$E$167:$BG$212,$BS210,FALSE)</f>
        <v>181</v>
      </c>
      <c r="BU210" s="2"/>
      <c r="BV210" s="85">
        <f t="shared" ca="1" si="1246"/>
        <v>27658</v>
      </c>
      <c r="BW210" s="85">
        <f t="shared" ca="1" si="1246"/>
        <v>27862</v>
      </c>
      <c r="BX210" s="85">
        <f t="shared" ca="1" si="1246"/>
        <v>27981</v>
      </c>
      <c r="BY210" s="85">
        <f t="shared" ca="1" si="1246"/>
        <v>28186</v>
      </c>
      <c r="BZ210" s="85">
        <f t="shared" ca="1" si="1246"/>
        <v>28414</v>
      </c>
      <c r="CA210" s="85">
        <f t="shared" ca="1" si="1246"/>
        <v>28595</v>
      </c>
      <c r="CB210" s="85" t="str">
        <f t="shared" si="1231"/>
        <v>Switzerland</v>
      </c>
      <c r="CC210" s="85">
        <f t="shared" ca="1" si="1232"/>
        <v>11.485876786873996</v>
      </c>
      <c r="CD210">
        <v>4.3E-3</v>
      </c>
      <c r="CE210" s="85">
        <f t="shared" ca="1" si="1228"/>
        <v>350.39457558235</v>
      </c>
      <c r="CF210" t="str">
        <f t="shared" si="1233"/>
        <v>Switzerland</v>
      </c>
      <c r="CG210" s="85">
        <f t="shared" ca="1" si="1234"/>
        <v>0</v>
      </c>
      <c r="CH210" s="85">
        <f t="shared" ca="1" si="1235"/>
        <v>0</v>
      </c>
      <c r="CI210" s="85">
        <f t="shared" ca="1" si="1236"/>
        <v>0</v>
      </c>
      <c r="CJ210" s="85">
        <f t="shared" ca="1" si="1237"/>
        <v>0</v>
      </c>
    </row>
    <row r="211" spans="2:88" x14ac:dyDescent="0.25">
      <c r="B211" t="str">
        <f t="shared" si="1229"/>
        <v>The United Kingdom</v>
      </c>
      <c r="C211" s="85">
        <v>63181775</v>
      </c>
      <c r="E211">
        <f t="shared" si="1230"/>
        <v>3</v>
      </c>
      <c r="F211">
        <f t="shared" si="1249"/>
        <v>12</v>
      </c>
      <c r="G211">
        <f t="shared" si="1249"/>
        <v>38</v>
      </c>
      <c r="H211">
        <f t="shared" si="1249"/>
        <v>29</v>
      </c>
      <c r="I211">
        <f t="shared" si="1249"/>
        <v>49</v>
      </c>
      <c r="J211">
        <f t="shared" si="1249"/>
        <v>43</v>
      </c>
      <c r="K211">
        <f t="shared" si="1249"/>
        <v>67</v>
      </c>
      <c r="L211">
        <f t="shared" si="1249"/>
        <v>46</v>
      </c>
      <c r="M211">
        <f t="shared" si="1249"/>
        <v>50</v>
      </c>
      <c r="N211">
        <f t="shared" si="1249"/>
        <v>87</v>
      </c>
      <c r="O211">
        <f t="shared" si="1249"/>
        <v>134</v>
      </c>
      <c r="P211">
        <f t="shared" si="1249"/>
        <v>208</v>
      </c>
      <c r="Q211">
        <f t="shared" si="1249"/>
        <v>342</v>
      </c>
      <c r="R211">
        <f t="shared" si="1249"/>
        <v>251</v>
      </c>
      <c r="S211">
        <f t="shared" si="1249"/>
        <v>152</v>
      </c>
      <c r="T211">
        <f t="shared" si="1249"/>
        <v>407</v>
      </c>
      <c r="U211">
        <f t="shared" si="1249"/>
        <v>676</v>
      </c>
      <c r="V211">
        <f t="shared" si="1249"/>
        <v>647</v>
      </c>
      <c r="W211">
        <f t="shared" si="1249"/>
        <v>706</v>
      </c>
      <c r="X211">
        <f t="shared" si="1249"/>
        <v>1035</v>
      </c>
      <c r="Y211">
        <f t="shared" si="1249"/>
        <v>669</v>
      </c>
      <c r="Z211">
        <f t="shared" si="1249"/>
        <v>967</v>
      </c>
      <c r="AA211">
        <f t="shared" si="1249"/>
        <v>1427</v>
      </c>
      <c r="AB211">
        <f t="shared" si="1249"/>
        <v>1452</v>
      </c>
      <c r="AC211">
        <f t="shared" si="1249"/>
        <v>2129</v>
      </c>
      <c r="AD211">
        <f t="shared" si="1249"/>
        <v>2885</v>
      </c>
      <c r="AE211">
        <f t="shared" si="1249"/>
        <v>2546</v>
      </c>
      <c r="AF211">
        <f t="shared" si="1249"/>
        <v>2433</v>
      </c>
      <c r="AG211">
        <f t="shared" si="1249"/>
        <v>2619</v>
      </c>
      <c r="AH211">
        <f t="shared" si="1249"/>
        <v>3009</v>
      </c>
      <c r="AI211">
        <f t="shared" si="1249"/>
        <v>4324</v>
      </c>
      <c r="AJ211">
        <f t="shared" si="1249"/>
        <v>4244</v>
      </c>
      <c r="AK211">
        <f t="shared" si="1249"/>
        <v>4450</v>
      </c>
      <c r="AL211">
        <f t="shared" si="1249"/>
        <v>3735</v>
      </c>
      <c r="AM211">
        <f t="shared" si="1249"/>
        <v>5903</v>
      </c>
      <c r="AN211">
        <f t="shared" si="1249"/>
        <v>3802</v>
      </c>
      <c r="AO211">
        <f t="shared" si="1249"/>
        <v>3634</v>
      </c>
      <c r="AP211">
        <f t="shared" si="1249"/>
        <v>5491</v>
      </c>
      <c r="AQ211">
        <f t="shared" si="1249"/>
        <v>4344</v>
      </c>
      <c r="AR211">
        <f t="shared" si="1249"/>
        <v>5195</v>
      </c>
      <c r="AS211">
        <f t="shared" si="1249"/>
        <v>8719</v>
      </c>
      <c r="AT211">
        <f t="shared" si="1249"/>
        <v>5288</v>
      </c>
      <c r="AU211">
        <f t="shared" si="1249"/>
        <v>4342</v>
      </c>
      <c r="AV211">
        <f t="shared" si="1249"/>
        <v>5252</v>
      </c>
      <c r="AW211">
        <f t="shared" si="1249"/>
        <v>4603</v>
      </c>
      <c r="AX211">
        <f t="shared" si="1249"/>
        <v>4617</v>
      </c>
      <c r="AY211">
        <f t="shared" si="1249"/>
        <v>5599</v>
      </c>
      <c r="AZ211">
        <f t="shared" si="1247"/>
        <v>5525</v>
      </c>
      <c r="BA211">
        <f t="shared" si="1247"/>
        <v>5850</v>
      </c>
      <c r="BB211">
        <f t="shared" si="1247"/>
        <v>4676</v>
      </c>
      <c r="BC211">
        <f t="shared" si="1247"/>
        <v>4301</v>
      </c>
      <c r="BD211">
        <f t="shared" si="1247"/>
        <v>4451</v>
      </c>
      <c r="BE211">
        <f t="shared" si="1247"/>
        <v>4583</v>
      </c>
      <c r="BF211">
        <f t="shared" si="1247"/>
        <v>5386</v>
      </c>
      <c r="BG211">
        <f t="shared" si="1247"/>
        <v>-143468</v>
      </c>
      <c r="BH211">
        <f t="shared" si="1217"/>
        <v>0</v>
      </c>
      <c r="BI211">
        <f t="shared" si="1218"/>
        <v>0</v>
      </c>
      <c r="BJ211">
        <f t="shared" si="1219"/>
        <v>0</v>
      </c>
      <c r="BK211">
        <f t="shared" si="1220"/>
        <v>0</v>
      </c>
      <c r="BL211">
        <f t="shared" si="1221"/>
        <v>0</v>
      </c>
      <c r="BM211">
        <f t="shared" si="1222"/>
        <v>0</v>
      </c>
      <c r="BN211">
        <f t="shared" si="1223"/>
        <v>0</v>
      </c>
      <c r="BO211">
        <f t="shared" si="1224"/>
        <v>0</v>
      </c>
      <c r="BP211">
        <f t="shared" si="1225"/>
        <v>0</v>
      </c>
      <c r="BQ211">
        <f t="shared" si="1226"/>
        <v>0</v>
      </c>
      <c r="BS211">
        <v>45</v>
      </c>
      <c r="BT211" s="114">
        <f ca="1">HLOOKUP(Italia!$B$170,$E$167:$BG$212,$BS211,FALSE)</f>
        <v>5386</v>
      </c>
      <c r="BU211" s="2"/>
      <c r="BV211" s="85">
        <f t="shared" ca="1" si="1246"/>
        <v>120071</v>
      </c>
      <c r="BW211" s="85">
        <f t="shared" ca="1" si="1246"/>
        <v>124747</v>
      </c>
      <c r="BX211" s="85">
        <f t="shared" ca="1" si="1246"/>
        <v>129048</v>
      </c>
      <c r="BY211" s="85">
        <f t="shared" ca="1" si="1246"/>
        <v>133499</v>
      </c>
      <c r="BZ211" s="85">
        <f t="shared" ca="1" si="1246"/>
        <v>138082</v>
      </c>
      <c r="CA211" s="85">
        <f t="shared" ca="1" si="1246"/>
        <v>143468</v>
      </c>
      <c r="CB211" s="85" t="str">
        <f t="shared" si="1231"/>
        <v>The United Kingdom</v>
      </c>
      <c r="CC211" s="85">
        <f t="shared" ca="1" si="1232"/>
        <v>37.035648330709286</v>
      </c>
      <c r="CD211">
        <v>4.4000000000000003E-3</v>
      </c>
      <c r="CE211" s="85">
        <f t="shared" ca="1" si="1228"/>
        <v>227.07620986922257</v>
      </c>
      <c r="CF211" t="str">
        <f t="shared" si="1233"/>
        <v>The United Kingdom</v>
      </c>
      <c r="CG211" s="85">
        <f t="shared" ca="1" si="1234"/>
        <v>0</v>
      </c>
      <c r="CH211" s="85">
        <f t="shared" ca="1" si="1235"/>
        <v>0</v>
      </c>
      <c r="CI211" s="85">
        <f t="shared" ca="1" si="1236"/>
        <v>0</v>
      </c>
      <c r="CJ211" s="85">
        <f t="shared" ca="1" si="1237"/>
        <v>0</v>
      </c>
    </row>
    <row r="212" spans="2:88" x14ac:dyDescent="0.25">
      <c r="B212" t="str">
        <f t="shared" si="1229"/>
        <v>Ukraine</v>
      </c>
      <c r="C212" s="85">
        <v>45448329</v>
      </c>
      <c r="E212">
        <f t="shared" si="1230"/>
        <v>0</v>
      </c>
      <c r="F212">
        <f t="shared" si="1249"/>
        <v>1</v>
      </c>
      <c r="G212">
        <f t="shared" si="1249"/>
        <v>0</v>
      </c>
      <c r="H212">
        <f t="shared" si="1249"/>
        <v>0</v>
      </c>
      <c r="I212">
        <f t="shared" si="1249"/>
        <v>0</v>
      </c>
      <c r="J212">
        <f t="shared" si="1249"/>
        <v>0</v>
      </c>
      <c r="K212">
        <f t="shared" si="1249"/>
        <v>0</v>
      </c>
      <c r="L212">
        <f t="shared" si="1249"/>
        <v>0</v>
      </c>
      <c r="M212">
        <f t="shared" si="1249"/>
        <v>0</v>
      </c>
      <c r="N212">
        <f t="shared" si="1249"/>
        <v>0</v>
      </c>
      <c r="O212">
        <f t="shared" si="1249"/>
        <v>2</v>
      </c>
      <c r="P212">
        <f t="shared" si="1249"/>
        <v>0</v>
      </c>
      <c r="Q212">
        <f t="shared" si="1249"/>
        <v>0</v>
      </c>
      <c r="R212">
        <f t="shared" si="1249"/>
        <v>0</v>
      </c>
      <c r="S212">
        <f t="shared" si="1249"/>
        <v>4</v>
      </c>
      <c r="T212">
        <f t="shared" si="1249"/>
        <v>7</v>
      </c>
      <c r="U212">
        <f t="shared" si="1249"/>
        <v>2</v>
      </c>
      <c r="V212">
        <f t="shared" si="1249"/>
        <v>0</v>
      </c>
      <c r="W212">
        <f t="shared" si="1249"/>
        <v>10</v>
      </c>
      <c r="X212">
        <f t="shared" si="1249"/>
        <v>21</v>
      </c>
      <c r="Y212">
        <f t="shared" si="1249"/>
        <v>0</v>
      </c>
      <c r="Z212">
        <f t="shared" si="1249"/>
        <v>37</v>
      </c>
      <c r="AA212">
        <f t="shared" si="1249"/>
        <v>29</v>
      </c>
      <c r="AB212">
        <f t="shared" si="1249"/>
        <v>43</v>
      </c>
      <c r="AC212">
        <f t="shared" si="1249"/>
        <v>62</v>
      </c>
      <c r="AD212">
        <f t="shared" si="1249"/>
        <v>93</v>
      </c>
      <c r="AE212">
        <f t="shared" si="1249"/>
        <v>107</v>
      </c>
      <c r="AF212">
        <f t="shared" si="1249"/>
        <v>62</v>
      </c>
      <c r="AG212">
        <f t="shared" si="1249"/>
        <v>69</v>
      </c>
      <c r="AH212">
        <f t="shared" si="1249"/>
        <v>120</v>
      </c>
      <c r="AI212">
        <f t="shared" si="1249"/>
        <v>135</v>
      </c>
      <c r="AJ212">
        <f t="shared" si="1249"/>
        <v>183</v>
      </c>
      <c r="AK212">
        <f t="shared" ref="AK212:AY212" si="1250">+AK46-AJ46</f>
        <v>109</v>
      </c>
      <c r="AL212">
        <f t="shared" si="1250"/>
        <v>155</v>
      </c>
      <c r="AM212">
        <f t="shared" si="1250"/>
        <v>68</v>
      </c>
      <c r="AN212">
        <f t="shared" si="1250"/>
        <v>143</v>
      </c>
      <c r="AO212">
        <f t="shared" si="1250"/>
        <v>206</v>
      </c>
      <c r="AP212">
        <f t="shared" si="1250"/>
        <v>224</v>
      </c>
      <c r="AQ212">
        <f t="shared" si="1250"/>
        <v>311</v>
      </c>
      <c r="AR212">
        <f t="shared" si="1250"/>
        <v>308</v>
      </c>
      <c r="AS212">
        <f t="shared" si="1250"/>
        <v>266</v>
      </c>
      <c r="AT212">
        <f t="shared" si="1250"/>
        <v>325</v>
      </c>
      <c r="AU212">
        <f t="shared" si="1250"/>
        <v>270</v>
      </c>
      <c r="AV212">
        <f t="shared" si="1250"/>
        <v>392</v>
      </c>
      <c r="AW212">
        <f t="shared" si="1250"/>
        <v>398</v>
      </c>
      <c r="AX212">
        <f t="shared" si="1250"/>
        <v>500</v>
      </c>
      <c r="AY212">
        <f t="shared" si="1250"/>
        <v>444</v>
      </c>
      <c r="AZ212">
        <f t="shared" si="1247"/>
        <v>343</v>
      </c>
      <c r="BA212">
        <f t="shared" si="1247"/>
        <v>261</v>
      </c>
      <c r="BB212">
        <f t="shared" si="1247"/>
        <v>415</v>
      </c>
      <c r="BC212">
        <f t="shared" si="1247"/>
        <v>467</v>
      </c>
      <c r="BD212">
        <f t="shared" si="1247"/>
        <v>578</v>
      </c>
      <c r="BE212">
        <f t="shared" si="1247"/>
        <v>477</v>
      </c>
      <c r="BF212">
        <f t="shared" si="1247"/>
        <v>478</v>
      </c>
      <c r="BG212">
        <f t="shared" si="1247"/>
        <v>-8125</v>
      </c>
      <c r="BH212">
        <f t="shared" si="1217"/>
        <v>0</v>
      </c>
      <c r="BI212">
        <f t="shared" si="1218"/>
        <v>0</v>
      </c>
      <c r="BJ212">
        <f t="shared" si="1219"/>
        <v>0</v>
      </c>
      <c r="BK212">
        <f t="shared" si="1220"/>
        <v>0</v>
      </c>
      <c r="BL212">
        <f t="shared" si="1221"/>
        <v>0</v>
      </c>
      <c r="BM212">
        <f t="shared" si="1222"/>
        <v>0</v>
      </c>
      <c r="BN212">
        <f t="shared" si="1223"/>
        <v>0</v>
      </c>
      <c r="BO212">
        <f t="shared" si="1224"/>
        <v>0</v>
      </c>
      <c r="BP212">
        <f t="shared" si="1225"/>
        <v>0</v>
      </c>
      <c r="BQ212">
        <f t="shared" si="1226"/>
        <v>0</v>
      </c>
      <c r="BS212">
        <v>46</v>
      </c>
      <c r="BT212" s="114">
        <f ca="1">HLOOKUP(Italia!$B$170,$E$167:$BG$212,$BS212,FALSE)</f>
        <v>478</v>
      </c>
      <c r="BU212" s="2"/>
      <c r="BV212" s="85">
        <f t="shared" ca="1" si="1246"/>
        <v>5710</v>
      </c>
      <c r="BW212" s="85">
        <f t="shared" ca="1" si="1246"/>
        <v>6125</v>
      </c>
      <c r="BX212" s="85">
        <f t="shared" ca="1" si="1246"/>
        <v>6592</v>
      </c>
      <c r="BY212" s="85">
        <f t="shared" ca="1" si="1246"/>
        <v>7170</v>
      </c>
      <c r="BZ212" s="85">
        <f t="shared" ca="1" si="1246"/>
        <v>7647</v>
      </c>
      <c r="CA212" s="85">
        <f t="shared" ca="1" si="1246"/>
        <v>8125</v>
      </c>
      <c r="CB212" s="85" t="str">
        <f t="shared" si="1231"/>
        <v>Ukraine</v>
      </c>
      <c r="CC212" s="85">
        <f t="shared" ca="1" si="1232"/>
        <v>5.3182267158931191</v>
      </c>
      <c r="CD212">
        <v>4.4999999999999997E-3</v>
      </c>
      <c r="CE212" s="85">
        <f t="shared" ca="1" si="1228"/>
        <v>17.881944955126954</v>
      </c>
      <c r="CF212" t="str">
        <f t="shared" si="1233"/>
        <v>Ukraine</v>
      </c>
      <c r="CG212" s="85">
        <f t="shared" ca="1" si="1234"/>
        <v>0</v>
      </c>
      <c r="CH212" s="85">
        <f t="shared" ca="1" si="1235"/>
        <v>0</v>
      </c>
      <c r="CI212" s="85">
        <f t="shared" ca="1" si="1236"/>
        <v>0</v>
      </c>
      <c r="CJ212" s="85">
        <f t="shared" ca="1" si="1237"/>
        <v>0</v>
      </c>
    </row>
    <row r="213" spans="2:88" x14ac:dyDescent="0.25">
      <c r="CC213" s="101">
        <f ca="1">VLOOKUP('Cruscotto EU (2)'!$G$14,CB168:CE212,2,FALSE)</f>
        <v>37.035648330709286</v>
      </c>
      <c r="CE213" s="101">
        <f ca="1">VLOOKUP('Cruscotto EU (2)'!$G$14,CB168:CE212,4,FALSE)</f>
        <v>227.07620986922257</v>
      </c>
      <c r="CH213" s="8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EB91E-A5C9-4296-B7DB-D6883D1E8DBC}">
  <sheetPr>
    <pageSetUpPr fitToPage="1"/>
  </sheetPr>
  <dimension ref="A1:AD61"/>
  <sheetViews>
    <sheetView tabSelected="1" workbookViewId="0">
      <selection activeCell="E3" sqref="E3:H4"/>
    </sheetView>
  </sheetViews>
  <sheetFormatPr defaultColWidth="9.140625" defaultRowHeight="15" x14ac:dyDescent="0.25"/>
  <cols>
    <col min="1" max="1" width="0.85546875" style="15" customWidth="1"/>
    <col min="2" max="2" width="1.5703125" style="68" customWidth="1"/>
    <col min="3" max="3" width="9.140625" style="68"/>
    <col min="4" max="4" width="9.140625" style="68" customWidth="1"/>
    <col min="5" max="5" width="9.140625" style="68"/>
    <col min="6" max="6" width="11.85546875" style="68" customWidth="1"/>
    <col min="7" max="7" width="11.5703125" style="68" bestFit="1" customWidth="1"/>
    <col min="8" max="10" width="9.140625" style="68"/>
    <col min="11" max="11" width="10.7109375" style="68" bestFit="1" customWidth="1"/>
    <col min="12" max="12" width="11" style="68" customWidth="1"/>
    <col min="13" max="13" width="8.85546875" style="68" customWidth="1"/>
    <col min="14" max="15" width="9.140625" style="68"/>
    <col min="16" max="16" width="7.42578125" style="68" customWidth="1"/>
    <col min="17" max="17" width="7.5703125" style="68" customWidth="1"/>
    <col min="18" max="18" width="9.140625" style="68"/>
    <col min="19" max="19" width="23.85546875" style="68" customWidth="1"/>
    <col min="20" max="20" width="9.140625" style="68"/>
    <col min="21" max="30" width="9.140625" style="15"/>
    <col min="31" max="16384" width="9.140625" style="68"/>
  </cols>
  <sheetData>
    <row r="1" spans="2:20" s="15" customFormat="1" ht="7.5" customHeight="1" thickBot="1" x14ac:dyDescent="0.3"/>
    <row r="2" spans="2:20" s="15" customFormat="1" x14ac:dyDescent="0.25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8"/>
      <c r="Q2" s="19"/>
      <c r="R2" s="17"/>
      <c r="S2" s="17"/>
      <c r="T2" s="20"/>
    </row>
    <row r="3" spans="2:20" s="15" customFormat="1" x14ac:dyDescent="0.25">
      <c r="B3" s="21"/>
      <c r="C3" s="22"/>
      <c r="D3" s="23" t="s">
        <v>16</v>
      </c>
      <c r="E3" s="153" t="s">
        <v>15</v>
      </c>
      <c r="F3" s="154"/>
      <c r="G3" s="154"/>
      <c r="H3" s="155"/>
      <c r="I3" s="23"/>
      <c r="J3" s="23"/>
      <c r="K3" s="23"/>
      <c r="L3" s="82" t="s">
        <v>17</v>
      </c>
      <c r="M3" s="23"/>
      <c r="N3" s="23"/>
      <c r="O3" s="23"/>
      <c r="P3" s="24"/>
      <c r="Q3" s="25"/>
      <c r="R3" s="23"/>
      <c r="S3" s="23"/>
      <c r="T3" s="26"/>
    </row>
    <row r="4" spans="2:20" s="15" customFormat="1" ht="15" customHeight="1" x14ac:dyDescent="0.3">
      <c r="B4" s="27"/>
      <c r="C4" s="28"/>
      <c r="D4" s="29"/>
      <c r="E4" s="156"/>
      <c r="F4" s="157"/>
      <c r="G4" s="157"/>
      <c r="H4" s="158"/>
      <c r="I4" s="29"/>
      <c r="J4" s="29"/>
      <c r="K4" s="23"/>
      <c r="L4" s="84">
        <f ca="1">+Italia!B170</f>
        <v>43946</v>
      </c>
      <c r="M4" s="23"/>
      <c r="N4" s="23"/>
      <c r="O4" s="23"/>
      <c r="P4" s="31"/>
      <c r="Q4" s="31"/>
      <c r="R4" s="23"/>
      <c r="S4" s="23"/>
      <c r="T4" s="32"/>
    </row>
    <row r="5" spans="2:20" s="15" customFormat="1" ht="15" customHeight="1" x14ac:dyDescent="0.3">
      <c r="B5" s="27"/>
      <c r="C5" s="28"/>
      <c r="D5" s="29"/>
      <c r="E5" s="29"/>
      <c r="F5" s="29"/>
      <c r="G5" s="29"/>
      <c r="H5" s="29"/>
      <c r="I5" s="29"/>
      <c r="J5" s="29"/>
      <c r="K5" s="23"/>
      <c r="L5" s="83" t="s">
        <v>49</v>
      </c>
      <c r="M5" s="33"/>
      <c r="N5" s="23"/>
      <c r="O5" s="23"/>
      <c r="P5" s="31"/>
      <c r="Q5" s="31"/>
      <c r="R5" s="23"/>
      <c r="S5" s="23"/>
      <c r="T5" s="32"/>
    </row>
    <row r="6" spans="2:20" s="15" customFormat="1" ht="15" customHeight="1" thickBot="1" x14ac:dyDescent="0.35">
      <c r="B6" s="3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6"/>
      <c r="P6" s="36"/>
      <c r="Q6" s="36"/>
      <c r="R6" s="36"/>
      <c r="S6" s="36"/>
      <c r="T6" s="37"/>
    </row>
    <row r="7" spans="2:20" s="15" customFormat="1" ht="6" customHeight="1" x14ac:dyDescent="0.3">
      <c r="B7" s="38"/>
      <c r="C7" s="39"/>
      <c r="D7" s="40"/>
      <c r="E7" s="41"/>
      <c r="F7" s="41"/>
      <c r="G7" s="41"/>
      <c r="H7" s="42"/>
      <c r="I7" s="42"/>
      <c r="J7" s="42"/>
      <c r="K7" s="42"/>
      <c r="L7" s="43"/>
      <c r="M7" s="43"/>
      <c r="N7" s="43"/>
      <c r="O7" s="43"/>
      <c r="P7" s="43"/>
      <c r="Q7" s="43"/>
      <c r="R7" s="43"/>
      <c r="S7" s="43"/>
      <c r="T7" s="44"/>
    </row>
    <row r="8" spans="2:20" s="15" customFormat="1" ht="18.75" x14ac:dyDescent="0.3">
      <c r="B8" s="45"/>
      <c r="C8" s="70"/>
      <c r="D8" s="71"/>
      <c r="E8" s="46" t="s">
        <v>0</v>
      </c>
      <c r="F8" s="11">
        <f ca="1">+Italia!CG4</f>
        <v>105847</v>
      </c>
      <c r="G8" s="127">
        <f ca="1">+F8/(F$10+F$9+F$8)</f>
        <v>0.5418298345030228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  <c r="T8" s="49"/>
    </row>
    <row r="9" spans="2:20" s="15" customFormat="1" ht="18.75" x14ac:dyDescent="0.3">
      <c r="B9" s="50"/>
      <c r="C9" s="72"/>
      <c r="D9" s="73"/>
      <c r="E9" s="46" t="s">
        <v>2</v>
      </c>
      <c r="F9" s="11">
        <f ca="1">+Italia!CG8</f>
        <v>63120</v>
      </c>
      <c r="G9" s="127">
        <f t="shared" ref="G9:G10" ca="1" si="0">+F9/(F$10+F$9+F$8)</f>
        <v>0.32311070841715683</v>
      </c>
      <c r="H9" s="52"/>
      <c r="I9" s="52"/>
      <c r="J9" s="52"/>
      <c r="K9" s="52"/>
      <c r="L9" s="53"/>
      <c r="M9" s="53"/>
      <c r="N9" s="53"/>
      <c r="O9" s="53"/>
      <c r="P9" s="53"/>
      <c r="Q9" s="53"/>
      <c r="R9" s="53"/>
      <c r="S9" s="53"/>
      <c r="T9" s="54"/>
    </row>
    <row r="10" spans="2:20" s="15" customFormat="1" ht="18.75" x14ac:dyDescent="0.3">
      <c r="B10" s="55"/>
      <c r="C10" s="74"/>
      <c r="D10" s="75"/>
      <c r="E10" s="46" t="s">
        <v>1</v>
      </c>
      <c r="F10" s="11">
        <f ca="1">+Italia!CG9</f>
        <v>26384</v>
      </c>
      <c r="G10" s="127">
        <f t="shared" ca="1" si="0"/>
        <v>0.13505945707982042</v>
      </c>
      <c r="H10" s="52"/>
      <c r="I10" s="52"/>
      <c r="J10" s="52"/>
      <c r="K10" s="52"/>
      <c r="L10" s="53"/>
      <c r="M10" s="53"/>
      <c r="N10" s="53"/>
      <c r="O10" s="53"/>
      <c r="P10" s="53"/>
      <c r="Q10" s="53"/>
      <c r="R10" s="53"/>
      <c r="S10" s="57"/>
      <c r="T10" s="49"/>
    </row>
    <row r="11" spans="2:20" s="15" customFormat="1" ht="18.75" x14ac:dyDescent="0.3">
      <c r="B11" s="45"/>
      <c r="C11" s="76" t="s">
        <v>95</v>
      </c>
      <c r="D11" s="75"/>
      <c r="E11" s="73"/>
      <c r="F11" s="73"/>
      <c r="G11" s="124"/>
      <c r="H11" s="52"/>
      <c r="I11" s="52"/>
      <c r="J11" s="52"/>
      <c r="K11" s="52"/>
      <c r="L11" s="53"/>
      <c r="M11" s="53"/>
      <c r="N11" s="53"/>
      <c r="O11" s="53"/>
      <c r="P11" s="53"/>
      <c r="Q11" s="53"/>
      <c r="R11" s="53"/>
      <c r="S11" s="57"/>
      <c r="T11" s="49"/>
    </row>
    <row r="12" spans="2:20" s="15" customFormat="1" ht="18.75" x14ac:dyDescent="0.3">
      <c r="B12" s="55"/>
      <c r="C12" s="74"/>
      <c r="D12" s="75"/>
      <c r="E12" s="125"/>
      <c r="F12" s="46" t="s">
        <v>6</v>
      </c>
      <c r="G12" s="11">
        <f ca="1">+Italia!CG5</f>
        <v>21533</v>
      </c>
      <c r="H12" s="52"/>
      <c r="I12" s="52"/>
      <c r="J12" s="52"/>
      <c r="K12" s="52"/>
      <c r="L12" s="53"/>
      <c r="M12" s="53"/>
      <c r="N12" s="53"/>
      <c r="O12" s="53"/>
      <c r="P12" s="53"/>
      <c r="Q12" s="53"/>
      <c r="R12" s="53"/>
      <c r="S12" s="57"/>
      <c r="T12" s="49"/>
    </row>
    <row r="13" spans="2:20" s="15" customFormat="1" ht="18.75" x14ac:dyDescent="0.3">
      <c r="B13" s="55"/>
      <c r="C13" s="74"/>
      <c r="D13" s="75"/>
      <c r="E13" s="73"/>
      <c r="F13" s="46" t="s">
        <v>18</v>
      </c>
      <c r="G13" s="11">
        <f ca="1">+Italia!CG6</f>
        <v>2102</v>
      </c>
      <c r="H13" s="52"/>
      <c r="I13" s="52"/>
      <c r="J13" s="52"/>
      <c r="K13" s="52"/>
      <c r="L13" s="53"/>
      <c r="M13" s="53"/>
      <c r="N13" s="53"/>
      <c r="O13" s="53"/>
      <c r="P13" s="53"/>
      <c r="Q13" s="53"/>
      <c r="R13" s="53"/>
      <c r="S13" s="57"/>
      <c r="T13" s="49"/>
    </row>
    <row r="14" spans="2:20" s="15" customFormat="1" ht="18.75" x14ac:dyDescent="0.3">
      <c r="B14" s="55"/>
      <c r="C14" s="74"/>
      <c r="D14" s="75"/>
      <c r="E14" s="73"/>
      <c r="F14" s="46" t="s">
        <v>19</v>
      </c>
      <c r="G14" s="11">
        <f ca="1">+Italia!CG7</f>
        <v>82212</v>
      </c>
      <c r="H14" s="52"/>
      <c r="I14" s="52"/>
      <c r="J14" s="52"/>
      <c r="K14" s="52"/>
      <c r="L14" s="53"/>
      <c r="M14" s="53"/>
      <c r="N14" s="53"/>
      <c r="O14" s="53"/>
      <c r="P14" s="53"/>
      <c r="Q14" s="53"/>
      <c r="R14" s="53"/>
      <c r="S14" s="57"/>
      <c r="T14" s="49"/>
    </row>
    <row r="15" spans="2:20" s="15" customFormat="1" ht="18.75" x14ac:dyDescent="0.3">
      <c r="B15" s="45"/>
      <c r="C15" s="77"/>
      <c r="D15" s="78"/>
      <c r="E15" s="78" t="s">
        <v>11</v>
      </c>
      <c r="F15" s="79"/>
      <c r="G15" s="80">
        <f ca="1">+Italia!CG10</f>
        <v>1707743</v>
      </c>
      <c r="H15" s="52"/>
      <c r="I15" s="52"/>
      <c r="J15" s="52"/>
      <c r="K15" s="52"/>
      <c r="L15" s="53"/>
      <c r="M15" s="53"/>
      <c r="N15" s="53"/>
      <c r="O15" s="53"/>
      <c r="P15" s="53"/>
      <c r="Q15" s="53"/>
      <c r="R15" s="53"/>
      <c r="S15" s="57"/>
      <c r="T15" s="49"/>
    </row>
    <row r="16" spans="2:20" s="15" customFormat="1" ht="18.75" x14ac:dyDescent="0.3">
      <c r="B16" s="55"/>
      <c r="C16" s="56"/>
      <c r="D16" s="58"/>
      <c r="E16" s="52"/>
      <c r="F16" s="52"/>
      <c r="G16" s="52"/>
      <c r="H16" s="52"/>
      <c r="I16" s="52"/>
      <c r="J16" s="52"/>
      <c r="K16" s="52"/>
      <c r="L16" s="53"/>
      <c r="M16" s="53"/>
      <c r="N16" s="53"/>
      <c r="O16" s="53"/>
      <c r="P16" s="53"/>
      <c r="Q16" s="53"/>
      <c r="R16" s="53"/>
      <c r="S16" s="48"/>
      <c r="T16" s="49"/>
    </row>
    <row r="17" spans="2:20" s="15" customFormat="1" ht="18.75" x14ac:dyDescent="0.3">
      <c r="B17" s="55"/>
      <c r="D17" s="69"/>
      <c r="E17" s="52"/>
      <c r="F17" s="52"/>
      <c r="G17" s="52"/>
      <c r="H17" s="52"/>
      <c r="I17" s="52"/>
      <c r="J17" s="52"/>
      <c r="K17" s="52"/>
      <c r="L17" s="53"/>
      <c r="M17" s="53"/>
      <c r="N17" s="53"/>
      <c r="O17" s="53"/>
      <c r="P17" s="53"/>
      <c r="Q17" s="53"/>
      <c r="R17" s="53"/>
      <c r="S17" s="57"/>
      <c r="T17" s="49"/>
    </row>
    <row r="18" spans="2:20" s="15" customFormat="1" ht="18.75" x14ac:dyDescent="0.3">
      <c r="B18" s="59"/>
      <c r="C18" s="60"/>
      <c r="D18" s="52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49"/>
    </row>
    <row r="19" spans="2:20" s="15" customFormat="1" ht="18.75" x14ac:dyDescent="0.3">
      <c r="B19" s="61"/>
      <c r="C19" s="51"/>
      <c r="D19" s="52"/>
      <c r="E19" s="52"/>
      <c r="F19" s="52"/>
      <c r="G19" s="52"/>
      <c r="H19" s="52"/>
      <c r="I19" s="52"/>
      <c r="J19" s="52"/>
      <c r="K19" s="52"/>
      <c r="L19" s="53"/>
      <c r="M19" s="53"/>
      <c r="N19" s="53"/>
      <c r="O19" s="53"/>
      <c r="P19" s="53"/>
      <c r="Q19" s="53"/>
      <c r="R19" s="53"/>
      <c r="S19" s="53"/>
      <c r="T19" s="54"/>
    </row>
    <row r="20" spans="2:20" s="15" customFormat="1" ht="18.75" x14ac:dyDescent="0.3">
      <c r="B20" s="55"/>
      <c r="C20" s="56"/>
      <c r="D20" s="58"/>
      <c r="E20" s="52"/>
      <c r="F20" s="52"/>
      <c r="G20" s="52"/>
      <c r="H20" s="52"/>
      <c r="I20" s="52"/>
      <c r="J20" s="52"/>
      <c r="K20" s="52"/>
      <c r="L20" s="53"/>
      <c r="M20" s="53"/>
      <c r="N20" s="53"/>
      <c r="O20" s="53"/>
      <c r="P20" s="53"/>
      <c r="Q20" s="53"/>
      <c r="R20" s="53"/>
      <c r="S20" s="57"/>
      <c r="T20" s="49"/>
    </row>
    <row r="21" spans="2:20" s="15" customFormat="1" ht="18.75" x14ac:dyDescent="0.3">
      <c r="B21" s="55"/>
      <c r="C21" s="56"/>
      <c r="D21" s="58"/>
      <c r="E21" s="52"/>
      <c r="F21" s="52"/>
      <c r="G21" s="52"/>
      <c r="H21" s="52"/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7"/>
      <c r="T21" s="49"/>
    </row>
    <row r="22" spans="2:20" s="15" customFormat="1" ht="18.75" x14ac:dyDescent="0.3">
      <c r="B22" s="55"/>
      <c r="C22" s="56"/>
      <c r="D22" s="58"/>
      <c r="E22" s="52"/>
      <c r="F22" s="52"/>
      <c r="G22" s="52"/>
      <c r="H22" s="52"/>
      <c r="I22" s="52"/>
      <c r="J22" s="52"/>
      <c r="K22" s="52"/>
      <c r="L22" s="53"/>
      <c r="M22" s="53"/>
      <c r="N22" s="53"/>
      <c r="O22" s="53"/>
      <c r="P22" s="53"/>
      <c r="Q22" s="53"/>
      <c r="R22" s="53"/>
      <c r="S22" s="57"/>
      <c r="T22" s="49"/>
    </row>
    <row r="23" spans="2:20" s="15" customFormat="1" ht="18.75" x14ac:dyDescent="0.3">
      <c r="B23" s="55"/>
      <c r="C23" s="56"/>
      <c r="D23" s="58"/>
      <c r="E23" s="52"/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7"/>
      <c r="T23" s="49"/>
    </row>
    <row r="24" spans="2:20" s="15" customFormat="1" ht="18.75" x14ac:dyDescent="0.3">
      <c r="B24" s="55"/>
      <c r="C24" s="56"/>
      <c r="D24" s="58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7"/>
      <c r="T24" s="49"/>
    </row>
    <row r="25" spans="2:20" s="15" customFormat="1" ht="18.75" x14ac:dyDescent="0.3">
      <c r="B25" s="55"/>
      <c r="C25" s="56"/>
      <c r="D25" s="58"/>
      <c r="E25" s="52"/>
      <c r="F25" s="52"/>
      <c r="G25" s="52"/>
      <c r="H25" s="52"/>
      <c r="I25" s="52"/>
      <c r="J25" s="52"/>
      <c r="K25" s="52"/>
      <c r="L25" s="53"/>
      <c r="M25" s="53"/>
      <c r="N25" s="53"/>
      <c r="O25" s="53"/>
      <c r="P25" s="53"/>
      <c r="Q25" s="53"/>
      <c r="R25" s="53"/>
      <c r="S25" s="57"/>
      <c r="T25" s="49"/>
    </row>
    <row r="26" spans="2:20" s="15" customFormat="1" ht="18.75" x14ac:dyDescent="0.3">
      <c r="B26" s="55"/>
      <c r="C26" s="56"/>
      <c r="D26" s="58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3"/>
      <c r="R26" s="53"/>
      <c r="S26" s="48"/>
      <c r="T26" s="49"/>
    </row>
    <row r="27" spans="2:20" s="15" customFormat="1" ht="18.75" x14ac:dyDescent="0.3">
      <c r="B27" s="55"/>
      <c r="C27" s="56"/>
      <c r="D27" s="58"/>
      <c r="E27" s="52"/>
      <c r="F27" s="52"/>
      <c r="G27" s="52"/>
      <c r="H27" s="52"/>
      <c r="I27" s="52"/>
      <c r="J27" s="52"/>
      <c r="K27" s="52"/>
      <c r="L27" s="53"/>
      <c r="M27" s="53"/>
      <c r="N27" s="53"/>
      <c r="O27" s="53"/>
      <c r="P27" s="53"/>
      <c r="Q27" s="53"/>
      <c r="R27" s="53"/>
      <c r="S27" s="48"/>
      <c r="T27" s="49"/>
    </row>
    <row r="28" spans="2:20" s="15" customFormat="1" ht="18.75" x14ac:dyDescent="0.3">
      <c r="B28" s="55"/>
      <c r="C28" s="56"/>
      <c r="D28" s="58"/>
      <c r="E28" s="52"/>
      <c r="F28" s="52"/>
      <c r="G28" s="52"/>
      <c r="H28" s="52"/>
      <c r="I28" s="52"/>
      <c r="J28" s="52"/>
      <c r="K28" s="52"/>
      <c r="L28" s="53"/>
      <c r="M28" s="53"/>
      <c r="N28" s="53"/>
      <c r="O28" s="53"/>
      <c r="P28" s="53"/>
      <c r="Q28" s="53"/>
      <c r="R28" s="53"/>
      <c r="S28" s="48"/>
      <c r="T28" s="49"/>
    </row>
    <row r="29" spans="2:20" s="15" customFormat="1" ht="18.75" x14ac:dyDescent="0.3">
      <c r="B29" s="55"/>
      <c r="C29" s="56"/>
      <c r="D29" s="58"/>
      <c r="E29" s="52"/>
      <c r="F29" s="52"/>
      <c r="G29" s="52"/>
      <c r="H29" s="52"/>
      <c r="I29" s="52"/>
      <c r="J29" s="52"/>
      <c r="K29" s="52"/>
      <c r="L29" s="53"/>
      <c r="M29" s="53"/>
      <c r="N29" s="53"/>
      <c r="O29" s="53"/>
      <c r="P29" s="53"/>
      <c r="Q29" s="53"/>
      <c r="R29" s="53"/>
      <c r="S29" s="48"/>
      <c r="T29" s="49"/>
    </row>
    <row r="30" spans="2:20" s="15" customFormat="1" ht="18.75" x14ac:dyDescent="0.3">
      <c r="B30" s="55"/>
      <c r="C30" s="56"/>
      <c r="D30" s="58"/>
      <c r="E30" s="52"/>
      <c r="F30" s="52"/>
      <c r="G30" s="52"/>
      <c r="H30" s="52"/>
      <c r="I30" s="52"/>
      <c r="J30" s="52"/>
      <c r="K30" s="52"/>
      <c r="L30" s="53"/>
      <c r="M30" s="53"/>
      <c r="N30" s="53"/>
      <c r="O30" s="53"/>
      <c r="P30" s="53"/>
      <c r="Q30" s="53"/>
      <c r="R30" s="53"/>
      <c r="S30" s="48"/>
      <c r="T30" s="49"/>
    </row>
    <row r="31" spans="2:20" s="15" customFormat="1" ht="18.75" x14ac:dyDescent="0.3">
      <c r="B31" s="55"/>
      <c r="C31" s="56"/>
      <c r="D31" s="58"/>
      <c r="E31" s="52"/>
      <c r="F31" s="52"/>
      <c r="G31" s="52"/>
      <c r="H31" s="52"/>
      <c r="I31" s="52"/>
      <c r="J31" s="52"/>
      <c r="K31" s="52"/>
      <c r="L31" s="53"/>
      <c r="M31" s="53"/>
      <c r="N31" s="53"/>
      <c r="O31" s="53"/>
      <c r="P31" s="53"/>
      <c r="Q31" s="53"/>
      <c r="R31" s="53"/>
      <c r="S31" s="48"/>
      <c r="T31" s="49"/>
    </row>
    <row r="32" spans="2:20" s="15" customFormat="1" ht="19.5" thickBot="1" x14ac:dyDescent="0.35">
      <c r="B32" s="62"/>
      <c r="C32" s="63"/>
      <c r="D32" s="63"/>
      <c r="E32" s="64"/>
      <c r="F32" s="64"/>
      <c r="G32" s="64"/>
      <c r="H32" s="64"/>
      <c r="I32" s="64"/>
      <c r="J32" s="64"/>
      <c r="K32" s="64"/>
      <c r="L32" s="65"/>
      <c r="M32" s="65"/>
      <c r="N32" s="65"/>
      <c r="O32" s="65"/>
      <c r="P32" s="65"/>
      <c r="Q32" s="65"/>
      <c r="R32" s="65"/>
      <c r="S32" s="66"/>
      <c r="T32" s="67"/>
    </row>
    <row r="33" spans="5:18" s="15" customFormat="1" ht="18.75" x14ac:dyDescent="0.3">
      <c r="E33" s="52"/>
      <c r="F33" s="52"/>
      <c r="G33" s="52"/>
      <c r="H33" s="52"/>
      <c r="I33" s="52"/>
      <c r="J33" s="52"/>
      <c r="K33" s="52"/>
      <c r="L33" s="53"/>
      <c r="M33" s="53"/>
      <c r="N33" s="53"/>
      <c r="O33" s="53"/>
      <c r="P33" s="53"/>
      <c r="Q33" s="53"/>
      <c r="R33" s="53"/>
    </row>
    <row r="34" spans="5:18" s="15" customFormat="1" x14ac:dyDescent="0.25"/>
    <row r="35" spans="5:18" s="15" customFormat="1" x14ac:dyDescent="0.25"/>
    <row r="36" spans="5:18" s="15" customFormat="1" x14ac:dyDescent="0.25"/>
    <row r="37" spans="5:18" s="15" customFormat="1" x14ac:dyDescent="0.25"/>
    <row r="38" spans="5:18" s="15" customFormat="1" x14ac:dyDescent="0.25"/>
    <row r="39" spans="5:18" s="15" customFormat="1" x14ac:dyDescent="0.25"/>
    <row r="40" spans="5:18" s="15" customFormat="1" x14ac:dyDescent="0.25"/>
    <row r="41" spans="5:18" s="15" customFormat="1" x14ac:dyDescent="0.25"/>
    <row r="42" spans="5:18" s="15" customFormat="1" x14ac:dyDescent="0.25"/>
    <row r="43" spans="5:18" s="15" customFormat="1" x14ac:dyDescent="0.25"/>
    <row r="44" spans="5:18" s="15" customFormat="1" x14ac:dyDescent="0.25"/>
    <row r="45" spans="5:18" s="15" customFormat="1" x14ac:dyDescent="0.25"/>
    <row r="46" spans="5:18" s="15" customFormat="1" x14ac:dyDescent="0.25"/>
    <row r="47" spans="5:18" s="15" customFormat="1" x14ac:dyDescent="0.25"/>
    <row r="48" spans="5:18" s="15" customFormat="1" x14ac:dyDescent="0.25"/>
    <row r="49" s="15" customFormat="1" x14ac:dyDescent="0.25"/>
    <row r="50" s="15" customFormat="1" x14ac:dyDescent="0.25"/>
    <row r="51" s="15" customFormat="1" x14ac:dyDescent="0.25"/>
    <row r="52" s="15" customFormat="1" x14ac:dyDescent="0.25"/>
    <row r="53" s="15" customFormat="1" x14ac:dyDescent="0.25"/>
    <row r="54" s="15" customFormat="1" x14ac:dyDescent="0.25"/>
    <row r="55" s="15" customFormat="1" x14ac:dyDescent="0.25"/>
    <row r="56" s="15" customFormat="1" x14ac:dyDescent="0.25"/>
    <row r="57" s="15" customFormat="1" x14ac:dyDescent="0.25"/>
    <row r="58" s="15" customFormat="1" x14ac:dyDescent="0.25"/>
    <row r="59" s="15" customFormat="1" x14ac:dyDescent="0.25"/>
    <row r="60" s="15" customFormat="1" x14ac:dyDescent="0.25"/>
    <row r="61" s="15" customFormat="1" x14ac:dyDescent="0.25"/>
  </sheetData>
  <sheetProtection algorithmName="SHA-512" hashValue="zMocwu5a9a3GIwanD0eAQy3actMprW/iMn7INFPkDifR6wik4hFLJGuRDZTCLLvGhwX04l0toz0G9Oh8bg/yoQ==" saltValue="8aZmj9HNgCwSNq7WiAdkAQ==" spinCount="100000" sheet="1" selectLockedCells="1"/>
  <mergeCells count="1">
    <mergeCell ref="E3:H4"/>
  </mergeCells>
  <conditionalFormatting sqref="R7">
    <cfRule type="iconSet" priority="1">
      <iconSet iconSet="3TrafficLights2">
        <cfvo type="percent" val="0"/>
        <cfvo type="num" val="0.33"/>
        <cfvo type="num" val="0.67"/>
      </iconSet>
    </cfRule>
  </conditionalFormatting>
  <dataValidations count="1">
    <dataValidation type="list" allowBlank="1" showInputMessage="1" showErrorMessage="1" sqref="R6:S6" xr:uid="{EE7C6791-914C-4BAE-BAFA-CBD8B3FCA581}">
      <formula1>#REF!</formula1>
    </dataValidation>
  </dataValidations>
  <pageMargins left="0.47" right="0.31" top="0.53" bottom="0.4" header="0.31496062992125984" footer="0.31496062992125984"/>
  <pageSetup paperSize="9" scale="74" orientation="landscape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C6EDEBC-8365-4B8E-9EE5-C511FE184F6D}">
          <x14:formula1>
            <xm:f>'Sel Italia'!$D$2:$D$23</xm:f>
          </x14:formula1>
          <xm:sqref>E3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0F17A-C612-4574-86F9-2EFA70E53677}">
  <dimension ref="B2:C2"/>
  <sheetViews>
    <sheetView workbookViewId="0">
      <selection activeCell="C2" sqref="C2"/>
    </sheetView>
  </sheetViews>
  <sheetFormatPr defaultRowHeight="15" x14ac:dyDescent="0.25"/>
  <sheetData>
    <row r="2" spans="2:3" x14ac:dyDescent="0.25">
      <c r="B2" t="s">
        <v>448</v>
      </c>
      <c r="C2" t="s">
        <v>447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13</vt:i4>
      </vt:variant>
    </vt:vector>
  </HeadingPairs>
  <TitlesOfParts>
    <vt:vector size="35" baseType="lpstr">
      <vt:lpstr>Cina</vt:lpstr>
      <vt:lpstr>Sel Italia</vt:lpstr>
      <vt:lpstr>Italia</vt:lpstr>
      <vt:lpstr>Sel province</vt:lpstr>
      <vt:lpstr>Province</vt:lpstr>
      <vt:lpstr>Sel Europa</vt:lpstr>
      <vt:lpstr>Europa</vt:lpstr>
      <vt:lpstr>Cruscotto Italia</vt:lpstr>
      <vt:lpstr>Mappa</vt:lpstr>
      <vt:lpstr>Domic vs osp</vt:lpstr>
      <vt:lpstr>Pos vs Dec</vt:lpstr>
      <vt:lpstr>Cruscotto regioni</vt:lpstr>
      <vt:lpstr>Confronto regioni</vt:lpstr>
      <vt:lpstr>Confronto regioni (2)</vt:lpstr>
      <vt:lpstr>Cruscotto regioni (2)</vt:lpstr>
      <vt:lpstr>Cruscotto province</vt:lpstr>
      <vt:lpstr>Cruscotto province (2)</vt:lpstr>
      <vt:lpstr>Cruscotto EU</vt:lpstr>
      <vt:lpstr>Foglio1</vt:lpstr>
      <vt:lpstr>Cruscotto EU (2)</vt:lpstr>
      <vt:lpstr>Confronto Europa</vt:lpstr>
      <vt:lpstr>Confronto Europa n.c.</vt:lpstr>
      <vt:lpstr>'Confronto Europa'!Area_stampa</vt:lpstr>
      <vt:lpstr>'Confronto Europa n.c.'!Area_stampa</vt:lpstr>
      <vt:lpstr>'Confronto regioni'!Area_stampa</vt:lpstr>
      <vt:lpstr>'Confronto regioni (2)'!Area_stampa</vt:lpstr>
      <vt:lpstr>'Cruscotto EU'!Area_stampa</vt:lpstr>
      <vt:lpstr>'Cruscotto EU (2)'!Area_stampa</vt:lpstr>
      <vt:lpstr>'Cruscotto Italia'!Area_stampa</vt:lpstr>
      <vt:lpstr>'Cruscotto province'!Area_stampa</vt:lpstr>
      <vt:lpstr>'Cruscotto province (2)'!Area_stampa</vt:lpstr>
      <vt:lpstr>'Cruscotto regioni'!Area_stampa</vt:lpstr>
      <vt:lpstr>'Cruscotto regioni (2)'!Area_stampa</vt:lpstr>
      <vt:lpstr>'Domic vs osp'!Area_stampa</vt:lpstr>
      <vt:lpstr>'Pos vs Dec'!Area_stampa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2020-04-10T19:49:16Z</cp:lastPrinted>
  <dcterms:created xsi:type="dcterms:W3CDTF">2020-03-04T14:17:39Z</dcterms:created>
  <dcterms:modified xsi:type="dcterms:W3CDTF">2020-04-25T19:45:19Z</dcterms:modified>
</cp:coreProperties>
</file>